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codeName="ThisWorkbook"/>
  <mc:AlternateContent xmlns:mc="http://schemas.openxmlformats.org/markup-compatibility/2006">
    <mc:Choice Requires="x15">
      <x15ac:absPath xmlns:x15ac="http://schemas.microsoft.com/office/spreadsheetml/2010/11/ac" url="D:\المجموعة الإحصائية\بيانات 2023\السكانية\"/>
    </mc:Choice>
  </mc:AlternateContent>
  <xr:revisionPtr revIDLastSave="0" documentId="13_ncr:1_{9BD2CC70-768A-4AB7-921F-5D347A075AAC}" xr6:coauthVersionLast="47" xr6:coauthVersionMax="47" xr10:uidLastSave="{00000000-0000-0000-0000-000000000000}"/>
  <bookViews>
    <workbookView xWindow="-120" yWindow="-120" windowWidth="29040" windowHeight="15840" tabRatio="898" firstSheet="4" activeTab="34" xr2:uid="{00000000-000D-0000-FFFF-FFFF00000000}"/>
  </bookViews>
  <sheets>
    <sheet name="Cover" sheetId="86" r:id="rId1"/>
    <sheet name="التقديم" sheetId="85" r:id="rId2"/>
    <sheet name="150" sheetId="6" r:id="rId3"/>
    <sheet name="GR.41" sheetId="50" r:id="rId4"/>
    <sheet name="151" sheetId="87" r:id="rId5"/>
    <sheet name="152" sheetId="49" r:id="rId6"/>
    <sheet name="153" sheetId="8" r:id="rId7"/>
    <sheet name="154" sheetId="107" r:id="rId8"/>
    <sheet name="155" sheetId="106" r:id="rId9"/>
    <sheet name="156" sheetId="105" r:id="rId10"/>
    <sheet name="157" sheetId="127" r:id="rId11"/>
    <sheet name="158" sheetId="9" r:id="rId12"/>
    <sheet name="159" sheetId="88" r:id="rId13"/>
    <sheet name="160" sheetId="77" r:id="rId14"/>
    <sheet name="161" sheetId="119" r:id="rId15"/>
    <sheet name="162" sheetId="125" r:id="rId16"/>
    <sheet name="163" sheetId="121" r:id="rId17"/>
    <sheet name="164" sheetId="123" r:id="rId18"/>
    <sheet name="165" sheetId="124" r:id="rId19"/>
    <sheet name="166" sheetId="89" r:id="rId20"/>
    <sheet name="167" sheetId="112" r:id="rId21"/>
    <sheet name="168" sheetId="104" r:id="rId22"/>
    <sheet name="169" sheetId="29" r:id="rId23"/>
    <sheet name="170" sheetId="30" r:id="rId24"/>
    <sheet name="171" sheetId="90" r:id="rId25"/>
    <sheet name="172" sheetId="36" r:id="rId26"/>
    <sheet name="173" sheetId="98" r:id="rId27"/>
    <sheet name="174" sheetId="110" r:id="rId28"/>
    <sheet name="175" sheetId="109" r:id="rId29"/>
    <sheet name="176" sheetId="108" r:id="rId30"/>
    <sheet name="177" sheetId="96" r:id="rId31"/>
    <sheet name="178" sheetId="97" r:id="rId32"/>
    <sheet name="179" sheetId="103" r:id="rId33"/>
    <sheet name="180" sheetId="113" r:id="rId34"/>
    <sheet name="181" sheetId="99" r:id="rId35"/>
    <sheet name="182" sheetId="19" r:id="rId36"/>
    <sheet name="183" sheetId="72" r:id="rId37"/>
    <sheet name="184" sheetId="92" r:id="rId38"/>
  </sheets>
  <externalReferences>
    <externalReference r:id="rId39"/>
    <externalReference r:id="rId40"/>
    <externalReference r:id="rId41"/>
    <externalReference r:id="rId42"/>
    <externalReference r:id="rId43"/>
    <externalReference r:id="rId44"/>
    <externalReference r:id="rId45"/>
  </externalReferences>
  <definedNames>
    <definedName name="eddfg" localSheetId="33">'[1]1'!#REF!</definedName>
    <definedName name="eddfg">'[2]1'!#REF!</definedName>
    <definedName name="hghghfghghfghghghfghg" localSheetId="33">'[2]1'!#REF!</definedName>
    <definedName name="hghghfghghfghghghfghg">'[2]1'!#REF!</definedName>
    <definedName name="hujgukgukgugugugoutgug" localSheetId="33">'[2]1'!#REF!</definedName>
    <definedName name="hujgukgukgugugugoutgug">'[2]1'!#REF!</definedName>
    <definedName name="OLE_LINK7" localSheetId="31">'178'!$J$38</definedName>
    <definedName name="_xlnm.Print_Area" localSheetId="2">'150'!$A$1:$G$16</definedName>
    <definedName name="_xlnm.Print_Area" localSheetId="4">'151'!$A$1:$I$13</definedName>
    <definedName name="_xlnm.Print_Area" localSheetId="5">'152'!$A$1:$K$14</definedName>
    <definedName name="_xlnm.Print_Area" localSheetId="6">'153'!$A$1:$K$39</definedName>
    <definedName name="_xlnm.Print_Area" localSheetId="7">'154'!$A$1:$F$12</definedName>
    <definedName name="_xlnm.Print_Area" localSheetId="8">'155'!$A$1:$J$13</definedName>
    <definedName name="_xlnm.Print_Area" localSheetId="9">'156'!$A$1:$H$23</definedName>
    <definedName name="_xlnm.Print_Area" localSheetId="10">'157'!$A$1:$G$22</definedName>
    <definedName name="_xlnm.Print_Area" localSheetId="11">'158'!$A$1:$Q$17</definedName>
    <definedName name="_xlnm.Print_Area" localSheetId="12">'159'!$A$1:$Q$19</definedName>
    <definedName name="_xlnm.Print_Area" localSheetId="13">'160'!$A$1:$I$19</definedName>
    <definedName name="_xlnm.Print_Area" localSheetId="14">'161'!$A$1:$O$26</definedName>
    <definedName name="_xlnm.Print_Area" localSheetId="19">'166'!$A$1:$P$20</definedName>
    <definedName name="_xlnm.Print_Area" localSheetId="20">'167'!$A$1:$J$22</definedName>
    <definedName name="_xlnm.Print_Area" localSheetId="21">'168'!$A$1:$N$23</definedName>
    <definedName name="_xlnm.Print_Area" localSheetId="22">'169'!$A$1:$F$14</definedName>
    <definedName name="_xlnm.Print_Area" localSheetId="23">'170'!$A$1:$K$14</definedName>
    <definedName name="_xlnm.Print_Area" localSheetId="24">'171'!$A$1:$O$26</definedName>
    <definedName name="_xlnm.Print_Area" localSheetId="25">'172'!$A$1:$Q$22</definedName>
    <definedName name="_xlnm.Print_Area" localSheetId="26">'173'!$A$1:$K$33</definedName>
    <definedName name="_xlnm.Print_Area" localSheetId="27">'174'!$A$1:$Q$25</definedName>
    <definedName name="_xlnm.Print_Area" localSheetId="28">'175'!$A$1:$G$18</definedName>
    <definedName name="_xlnm.Print_Area" localSheetId="29">'176'!$A$1:$G$21</definedName>
    <definedName name="_xlnm.Print_Area" localSheetId="30">'177'!$A$1:$O$17</definedName>
    <definedName name="_xlnm.Print_Area" localSheetId="31">'178'!$A$1:$G$59</definedName>
    <definedName name="_xlnm.Print_Area" localSheetId="32">'179'!$A$1:$T$31</definedName>
    <definedName name="_xlnm.Print_Area" localSheetId="33">'180'!$A$1:$F$17</definedName>
    <definedName name="_xlnm.Print_Area" localSheetId="34">'181'!$A$1:$K$17</definedName>
    <definedName name="_xlnm.Print_Area" localSheetId="35">'182'!$A$1:$N$23</definedName>
    <definedName name="_xlnm.Print_Area" localSheetId="36">'183'!$A$1:$R$16</definedName>
    <definedName name="_xlnm.Print_Area" localSheetId="37">'184'!$A$1:$H$19</definedName>
    <definedName name="_xlnm.Print_Area" localSheetId="0">Cover!$A$1:$A$7</definedName>
    <definedName name="_xlnm.Print_Area" localSheetId="1">التقديم!$A$1:$C$27</definedName>
    <definedName name="_xlnm.Print_Titles" localSheetId="31">'178'!$1:$6</definedName>
    <definedName name="sheet00" localSheetId="33">'[1]1'!#REF!</definedName>
    <definedName name="sheet00">'[2]1'!#REF!</definedName>
    <definedName name="sheet000" localSheetId="33">'[1]1'!#REF!</definedName>
    <definedName name="sheet000">'[2]1'!#REF!</definedName>
    <definedName name="sheet1" localSheetId="33">'[1]1'!#REF!</definedName>
    <definedName name="sheet1">'[2]1'!#REF!</definedName>
    <definedName name="sheet1." localSheetId="33">'[1]1'!#REF!</definedName>
    <definedName name="sheet1.">'[2]1'!#REF!</definedName>
    <definedName name="sheet10" localSheetId="33">'[1]1'!#REF!</definedName>
    <definedName name="sheet10">'[2]1'!#REF!</definedName>
    <definedName name="sheet102" localSheetId="33">'[1]1'!#REF!</definedName>
    <definedName name="sheet102">'[2]1'!#REF!</definedName>
    <definedName name="sheet11" localSheetId="33">'[1]1'!#REF!</definedName>
    <definedName name="sheet11">'[2]1'!#REF!</definedName>
    <definedName name="sheet111" localSheetId="33">'[1]1'!#REF!</definedName>
    <definedName name="sheet111">'[2]1'!#REF!</definedName>
    <definedName name="sheet112" localSheetId="33">'[1]1'!#REF!</definedName>
    <definedName name="sheet112">'[2]1'!#REF!</definedName>
    <definedName name="sheet12" localSheetId="33">'[1]1'!#REF!</definedName>
    <definedName name="sheet12">'[2]1'!#REF!</definedName>
    <definedName name="sheet13" localSheetId="33">'[1]1'!#REF!</definedName>
    <definedName name="sheet13">'[2]1'!#REF!</definedName>
    <definedName name="sheet14" localSheetId="33">'[1]1'!#REF!</definedName>
    <definedName name="sheet14">'[2]1'!#REF!</definedName>
    <definedName name="sheet15" localSheetId="33">'[1]1'!#REF!</definedName>
    <definedName name="sheet15">'[2]1'!#REF!</definedName>
    <definedName name="sheet16" localSheetId="33">'[1]1'!#REF!</definedName>
    <definedName name="sheet16">'[2]1'!#REF!</definedName>
    <definedName name="sheet17" localSheetId="33">'[1]1'!#REF!</definedName>
    <definedName name="sheet17">'[2]1'!#REF!</definedName>
    <definedName name="sheet18" localSheetId="33">'[1]1'!#REF!</definedName>
    <definedName name="sheet18">'[2]1'!#REF!</definedName>
    <definedName name="sheet19" localSheetId="33">'[1]1'!#REF!</definedName>
    <definedName name="sheet19">'[2]1'!#REF!</definedName>
    <definedName name="sheet2" localSheetId="33">'[1]1'!#REF!</definedName>
    <definedName name="sheet2">'[2]1'!#REF!</definedName>
    <definedName name="sheet20" localSheetId="33">'[1]1'!#REF!</definedName>
    <definedName name="sheet20">'[2]1'!#REF!</definedName>
    <definedName name="sheet21" localSheetId="33">'[1]1'!#REF!</definedName>
    <definedName name="sheet21">'[2]1'!#REF!</definedName>
    <definedName name="sheet22" localSheetId="33">'[1]1'!#REF!</definedName>
    <definedName name="sheet22">'[2]1'!#REF!</definedName>
    <definedName name="sheet277" localSheetId="33">'[1]1'!#REF!</definedName>
    <definedName name="sheet277">'[2]1'!#REF!</definedName>
    <definedName name="sheet3" localSheetId="33">'[1]1'!#REF!</definedName>
    <definedName name="sheet3">'[2]1'!#REF!</definedName>
    <definedName name="sheet4" localSheetId="33">'[1]1'!#REF!</definedName>
    <definedName name="sheet4">'[2]1'!#REF!</definedName>
    <definedName name="sheet40" localSheetId="33">'[1]1'!#REF!</definedName>
    <definedName name="sheet40">'[2]1'!#REF!</definedName>
    <definedName name="sheet5" localSheetId="33">'[1]1'!#REF!</definedName>
    <definedName name="sheet5">'[2]1'!#REF!</definedName>
    <definedName name="sheet58" localSheetId="33">'[1]1'!#REF!</definedName>
    <definedName name="sheet58">'[2]1'!#REF!</definedName>
    <definedName name="sheet6" localSheetId="33">'[1]1'!#REF!</definedName>
    <definedName name="sheet6">'[2]1'!#REF!</definedName>
    <definedName name="sheet65" localSheetId="33">'[1]1'!#REF!</definedName>
    <definedName name="sheet65">'[2]1'!#REF!</definedName>
    <definedName name="sheet66" localSheetId="33">'[1]1'!#REF!</definedName>
    <definedName name="sheet66">'[2]1'!#REF!</definedName>
    <definedName name="sheet7" localSheetId="33">'[1]1'!#REF!</definedName>
    <definedName name="sheet7">'[2]1'!#REF!</definedName>
    <definedName name="sheet8" localSheetId="33">'[1]1'!#REF!</definedName>
    <definedName name="sheet8">'[2]1'!#REF!</definedName>
    <definedName name="sheet9" localSheetId="33">'[1]1'!#REF!</definedName>
    <definedName name="sheet9">'[2]1'!#REF!</definedName>
    <definedName name="tytyudtu67iufyftyudtudt">'[2]1'!#REF!</definedName>
    <definedName name="لغباؤلتىلاتاليتلتبل">'[2]1'!#REF!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1" i="19" l="1"/>
  <c r="O11" i="19"/>
  <c r="C27" i="99"/>
  <c r="B22" i="123"/>
  <c r="C22" i="112"/>
  <c r="E22" i="112"/>
  <c r="O20" i="89"/>
  <c r="I20" i="89"/>
  <c r="H20" i="89"/>
  <c r="C20" i="89"/>
  <c r="G9" i="105"/>
  <c r="G10" i="49"/>
  <c r="L23" i="19" l="1"/>
  <c r="E23" i="19"/>
  <c r="D23" i="19"/>
  <c r="G9" i="99"/>
  <c r="G10" i="99"/>
  <c r="G11" i="99"/>
  <c r="G12" i="99"/>
  <c r="G13" i="99"/>
  <c r="G14" i="99"/>
  <c r="G15" i="99"/>
  <c r="G16" i="99"/>
  <c r="G17" i="99"/>
  <c r="G8" i="99"/>
  <c r="I8" i="99" s="1"/>
  <c r="J9" i="30" l="1"/>
  <c r="J10" i="30"/>
  <c r="J11" i="30"/>
  <c r="J12" i="30"/>
  <c r="J8" i="30"/>
  <c r="O16" i="9"/>
  <c r="P16" i="9"/>
  <c r="M25" i="119"/>
  <c r="D16" i="88"/>
  <c r="P16" i="88"/>
  <c r="F20" i="127"/>
  <c r="E21" i="127"/>
  <c r="D21" i="127"/>
  <c r="C21" i="127"/>
  <c r="B21" i="127"/>
  <c r="F13" i="127"/>
  <c r="F14" i="127"/>
  <c r="F15" i="127"/>
  <c r="F16" i="127"/>
  <c r="F17" i="127"/>
  <c r="F18" i="127"/>
  <c r="F19" i="127"/>
  <c r="F21" i="127" l="1"/>
  <c r="D10" i="49"/>
  <c r="J11" i="49"/>
  <c r="J12" i="49"/>
  <c r="J13" i="49"/>
  <c r="J10" i="49"/>
  <c r="J14" i="49"/>
  <c r="H11" i="49"/>
  <c r="I11" i="49"/>
  <c r="H12" i="49"/>
  <c r="I12" i="49"/>
  <c r="H13" i="49"/>
  <c r="I13" i="49"/>
  <c r="I10" i="49"/>
  <c r="H10" i="49"/>
  <c r="H14" i="49"/>
  <c r="G11" i="49"/>
  <c r="G12" i="49"/>
  <c r="G13" i="49"/>
  <c r="G14" i="49"/>
  <c r="D11" i="49"/>
  <c r="D12" i="49"/>
  <c r="D13" i="49"/>
  <c r="D14" i="49"/>
  <c r="F22" i="6"/>
  <c r="E22" i="6"/>
  <c r="D22" i="6"/>
  <c r="C22" i="6"/>
  <c r="F24" i="6"/>
  <c r="E24" i="6"/>
  <c r="D24" i="6"/>
  <c r="C24" i="6"/>
  <c r="B24" i="6"/>
  <c r="F23" i="6"/>
  <c r="E23" i="6"/>
  <c r="D23" i="6"/>
  <c r="C23" i="6"/>
  <c r="B23" i="6"/>
  <c r="O20" i="125" l="1"/>
  <c r="N20" i="125"/>
  <c r="M20" i="125"/>
  <c r="L20" i="125"/>
  <c r="K20" i="125"/>
  <c r="J20" i="125"/>
  <c r="I20" i="125"/>
  <c r="H20" i="125"/>
  <c r="G20" i="125"/>
  <c r="F20" i="125"/>
  <c r="E20" i="125"/>
  <c r="D20" i="125"/>
  <c r="C20" i="125"/>
  <c r="B20" i="125"/>
  <c r="P19" i="125"/>
  <c r="P18" i="125"/>
  <c r="P17" i="125"/>
  <c r="P16" i="125"/>
  <c r="P15" i="125"/>
  <c r="P14" i="125"/>
  <c r="P13" i="125"/>
  <c r="P12" i="125"/>
  <c r="P11" i="125"/>
  <c r="P10" i="125"/>
  <c r="P9" i="125"/>
  <c r="P8" i="125"/>
  <c r="P20" i="125" s="1"/>
  <c r="E17" i="109"/>
  <c r="D17" i="109"/>
  <c r="C17" i="109"/>
  <c r="B17" i="109"/>
  <c r="O22" i="110"/>
  <c r="O21" i="110"/>
  <c r="O20" i="110"/>
  <c r="E19" i="92"/>
  <c r="D19" i="92"/>
  <c r="C18" i="92"/>
  <c r="B18" i="92"/>
  <c r="F18" i="92" s="1"/>
  <c r="C17" i="92"/>
  <c r="B17" i="92"/>
  <c r="F17" i="92" s="1"/>
  <c r="G16" i="92"/>
  <c r="C16" i="92"/>
  <c r="B16" i="92"/>
  <c r="C15" i="92"/>
  <c r="G15" i="92" s="1"/>
  <c r="B15" i="92"/>
  <c r="F15" i="92" s="1"/>
  <c r="F14" i="92"/>
  <c r="C14" i="92"/>
  <c r="G14" i="92" s="1"/>
  <c r="B14" i="92"/>
  <c r="C13" i="92"/>
  <c r="G13" i="92" s="1"/>
  <c r="B13" i="92"/>
  <c r="F13" i="92" s="1"/>
  <c r="C12" i="92"/>
  <c r="G12" i="92" s="1"/>
  <c r="B12" i="92"/>
  <c r="F12" i="92" s="1"/>
  <c r="G11" i="92"/>
  <c r="F11" i="92"/>
  <c r="C11" i="92"/>
  <c r="B11" i="92"/>
  <c r="C10" i="92"/>
  <c r="B10" i="92"/>
  <c r="M21" i="72"/>
  <c r="N15" i="72"/>
  <c r="G15" i="72"/>
  <c r="F15" i="72"/>
  <c r="N14" i="72"/>
  <c r="M22" i="72" s="1"/>
  <c r="M14" i="72"/>
  <c r="M15" i="72" s="1"/>
  <c r="L14" i="72"/>
  <c r="K22" i="72" s="1"/>
  <c r="K14" i="72"/>
  <c r="K15" i="72" s="1"/>
  <c r="J14" i="72"/>
  <c r="I22" i="72" s="1"/>
  <c r="I14" i="72"/>
  <c r="I15" i="72" s="1"/>
  <c r="H14" i="72"/>
  <c r="G22" i="72" s="1"/>
  <c r="G14" i="72"/>
  <c r="F14" i="72"/>
  <c r="E22" i="72" s="1"/>
  <c r="E15" i="72"/>
  <c r="D14" i="72"/>
  <c r="D15" i="72" s="1"/>
  <c r="C14" i="72"/>
  <c r="C15" i="72" s="1"/>
  <c r="N13" i="72"/>
  <c r="M13" i="72"/>
  <c r="L13" i="72"/>
  <c r="K21" i="72" s="1"/>
  <c r="K13" i="72"/>
  <c r="J13" i="72"/>
  <c r="I21" i="72" s="1"/>
  <c r="I13" i="72"/>
  <c r="H13" i="72"/>
  <c r="G21" i="72" s="1"/>
  <c r="G13" i="72"/>
  <c r="F13" i="72"/>
  <c r="E21" i="72" s="1"/>
  <c r="E13" i="72"/>
  <c r="D13" i="72"/>
  <c r="P13" i="72" s="1"/>
  <c r="C13" i="72"/>
  <c r="O13" i="72" s="1"/>
  <c r="S13" i="72" s="1"/>
  <c r="K12" i="72"/>
  <c r="N11" i="72"/>
  <c r="M11" i="72"/>
  <c r="M12" i="72" s="1"/>
  <c r="L11" i="72"/>
  <c r="K11" i="72"/>
  <c r="J11" i="72"/>
  <c r="J12" i="72" s="1"/>
  <c r="I11" i="72"/>
  <c r="I12" i="72" s="1"/>
  <c r="H11" i="72"/>
  <c r="H12" i="72" s="1"/>
  <c r="G11" i="72"/>
  <c r="G12" i="72" s="1"/>
  <c r="F11" i="72"/>
  <c r="F12" i="72" s="1"/>
  <c r="E11" i="72"/>
  <c r="D11" i="72"/>
  <c r="C11" i="72"/>
  <c r="N10" i="72"/>
  <c r="M10" i="72"/>
  <c r="L10" i="72"/>
  <c r="K10" i="72"/>
  <c r="J10" i="72"/>
  <c r="I10" i="72"/>
  <c r="H10" i="72"/>
  <c r="G10" i="72"/>
  <c r="F10" i="72"/>
  <c r="E10" i="72"/>
  <c r="D10" i="72"/>
  <c r="C10" i="72"/>
  <c r="C12" i="72" s="1"/>
  <c r="K23" i="19"/>
  <c r="J23" i="19"/>
  <c r="P23" i="19" s="1"/>
  <c r="P22" i="19"/>
  <c r="I22" i="19"/>
  <c r="M22" i="19" s="1"/>
  <c r="H22" i="19"/>
  <c r="C22" i="19"/>
  <c r="G22" i="19" s="1"/>
  <c r="B22" i="19"/>
  <c r="F22" i="19" s="1"/>
  <c r="P21" i="19"/>
  <c r="M21" i="19"/>
  <c r="L21" i="19"/>
  <c r="I21" i="19"/>
  <c r="R21" i="19" s="1"/>
  <c r="H21" i="19"/>
  <c r="C21" i="19"/>
  <c r="G21" i="19" s="1"/>
  <c r="B21" i="19"/>
  <c r="F21" i="19" s="1"/>
  <c r="P20" i="19"/>
  <c r="I20" i="19"/>
  <c r="M20" i="19" s="1"/>
  <c r="H20" i="19"/>
  <c r="C20" i="19"/>
  <c r="G20" i="19" s="1"/>
  <c r="B20" i="19"/>
  <c r="F20" i="19" s="1"/>
  <c r="P19" i="19"/>
  <c r="M19" i="19"/>
  <c r="L19" i="19"/>
  <c r="I19" i="19"/>
  <c r="H19" i="19"/>
  <c r="C19" i="19"/>
  <c r="G19" i="19" s="1"/>
  <c r="B19" i="19"/>
  <c r="F19" i="19" s="1"/>
  <c r="P18" i="19"/>
  <c r="I18" i="19"/>
  <c r="M18" i="19" s="1"/>
  <c r="H18" i="19"/>
  <c r="C18" i="19"/>
  <c r="G18" i="19" s="1"/>
  <c r="B18" i="19"/>
  <c r="F18" i="19" s="1"/>
  <c r="P17" i="19"/>
  <c r="M17" i="19"/>
  <c r="L17" i="19"/>
  <c r="I17" i="19"/>
  <c r="H17" i="19"/>
  <c r="C17" i="19"/>
  <c r="G17" i="19" s="1"/>
  <c r="B17" i="19"/>
  <c r="F17" i="19" s="1"/>
  <c r="P16" i="19"/>
  <c r="I16" i="19"/>
  <c r="M16" i="19" s="1"/>
  <c r="H16" i="19"/>
  <c r="C16" i="19"/>
  <c r="G16" i="19" s="1"/>
  <c r="B16" i="19"/>
  <c r="F16" i="19" s="1"/>
  <c r="P15" i="19"/>
  <c r="M15" i="19"/>
  <c r="L15" i="19"/>
  <c r="I15" i="19"/>
  <c r="R15" i="19" s="1"/>
  <c r="H15" i="19"/>
  <c r="Q15" i="19" s="1"/>
  <c r="C15" i="19"/>
  <c r="G15" i="19" s="1"/>
  <c r="B15" i="19"/>
  <c r="F15" i="19" s="1"/>
  <c r="P14" i="19"/>
  <c r="I14" i="19"/>
  <c r="M14" i="19" s="1"/>
  <c r="H14" i="19"/>
  <c r="C14" i="19"/>
  <c r="G14" i="19" s="1"/>
  <c r="B14" i="19"/>
  <c r="F14" i="19" s="1"/>
  <c r="P13" i="19"/>
  <c r="M13" i="19"/>
  <c r="L13" i="19"/>
  <c r="I13" i="19"/>
  <c r="R13" i="19" s="1"/>
  <c r="H13" i="19"/>
  <c r="Q13" i="19" s="1"/>
  <c r="C13" i="19"/>
  <c r="G13" i="19" s="1"/>
  <c r="B13" i="19"/>
  <c r="F13" i="19" s="1"/>
  <c r="P12" i="19"/>
  <c r="I12" i="19"/>
  <c r="M12" i="19" s="1"/>
  <c r="H12" i="19"/>
  <c r="C12" i="19"/>
  <c r="G12" i="19" s="1"/>
  <c r="B12" i="19"/>
  <c r="F12" i="19" s="1"/>
  <c r="P11" i="19"/>
  <c r="M11" i="19"/>
  <c r="L11" i="19"/>
  <c r="I11" i="19"/>
  <c r="I23" i="19" s="1"/>
  <c r="H11" i="19"/>
  <c r="H23" i="19" s="1"/>
  <c r="C11" i="19"/>
  <c r="B11" i="19"/>
  <c r="D33" i="99"/>
  <c r="H31" i="99"/>
  <c r="G31" i="99"/>
  <c r="C31" i="99"/>
  <c r="H29" i="99"/>
  <c r="G29" i="99"/>
  <c r="I27" i="99"/>
  <c r="H27" i="99"/>
  <c r="G27" i="99"/>
  <c r="F27" i="99"/>
  <c r="E27" i="99"/>
  <c r="D27" i="99"/>
  <c r="H17" i="99"/>
  <c r="H35" i="99" s="1"/>
  <c r="F17" i="99"/>
  <c r="F35" i="99" s="1"/>
  <c r="E17" i="99"/>
  <c r="E35" i="99" s="1"/>
  <c r="D17" i="99"/>
  <c r="D35" i="99" s="1"/>
  <c r="C17" i="99"/>
  <c r="C35" i="99" s="1"/>
  <c r="I16" i="99"/>
  <c r="H15" i="99"/>
  <c r="H33" i="99" s="1"/>
  <c r="F15" i="99"/>
  <c r="F33" i="99" s="1"/>
  <c r="E15" i="99"/>
  <c r="E33" i="99" s="1"/>
  <c r="D15" i="99"/>
  <c r="C15" i="99"/>
  <c r="C33" i="99" s="1"/>
  <c r="I14" i="99"/>
  <c r="I13" i="99"/>
  <c r="F13" i="99"/>
  <c r="F31" i="99" s="1"/>
  <c r="E13" i="99"/>
  <c r="E31" i="99" s="1"/>
  <c r="D13" i="99"/>
  <c r="D31" i="99" s="1"/>
  <c r="C13" i="99"/>
  <c r="I12" i="99"/>
  <c r="I11" i="99"/>
  <c r="F11" i="99"/>
  <c r="F29" i="99" s="1"/>
  <c r="E11" i="99"/>
  <c r="E29" i="99" s="1"/>
  <c r="D11" i="99"/>
  <c r="D29" i="99" s="1"/>
  <c r="C11" i="99"/>
  <c r="C29" i="99" s="1"/>
  <c r="I10" i="99"/>
  <c r="I9" i="99"/>
  <c r="E17" i="113"/>
  <c r="D17" i="113"/>
  <c r="B17" i="113"/>
  <c r="C16" i="113"/>
  <c r="C15" i="113"/>
  <c r="C14" i="113"/>
  <c r="C13" i="113"/>
  <c r="C11" i="113"/>
  <c r="C10" i="113"/>
  <c r="B19" i="92" l="1"/>
  <c r="F10" i="92"/>
  <c r="O18" i="19"/>
  <c r="F11" i="19"/>
  <c r="B23" i="19"/>
  <c r="G11" i="19"/>
  <c r="C23" i="19"/>
  <c r="O16" i="19"/>
  <c r="E12" i="72"/>
  <c r="C17" i="113"/>
  <c r="I29" i="99"/>
  <c r="I31" i="99"/>
  <c r="P10" i="72"/>
  <c r="O10" i="72"/>
  <c r="O12" i="19"/>
  <c r="O20" i="19"/>
  <c r="O11" i="72"/>
  <c r="O14" i="19"/>
  <c r="O22" i="19"/>
  <c r="D12" i="72"/>
  <c r="L12" i="72"/>
  <c r="N12" i="72"/>
  <c r="Q20" i="125"/>
  <c r="C19" i="92"/>
  <c r="G10" i="92"/>
  <c r="G18" i="92"/>
  <c r="F16" i="92"/>
  <c r="F19" i="92" s="1"/>
  <c r="G17" i="92"/>
  <c r="E23" i="72"/>
  <c r="T13" i="72"/>
  <c r="O21" i="72"/>
  <c r="M23" i="72"/>
  <c r="C23" i="72"/>
  <c r="H15" i="72"/>
  <c r="G23" i="72" s="1"/>
  <c r="C22" i="72"/>
  <c r="P11" i="72"/>
  <c r="O14" i="72"/>
  <c r="O15" i="72" s="1"/>
  <c r="C21" i="72"/>
  <c r="P14" i="72"/>
  <c r="J15" i="72"/>
  <c r="I23" i="72" s="1"/>
  <c r="L15" i="72"/>
  <c r="K23" i="72" s="1"/>
  <c r="F23" i="19"/>
  <c r="Q21" i="19"/>
  <c r="G23" i="19"/>
  <c r="Q12" i="19"/>
  <c r="Q22" i="19"/>
  <c r="Q20" i="19"/>
  <c r="Q18" i="19"/>
  <c r="Q16" i="19"/>
  <c r="Q14" i="19"/>
  <c r="Q19" i="19"/>
  <c r="R22" i="19"/>
  <c r="R16" i="19"/>
  <c r="R20" i="19"/>
  <c r="R14" i="19"/>
  <c r="R18" i="19"/>
  <c r="R12" i="19"/>
  <c r="R19" i="19"/>
  <c r="Q17" i="19"/>
  <c r="M23" i="19"/>
  <c r="R17" i="19"/>
  <c r="O13" i="19"/>
  <c r="O15" i="19"/>
  <c r="O17" i="19"/>
  <c r="O19" i="19"/>
  <c r="O21" i="19"/>
  <c r="O23" i="19"/>
  <c r="L12" i="19"/>
  <c r="L14" i="19"/>
  <c r="L16" i="19"/>
  <c r="L18" i="19"/>
  <c r="L20" i="19"/>
  <c r="L22" i="19"/>
  <c r="R11" i="19"/>
  <c r="G33" i="99"/>
  <c r="G35" i="99"/>
  <c r="I15" i="99"/>
  <c r="I33" i="99" s="1"/>
  <c r="I17" i="99"/>
  <c r="I35" i="99" s="1"/>
  <c r="P12" i="72" l="1"/>
  <c r="O12" i="72"/>
  <c r="G19" i="92"/>
  <c r="O22" i="72"/>
  <c r="P15" i="72"/>
  <c r="O23" i="72" s="1"/>
  <c r="Q23" i="19"/>
  <c r="R23" i="19"/>
  <c r="L22" i="124" l="1"/>
  <c r="I22" i="124"/>
  <c r="J22" i="124" l="1"/>
  <c r="H22" i="124"/>
  <c r="G22" i="124"/>
  <c r="F22" i="124"/>
  <c r="E22" i="124"/>
  <c r="D22" i="124"/>
  <c r="C22" i="124"/>
  <c r="B22" i="124"/>
  <c r="K21" i="124"/>
  <c r="K20" i="124"/>
  <c r="K19" i="124"/>
  <c r="K18" i="124"/>
  <c r="K17" i="124"/>
  <c r="K16" i="124"/>
  <c r="K15" i="124"/>
  <c r="K14" i="124"/>
  <c r="K13" i="124"/>
  <c r="K12" i="124"/>
  <c r="K11" i="124"/>
  <c r="K10" i="124"/>
  <c r="G22" i="123"/>
  <c r="J22" i="123"/>
  <c r="I22" i="123"/>
  <c r="H22" i="123"/>
  <c r="F22" i="123"/>
  <c r="E22" i="123"/>
  <c r="D22" i="123"/>
  <c r="C22" i="123"/>
  <c r="K21" i="123"/>
  <c r="K20" i="123"/>
  <c r="K19" i="123"/>
  <c r="K18" i="123"/>
  <c r="K17" i="123"/>
  <c r="K16" i="123"/>
  <c r="K15" i="123"/>
  <c r="K14" i="123"/>
  <c r="K13" i="123"/>
  <c r="K12" i="123"/>
  <c r="K11" i="123"/>
  <c r="K10" i="123"/>
  <c r="K22" i="124" l="1"/>
  <c r="K22" i="123"/>
  <c r="I22" i="121" l="1"/>
  <c r="H22" i="121"/>
  <c r="G22" i="121" l="1"/>
  <c r="F22" i="121"/>
  <c r="E22" i="121"/>
  <c r="D22" i="121"/>
  <c r="C22" i="121"/>
  <c r="B22" i="121"/>
  <c r="J21" i="121"/>
  <c r="J20" i="121"/>
  <c r="J19" i="121"/>
  <c r="J18" i="121"/>
  <c r="J17" i="121"/>
  <c r="J16" i="121"/>
  <c r="J15" i="121"/>
  <c r="J14" i="121"/>
  <c r="J13" i="121"/>
  <c r="J12" i="121"/>
  <c r="J11" i="121"/>
  <c r="J10" i="121"/>
  <c r="J22" i="121" l="1"/>
  <c r="N12" i="90" l="1"/>
  <c r="S31" i="103" l="1"/>
  <c r="O31" i="103"/>
  <c r="S23" i="103"/>
  <c r="O23" i="103"/>
  <c r="S17" i="103"/>
  <c r="O17" i="103"/>
  <c r="S13" i="103"/>
  <c r="O13" i="103"/>
  <c r="G31" i="103"/>
  <c r="H31" i="103"/>
  <c r="I31" i="103"/>
  <c r="J31" i="103"/>
  <c r="G23" i="103"/>
  <c r="H23" i="103"/>
  <c r="I23" i="103"/>
  <c r="J23" i="103"/>
  <c r="G17" i="103"/>
  <c r="H17" i="103"/>
  <c r="I17" i="103"/>
  <c r="J17" i="103"/>
  <c r="G13" i="103"/>
  <c r="H13" i="103"/>
  <c r="I13" i="103"/>
  <c r="J13" i="103"/>
  <c r="B31" i="103"/>
  <c r="C31" i="103"/>
  <c r="D31" i="103"/>
  <c r="E31" i="103"/>
  <c r="B23" i="103"/>
  <c r="C23" i="103"/>
  <c r="D23" i="103"/>
  <c r="E23" i="103"/>
  <c r="F17" i="103"/>
  <c r="B17" i="103"/>
  <c r="C17" i="103"/>
  <c r="D17" i="103"/>
  <c r="E17" i="103"/>
  <c r="B13" i="103"/>
  <c r="C13" i="103"/>
  <c r="D13" i="103"/>
  <c r="E13" i="103"/>
  <c r="N23" i="119" l="1"/>
  <c r="N22" i="119"/>
  <c r="B25" i="90" l="1"/>
  <c r="C25" i="90"/>
  <c r="D25" i="90"/>
  <c r="E25" i="90"/>
  <c r="F25" i="90"/>
  <c r="G25" i="90"/>
  <c r="H25" i="90"/>
  <c r="I25" i="90"/>
  <c r="J25" i="90"/>
  <c r="K25" i="90"/>
  <c r="L25" i="90"/>
  <c r="M25" i="90"/>
  <c r="N23" i="90"/>
  <c r="N24" i="90"/>
  <c r="N20" i="90"/>
  <c r="N17" i="90"/>
  <c r="N16" i="90"/>
  <c r="E11" i="29"/>
  <c r="E10" i="29"/>
  <c r="E9" i="29"/>
  <c r="E8" i="29"/>
  <c r="M16" i="88" l="1"/>
  <c r="L16" i="88"/>
  <c r="K16" i="88"/>
  <c r="J16" i="88"/>
  <c r="I16" i="88"/>
  <c r="H16" i="88"/>
  <c r="G16" i="88"/>
  <c r="F16" i="88"/>
  <c r="E16" i="88"/>
  <c r="C16" i="88"/>
  <c r="B16" i="88"/>
  <c r="M16" i="9"/>
  <c r="L16" i="9"/>
  <c r="K16" i="9"/>
  <c r="J16" i="9"/>
  <c r="I16" i="9"/>
  <c r="H16" i="9"/>
  <c r="G16" i="9"/>
  <c r="F16" i="9"/>
  <c r="E16" i="9"/>
  <c r="D16" i="9"/>
  <c r="C16" i="9"/>
  <c r="B16" i="9"/>
  <c r="H13" i="106"/>
  <c r="I13" i="106"/>
  <c r="E21" i="105"/>
  <c r="F21" i="105"/>
  <c r="G10" i="105"/>
  <c r="G11" i="105"/>
  <c r="G12" i="105"/>
  <c r="G13" i="105"/>
  <c r="G14" i="105"/>
  <c r="G15" i="105"/>
  <c r="G16" i="105"/>
  <c r="G17" i="105"/>
  <c r="G18" i="105"/>
  <c r="G19" i="105"/>
  <c r="G20" i="105"/>
  <c r="G21" i="105" l="1"/>
  <c r="I19" i="8"/>
  <c r="H19" i="8"/>
  <c r="J19" i="8" s="1"/>
  <c r="G19" i="8"/>
  <c r="D19" i="8"/>
  <c r="E12" i="6" l="1"/>
  <c r="D12" i="6"/>
  <c r="C12" i="6"/>
  <c r="B12" i="6"/>
  <c r="L25" i="119"/>
  <c r="K25" i="119"/>
  <c r="J25" i="119"/>
  <c r="I25" i="119"/>
  <c r="H25" i="119"/>
  <c r="G25" i="119"/>
  <c r="F25" i="119"/>
  <c r="E25" i="119"/>
  <c r="D25" i="119"/>
  <c r="C25" i="119"/>
  <c r="B25" i="119"/>
  <c r="N24" i="119"/>
  <c r="N21" i="119"/>
  <c r="N20" i="119"/>
  <c r="N19" i="119"/>
  <c r="N18" i="119"/>
  <c r="N17" i="119"/>
  <c r="N16" i="119"/>
  <c r="N15" i="119"/>
  <c r="N14" i="119"/>
  <c r="N13" i="119"/>
  <c r="N12" i="119"/>
  <c r="N11" i="119"/>
  <c r="N10" i="119"/>
  <c r="N9" i="119"/>
  <c r="N8" i="119"/>
  <c r="N8" i="89"/>
  <c r="O8" i="89"/>
  <c r="D22" i="112"/>
  <c r="F22" i="112"/>
  <c r="I10" i="112"/>
  <c r="H10" i="112"/>
  <c r="H7" i="77"/>
  <c r="N25" i="119" l="1"/>
  <c r="B13" i="106"/>
  <c r="C13" i="106"/>
  <c r="D13" i="106"/>
  <c r="E13" i="106"/>
  <c r="F13" i="106"/>
  <c r="G13" i="106"/>
  <c r="D10" i="98" l="1"/>
  <c r="G10" i="98"/>
  <c r="B33" i="98"/>
  <c r="C33" i="98"/>
  <c r="E33" i="98"/>
  <c r="F33" i="98"/>
  <c r="M20" i="89"/>
  <c r="K20" i="89"/>
  <c r="E20" i="89"/>
  <c r="I10" i="8"/>
  <c r="H10" i="8"/>
  <c r="D10" i="8"/>
  <c r="F39" i="8"/>
  <c r="E39" i="8"/>
  <c r="C39" i="8"/>
  <c r="B39" i="8"/>
  <c r="J10" i="8" l="1"/>
  <c r="E12" i="29"/>
  <c r="F20" i="108"/>
  <c r="F17" i="109"/>
  <c r="O17" i="110"/>
  <c r="O18" i="110"/>
  <c r="O19" i="110"/>
  <c r="F12" i="6" l="1"/>
  <c r="N8" i="90" l="1"/>
  <c r="N19" i="90"/>
  <c r="N21" i="90"/>
  <c r="N22" i="90"/>
  <c r="K19" i="36"/>
  <c r="I14" i="49" l="1"/>
  <c r="R31" i="103"/>
  <c r="N31" i="103"/>
  <c r="R23" i="103"/>
  <c r="N23" i="103"/>
  <c r="R17" i="103"/>
  <c r="N17" i="103"/>
  <c r="R13" i="103"/>
  <c r="N13" i="103"/>
  <c r="K13" i="103"/>
  <c r="F13" i="103"/>
  <c r="D18" i="8" l="1"/>
  <c r="I18" i="8"/>
  <c r="H18" i="8"/>
  <c r="G18" i="8"/>
  <c r="D13" i="8"/>
  <c r="I13" i="8"/>
  <c r="H13" i="8"/>
  <c r="G13" i="8"/>
  <c r="I11" i="8"/>
  <c r="H11" i="8"/>
  <c r="G11" i="8"/>
  <c r="D11" i="8"/>
  <c r="J13" i="8" l="1"/>
  <c r="J18" i="8"/>
  <c r="J11" i="8"/>
  <c r="C21" i="105" l="1"/>
  <c r="H11" i="112" l="1"/>
  <c r="I11" i="112"/>
  <c r="H12" i="112"/>
  <c r="I12" i="112"/>
  <c r="H13" i="112"/>
  <c r="I13" i="112"/>
  <c r="H14" i="112"/>
  <c r="I14" i="112"/>
  <c r="H15" i="112"/>
  <c r="I15" i="112"/>
  <c r="H16" i="112"/>
  <c r="I16" i="112"/>
  <c r="H17" i="112"/>
  <c r="I17" i="112"/>
  <c r="H18" i="112"/>
  <c r="I18" i="112"/>
  <c r="H19" i="112"/>
  <c r="I19" i="112"/>
  <c r="H20" i="112"/>
  <c r="I20" i="112"/>
  <c r="H21" i="112"/>
  <c r="I21" i="112"/>
  <c r="I22" i="112" l="1"/>
  <c r="H22" i="112"/>
  <c r="B20" i="89" l="1"/>
  <c r="B19" i="77"/>
  <c r="G22" i="112" l="1"/>
  <c r="G12" i="87" l="1"/>
  <c r="G9" i="87"/>
  <c r="O14" i="110" l="1"/>
  <c r="O15" i="110"/>
  <c r="O16" i="110"/>
  <c r="E20" i="108"/>
  <c r="Q31" i="103" l="1"/>
  <c r="Q23" i="103"/>
  <c r="Q17" i="103"/>
  <c r="Q13" i="103"/>
  <c r="M31" i="103"/>
  <c r="M23" i="103"/>
  <c r="M17" i="103"/>
  <c r="M13" i="103"/>
  <c r="K31" i="103"/>
  <c r="K23" i="103"/>
  <c r="K17" i="103"/>
  <c r="F31" i="103"/>
  <c r="F23" i="103"/>
  <c r="I27" i="98"/>
  <c r="H27" i="98"/>
  <c r="G27" i="98"/>
  <c r="D27" i="98"/>
  <c r="J27" i="98" l="1"/>
  <c r="P16" i="36" l="1"/>
  <c r="N18" i="90" l="1"/>
  <c r="L22" i="104" l="1"/>
  <c r="M22" i="104"/>
  <c r="K16" i="104"/>
  <c r="D22" i="104"/>
  <c r="C22" i="104"/>
  <c r="N16" i="88" l="1"/>
  <c r="O16" i="88"/>
  <c r="N16" i="9"/>
  <c r="D21" i="105" l="1"/>
  <c r="I32" i="98" l="1"/>
  <c r="H32" i="98"/>
  <c r="G32" i="98"/>
  <c r="D32" i="98"/>
  <c r="I31" i="98"/>
  <c r="H31" i="98"/>
  <c r="G31" i="98"/>
  <c r="D31" i="98"/>
  <c r="I30" i="98"/>
  <c r="H30" i="98"/>
  <c r="G30" i="98"/>
  <c r="D30" i="98"/>
  <c r="I29" i="98"/>
  <c r="H29" i="98"/>
  <c r="G29" i="98"/>
  <c r="D29" i="98"/>
  <c r="I28" i="98"/>
  <c r="H28" i="98"/>
  <c r="G28" i="98"/>
  <c r="D28" i="98"/>
  <c r="I26" i="98"/>
  <c r="H26" i="98"/>
  <c r="G26" i="98"/>
  <c r="D26" i="98"/>
  <c r="I25" i="98"/>
  <c r="H25" i="98"/>
  <c r="G25" i="98"/>
  <c r="D25" i="98"/>
  <c r="I24" i="98"/>
  <c r="H24" i="98"/>
  <c r="G24" i="98"/>
  <c r="D24" i="98"/>
  <c r="I23" i="98"/>
  <c r="H23" i="98"/>
  <c r="G23" i="98"/>
  <c r="D23" i="98"/>
  <c r="I22" i="98"/>
  <c r="H22" i="98"/>
  <c r="G22" i="98"/>
  <c r="D22" i="98"/>
  <c r="I21" i="98"/>
  <c r="H21" i="98"/>
  <c r="G21" i="98"/>
  <c r="D21" i="98"/>
  <c r="I20" i="98"/>
  <c r="H20" i="98"/>
  <c r="G20" i="98"/>
  <c r="D20" i="98"/>
  <c r="I19" i="98"/>
  <c r="H19" i="98"/>
  <c r="G19" i="98"/>
  <c r="D19" i="98"/>
  <c r="I18" i="98"/>
  <c r="H18" i="98"/>
  <c r="G18" i="98"/>
  <c r="D18" i="98"/>
  <c r="I17" i="98"/>
  <c r="H17" i="98"/>
  <c r="G17" i="98"/>
  <c r="D17" i="98"/>
  <c r="I16" i="98"/>
  <c r="H16" i="98"/>
  <c r="G16" i="98"/>
  <c r="D16" i="98"/>
  <c r="I15" i="98"/>
  <c r="H15" i="98"/>
  <c r="G15" i="98"/>
  <c r="D15" i="98"/>
  <c r="I14" i="98"/>
  <c r="H14" i="98"/>
  <c r="G14" i="98"/>
  <c r="D14" i="98"/>
  <c r="I13" i="98"/>
  <c r="H13" i="98"/>
  <c r="G13" i="98"/>
  <c r="D13" i="98"/>
  <c r="I12" i="98"/>
  <c r="H12" i="98"/>
  <c r="G12" i="98"/>
  <c r="D12" i="98"/>
  <c r="I11" i="98"/>
  <c r="H11" i="98"/>
  <c r="G11" i="98"/>
  <c r="D11" i="98"/>
  <c r="I10" i="98"/>
  <c r="H10" i="98"/>
  <c r="J32" i="98" l="1"/>
  <c r="J11" i="98"/>
  <c r="D33" i="98"/>
  <c r="J10" i="98"/>
  <c r="H33" i="98"/>
  <c r="I33" i="98"/>
  <c r="G33" i="98"/>
  <c r="J15" i="98"/>
  <c r="J23" i="98"/>
  <c r="J25" i="98"/>
  <c r="J22" i="98"/>
  <c r="J18" i="98"/>
  <c r="J31" i="98"/>
  <c r="J30" i="98"/>
  <c r="J21" i="98"/>
  <c r="J17" i="98"/>
  <c r="J16" i="98"/>
  <c r="J14" i="98"/>
  <c r="J13" i="98"/>
  <c r="J28" i="98"/>
  <c r="J12" i="98"/>
  <c r="J29" i="98"/>
  <c r="J19" i="98"/>
  <c r="J20" i="98"/>
  <c r="J24" i="98"/>
  <c r="J26" i="98"/>
  <c r="O13" i="110"/>
  <c r="N12" i="110"/>
  <c r="M12" i="110"/>
  <c r="L12" i="110"/>
  <c r="K12" i="110"/>
  <c r="J12" i="110"/>
  <c r="I12" i="110"/>
  <c r="H12" i="110"/>
  <c r="G12" i="110"/>
  <c r="F12" i="110"/>
  <c r="E12" i="110"/>
  <c r="D12" i="110"/>
  <c r="C12" i="110"/>
  <c r="O11" i="110"/>
  <c r="O10" i="110"/>
  <c r="N9" i="110"/>
  <c r="M9" i="110"/>
  <c r="L9" i="110"/>
  <c r="K9" i="110"/>
  <c r="J9" i="110"/>
  <c r="I9" i="110"/>
  <c r="H9" i="110"/>
  <c r="G9" i="110"/>
  <c r="F9" i="110"/>
  <c r="E9" i="110"/>
  <c r="D9" i="110"/>
  <c r="C9" i="110"/>
  <c r="O8" i="110"/>
  <c r="J33" i="98" l="1"/>
  <c r="O12" i="110"/>
  <c r="O9" i="110"/>
  <c r="L13" i="103" l="1"/>
  <c r="P13" i="103"/>
  <c r="P17" i="103"/>
  <c r="L23" i="103"/>
  <c r="P23" i="103"/>
  <c r="N13" i="90"/>
  <c r="G18" i="36"/>
  <c r="E19" i="36"/>
  <c r="L19" i="36"/>
  <c r="I19" i="36"/>
  <c r="O19" i="36"/>
  <c r="P12" i="36"/>
  <c r="P14" i="36"/>
  <c r="P11" i="36"/>
  <c r="M12" i="36"/>
  <c r="M13" i="36"/>
  <c r="M14" i="36"/>
  <c r="M15" i="36"/>
  <c r="M16" i="36"/>
  <c r="M17" i="36"/>
  <c r="M18" i="36"/>
  <c r="M11" i="36"/>
  <c r="M19" i="36" l="1"/>
  <c r="B22" i="112" l="1"/>
  <c r="D20" i="108" l="1"/>
  <c r="C20" i="108"/>
  <c r="B20" i="108"/>
  <c r="B21" i="105" l="1"/>
  <c r="L31" i="103" l="1"/>
  <c r="P31" i="103"/>
  <c r="L17" i="103"/>
  <c r="N9" i="90" l="1"/>
  <c r="N10" i="90"/>
  <c r="N11" i="90"/>
  <c r="N14" i="90"/>
  <c r="N15" i="90"/>
  <c r="N25" i="90" l="1"/>
  <c r="P15" i="36" l="1"/>
  <c r="P17" i="36"/>
  <c r="P18" i="36"/>
  <c r="D20" i="89"/>
  <c r="G8" i="89"/>
  <c r="G9" i="89"/>
  <c r="O9" i="89" s="1"/>
  <c r="G10" i="89"/>
  <c r="G11" i="89"/>
  <c r="G12" i="89"/>
  <c r="G13" i="89"/>
  <c r="F8" i="89"/>
  <c r="F9" i="89"/>
  <c r="F10" i="89"/>
  <c r="F11" i="89"/>
  <c r="F12" i="89"/>
  <c r="F13" i="89"/>
  <c r="F14" i="89"/>
  <c r="F15" i="89"/>
  <c r="F16" i="89"/>
  <c r="F17" i="89"/>
  <c r="F18" i="89"/>
  <c r="F19" i="89"/>
  <c r="H8" i="89"/>
  <c r="H9" i="89"/>
  <c r="H10" i="89"/>
  <c r="H11" i="89"/>
  <c r="H12" i="89"/>
  <c r="H13" i="89"/>
  <c r="H14" i="89"/>
  <c r="H15" i="89"/>
  <c r="H16" i="89"/>
  <c r="H17" i="89"/>
  <c r="H18" i="89"/>
  <c r="H19" i="89"/>
  <c r="G20" i="89" l="1"/>
  <c r="P13" i="36"/>
  <c r="P19" i="36" s="1"/>
  <c r="N19" i="36"/>
  <c r="C19" i="36" l="1"/>
  <c r="D19" i="36"/>
  <c r="F19" i="36"/>
  <c r="H19" i="36"/>
  <c r="J19" i="36"/>
  <c r="B19" i="36"/>
  <c r="E22" i="104"/>
  <c r="F22" i="104"/>
  <c r="G22" i="104"/>
  <c r="H22" i="104"/>
  <c r="I22" i="104"/>
  <c r="J22" i="104"/>
  <c r="B22" i="104"/>
  <c r="K11" i="104"/>
  <c r="K12" i="104"/>
  <c r="K13" i="104"/>
  <c r="K14" i="104"/>
  <c r="K15" i="104"/>
  <c r="K17" i="104"/>
  <c r="K18" i="104"/>
  <c r="K19" i="104"/>
  <c r="K20" i="104"/>
  <c r="K21" i="104"/>
  <c r="K10" i="104"/>
  <c r="K22" i="104" l="1"/>
  <c r="O11" i="89" l="1"/>
  <c r="N9" i="89"/>
  <c r="N10" i="89"/>
  <c r="O10" i="89"/>
  <c r="N11" i="89"/>
  <c r="N12" i="89"/>
  <c r="O12" i="89"/>
  <c r="N13" i="89"/>
  <c r="O13" i="89"/>
  <c r="N14" i="89"/>
  <c r="O14" i="89"/>
  <c r="N15" i="89"/>
  <c r="O15" i="89"/>
  <c r="N16" i="89"/>
  <c r="O16" i="89"/>
  <c r="N17" i="89"/>
  <c r="O17" i="89"/>
  <c r="N18" i="89"/>
  <c r="O18" i="89"/>
  <c r="N19" i="89"/>
  <c r="O19" i="89"/>
  <c r="L20" i="89" l="1"/>
  <c r="J20" i="89"/>
  <c r="F20" i="89"/>
  <c r="N20" i="89" l="1"/>
  <c r="M17" i="96" l="1"/>
  <c r="D14" i="8" l="1"/>
  <c r="G12" i="8" l="1"/>
  <c r="G10" i="8"/>
  <c r="L17" i="96" l="1"/>
  <c r="K17" i="96"/>
  <c r="J17" i="96"/>
  <c r="I17" i="96"/>
  <c r="H17" i="96"/>
  <c r="G17" i="96"/>
  <c r="F17" i="96"/>
  <c r="E17" i="96"/>
  <c r="D17" i="96"/>
  <c r="C17" i="96"/>
  <c r="B17" i="96"/>
  <c r="N16" i="96"/>
  <c r="N15" i="96"/>
  <c r="N14" i="96"/>
  <c r="N13" i="96"/>
  <c r="N12" i="96"/>
  <c r="N11" i="96"/>
  <c r="N10" i="96"/>
  <c r="N9" i="96"/>
  <c r="N8" i="96"/>
  <c r="N17" i="96" l="1"/>
  <c r="D37" i="8"/>
  <c r="G12" i="36" l="1"/>
  <c r="G13" i="36"/>
  <c r="G14" i="36"/>
  <c r="G15" i="36"/>
  <c r="G16" i="36"/>
  <c r="G17" i="36"/>
  <c r="H17" i="77" l="1"/>
  <c r="H18" i="77"/>
  <c r="G11" i="36" l="1"/>
  <c r="G19" i="36" s="1"/>
  <c r="G19" i="77" l="1"/>
  <c r="F19" i="77"/>
  <c r="E19" i="77"/>
  <c r="D19" i="77"/>
  <c r="C19" i="77"/>
  <c r="H16" i="77"/>
  <c r="H15" i="77"/>
  <c r="H14" i="77"/>
  <c r="H13" i="77"/>
  <c r="H12" i="77"/>
  <c r="H11" i="77"/>
  <c r="H10" i="77"/>
  <c r="H9" i="77"/>
  <c r="H8" i="77"/>
  <c r="G38" i="8"/>
  <c r="D38" i="8"/>
  <c r="G37" i="8"/>
  <c r="G36" i="8"/>
  <c r="D36" i="8"/>
  <c r="G35" i="8"/>
  <c r="D35" i="8"/>
  <c r="G34" i="8"/>
  <c r="D34" i="8"/>
  <c r="G33" i="8"/>
  <c r="D33" i="8"/>
  <c r="G32" i="8"/>
  <c r="D32" i="8"/>
  <c r="G31" i="8"/>
  <c r="D31" i="8"/>
  <c r="G30" i="8"/>
  <c r="D30" i="8"/>
  <c r="G29" i="8"/>
  <c r="D29" i="8"/>
  <c r="G28" i="8"/>
  <c r="D28" i="8"/>
  <c r="G27" i="8"/>
  <c r="D27" i="8"/>
  <c r="G26" i="8"/>
  <c r="D26" i="8"/>
  <c r="G25" i="8"/>
  <c r="D25" i="8"/>
  <c r="G24" i="8"/>
  <c r="D24" i="8"/>
  <c r="G23" i="8"/>
  <c r="D23" i="8"/>
  <c r="G22" i="8"/>
  <c r="D22" i="8"/>
  <c r="G21" i="8"/>
  <c r="D21" i="8"/>
  <c r="G20" i="8"/>
  <c r="D20" i="8"/>
  <c r="G17" i="8"/>
  <c r="D17" i="8"/>
  <c r="G16" i="8"/>
  <c r="D16" i="8"/>
  <c r="G15" i="8"/>
  <c r="D15" i="8"/>
  <c r="G14" i="8"/>
  <c r="D12" i="8"/>
  <c r="H19" i="77" l="1"/>
  <c r="G39" i="8"/>
  <c r="D39" i="8"/>
  <c r="I36" i="8" l="1"/>
  <c r="H36" i="8"/>
  <c r="J36" i="8" l="1"/>
  <c r="I16" i="8"/>
  <c r="H16" i="8"/>
  <c r="I12" i="8"/>
  <c r="H12" i="8"/>
  <c r="I14" i="8"/>
  <c r="I15" i="8"/>
  <c r="I17" i="8"/>
  <c r="I20" i="8"/>
  <c r="I21" i="8"/>
  <c r="I22" i="8"/>
  <c r="I23" i="8"/>
  <c r="I24" i="8"/>
  <c r="I25" i="8"/>
  <c r="I26" i="8"/>
  <c r="I27" i="8"/>
  <c r="I28" i="8"/>
  <c r="I29" i="8"/>
  <c r="I30" i="8"/>
  <c r="I31" i="8"/>
  <c r="I32" i="8"/>
  <c r="I33" i="8"/>
  <c r="I34" i="8"/>
  <c r="I35" i="8"/>
  <c r="I37" i="8"/>
  <c r="I38" i="8"/>
  <c r="H14" i="8"/>
  <c r="H15" i="8"/>
  <c r="H17" i="8"/>
  <c r="H20" i="8"/>
  <c r="H21" i="8"/>
  <c r="H22" i="8"/>
  <c r="H23" i="8"/>
  <c r="H24" i="8"/>
  <c r="H25" i="8"/>
  <c r="H26" i="8"/>
  <c r="H27" i="8"/>
  <c r="H28" i="8"/>
  <c r="H29" i="8"/>
  <c r="H30" i="8"/>
  <c r="H31" i="8"/>
  <c r="H32" i="8"/>
  <c r="H33" i="8"/>
  <c r="H34" i="8"/>
  <c r="H35" i="8"/>
  <c r="H37" i="8"/>
  <c r="H38" i="8"/>
  <c r="J14" i="8" l="1"/>
  <c r="J12" i="8"/>
  <c r="H39" i="8"/>
  <c r="I39" i="8"/>
  <c r="J16" i="8"/>
  <c r="J26" i="8" l="1"/>
  <c r="J38" i="8"/>
  <c r="J17" i="8"/>
  <c r="J33" i="8"/>
  <c r="J31" i="8"/>
  <c r="J23" i="8"/>
  <c r="J27" i="8"/>
  <c r="J22" i="8"/>
  <c r="J34" i="8"/>
  <c r="J30" i="8"/>
  <c r="J35" i="8"/>
  <c r="J28" i="8"/>
  <c r="J25" i="8"/>
  <c r="J20" i="8"/>
  <c r="J37" i="8"/>
  <c r="J32" i="8"/>
  <c r="J29" i="8"/>
  <c r="J24" i="8"/>
  <c r="J21" i="8"/>
  <c r="J15" i="8"/>
  <c r="J39" i="8" l="1"/>
  <c r="D55" i="49"/>
  <c r="D54" i="49"/>
  <c r="D53" i="49"/>
  <c r="D52" i="49"/>
  <c r="D51" i="49"/>
  <c r="D50" i="49"/>
  <c r="D49" i="49"/>
  <c r="D48" i="49"/>
  <c r="D47" i="49"/>
  <c r="D46" i="49"/>
  <c r="D45" i="49"/>
  <c r="D44" i="49"/>
  <c r="D43" i="49"/>
  <c r="D42" i="49"/>
  <c r="D41" i="49"/>
  <c r="D40" i="49"/>
  <c r="D39" i="49"/>
  <c r="D38" i="49"/>
  <c r="D37" i="49"/>
  <c r="D36" i="49"/>
  <c r="D35" i="49"/>
  <c r="D34" i="49"/>
  <c r="D33" i="49"/>
</calcChain>
</file>

<file path=xl/sharedStrings.xml><?xml version="1.0" encoding="utf-8"?>
<sst xmlns="http://schemas.openxmlformats.org/spreadsheetml/2006/main" count="1775" uniqueCount="957">
  <si>
    <t>المجموع</t>
  </si>
  <si>
    <t>Total</t>
  </si>
  <si>
    <t xml:space="preserve">المجموع  </t>
  </si>
  <si>
    <t xml:space="preserve">Total  </t>
  </si>
  <si>
    <t>يناير</t>
  </si>
  <si>
    <t>فبراير</t>
  </si>
  <si>
    <t>مارس</t>
  </si>
  <si>
    <t>ابريل</t>
  </si>
  <si>
    <t>مايو</t>
  </si>
  <si>
    <t>يوليو</t>
  </si>
  <si>
    <t>سبتمبر</t>
  </si>
  <si>
    <t>نوفمبر</t>
  </si>
  <si>
    <t>ديسمبر</t>
  </si>
  <si>
    <t>January</t>
  </si>
  <si>
    <t>February</t>
  </si>
  <si>
    <t>March</t>
  </si>
  <si>
    <t>April</t>
  </si>
  <si>
    <t>May</t>
  </si>
  <si>
    <t>June</t>
  </si>
  <si>
    <t>July</t>
  </si>
  <si>
    <t>August</t>
  </si>
  <si>
    <t>September</t>
  </si>
  <si>
    <t>November</t>
  </si>
  <si>
    <t>December</t>
  </si>
  <si>
    <t>قطريون</t>
  </si>
  <si>
    <t>غير قطريين</t>
  </si>
  <si>
    <t>Qataris</t>
  </si>
  <si>
    <t>الكتب العربية</t>
  </si>
  <si>
    <t>الدوريات</t>
  </si>
  <si>
    <t>Arabic Books</t>
  </si>
  <si>
    <t>Periodi-cals</t>
  </si>
  <si>
    <t xml:space="preserve"> دار الكتب القطرية</t>
  </si>
  <si>
    <t xml:space="preserve"> مكتبة الخور</t>
  </si>
  <si>
    <t xml:space="preserve"> مكتبة الشمال</t>
  </si>
  <si>
    <t xml:space="preserve"> مكتبة الخنساء</t>
  </si>
  <si>
    <t xml:space="preserve"> مكتبة الوكرة</t>
  </si>
  <si>
    <t>اسم المكتبة</t>
  </si>
  <si>
    <t>Name of Library</t>
  </si>
  <si>
    <t xml:space="preserve">  المجموع  </t>
  </si>
  <si>
    <t>نزلاء</t>
  </si>
  <si>
    <t>Nights</t>
  </si>
  <si>
    <t>ليالي</t>
  </si>
  <si>
    <t>يونيو</t>
  </si>
  <si>
    <t>أغسطس</t>
  </si>
  <si>
    <t>أكتوبر</t>
  </si>
  <si>
    <t>October</t>
  </si>
  <si>
    <t>Foreign Books</t>
  </si>
  <si>
    <t>نائب رئيس التحرير</t>
  </si>
  <si>
    <t>عدد المقاعد</t>
  </si>
  <si>
    <t>الدوحة</t>
  </si>
  <si>
    <t>Doha</t>
  </si>
  <si>
    <t>الريان</t>
  </si>
  <si>
    <t>الوكرة</t>
  </si>
  <si>
    <t>ام صلال</t>
  </si>
  <si>
    <t>Umm Salal</t>
  </si>
  <si>
    <t>الخور</t>
  </si>
  <si>
    <t>الشمال</t>
  </si>
  <si>
    <t>الظعاين</t>
  </si>
  <si>
    <t>(1) Mosques Where all Prayers are Performed except Gumma.</t>
  </si>
  <si>
    <t xml:space="preserve">المصادر: </t>
  </si>
  <si>
    <t>Sources:</t>
  </si>
  <si>
    <t>يومية</t>
  </si>
  <si>
    <t>شهرية</t>
  </si>
  <si>
    <t>Daily</t>
  </si>
  <si>
    <t>Monthly</t>
  </si>
  <si>
    <t>صناعة السفن الخشبية (القلاف)</t>
  </si>
  <si>
    <t>الغوص وتوابعه</t>
  </si>
  <si>
    <t>الصيد وتوابعه</t>
  </si>
  <si>
    <t>صناعة الصناديق المبيتة</t>
  </si>
  <si>
    <t>السعف</t>
  </si>
  <si>
    <t>صناعة البطاطيل</t>
  </si>
  <si>
    <t>صناعة البشوت</t>
  </si>
  <si>
    <t>التطريز</t>
  </si>
  <si>
    <t>الرحى</t>
  </si>
  <si>
    <t>Divining</t>
  </si>
  <si>
    <t>Fishing</t>
  </si>
  <si>
    <t>Embroidery</t>
  </si>
  <si>
    <t>Raha (Grinder)</t>
  </si>
  <si>
    <r>
      <t xml:space="preserve">المجموع
</t>
    </r>
    <r>
      <rPr>
        <b/>
        <sz val="10"/>
        <rFont val="Arial"/>
        <family val="2"/>
      </rPr>
      <t>Total</t>
    </r>
  </si>
  <si>
    <t>متحف الفن العربي</t>
  </si>
  <si>
    <t>Museum of Arab Art</t>
  </si>
  <si>
    <t>مصمم جرافيك</t>
  </si>
  <si>
    <t>تسويق</t>
  </si>
  <si>
    <t>الصحف والمجلات الصادرة في دولة قطر
2007-2011</t>
  </si>
  <si>
    <t>المكتبات العامة والكتب والدوريات المتوفرة</t>
  </si>
  <si>
    <r>
      <t xml:space="preserve">الدينية
</t>
    </r>
    <r>
      <rPr>
        <b/>
        <sz val="10"/>
        <rFont val="Arial"/>
        <family val="2"/>
      </rPr>
      <t>Religious</t>
    </r>
  </si>
  <si>
    <r>
      <t xml:space="preserve">الإعلامية
</t>
    </r>
    <r>
      <rPr>
        <b/>
        <sz val="10"/>
        <rFont val="Arial"/>
        <family val="2"/>
      </rPr>
      <t>Media</t>
    </r>
  </si>
  <si>
    <r>
      <t xml:space="preserve">الفئات
</t>
    </r>
    <r>
      <rPr>
        <b/>
        <sz val="10"/>
        <rFont val="Arial"/>
        <family val="2"/>
      </rPr>
      <t>Categories</t>
    </r>
  </si>
  <si>
    <r>
      <t xml:space="preserve">الثقافية
</t>
    </r>
    <r>
      <rPr>
        <b/>
        <sz val="10"/>
        <rFont val="Arial"/>
        <family val="2"/>
      </rPr>
      <t>Cultural</t>
    </r>
  </si>
  <si>
    <r>
      <t xml:space="preserve">الإعلانات
</t>
    </r>
    <r>
      <rPr>
        <b/>
        <sz val="10"/>
        <rFont val="Arial"/>
        <family val="2"/>
      </rPr>
      <t>Advertising</t>
    </r>
  </si>
  <si>
    <t xml:space="preserve">فعاليات مسرح قطر الوطني حسب نوع الفعالية </t>
  </si>
  <si>
    <t>Jan.</t>
  </si>
  <si>
    <t>Feb.</t>
  </si>
  <si>
    <t>Mar.</t>
  </si>
  <si>
    <t>Apr.</t>
  </si>
  <si>
    <t>Jun.</t>
  </si>
  <si>
    <t>اغسطس</t>
  </si>
  <si>
    <t>Aug.</t>
  </si>
  <si>
    <t>Sept.</t>
  </si>
  <si>
    <t>اكتوبر</t>
  </si>
  <si>
    <t>Oct.</t>
  </si>
  <si>
    <t>Nov.</t>
  </si>
  <si>
    <t>Dec.</t>
  </si>
  <si>
    <t>أفلام عربية
Arabic Films</t>
  </si>
  <si>
    <t>أفلام أجنبية
Foreign Films</t>
  </si>
  <si>
    <t>EMPLOYEES IN JOURNAL AND MAGAZINES BY NATIONALITY &amp; GENDER</t>
  </si>
  <si>
    <t>البيان</t>
  </si>
  <si>
    <t>عدد الفنادق</t>
  </si>
  <si>
    <t>العاملون بالصحف والمجلات حسب الجنسية والنوع</t>
  </si>
  <si>
    <t>حفلات موسيقية</t>
  </si>
  <si>
    <t>رياضة وترفيه</t>
  </si>
  <si>
    <t>مهرجانات</t>
  </si>
  <si>
    <t>وثائقي</t>
  </si>
  <si>
    <t>الإعلام والثقافة والسياحة</t>
  </si>
  <si>
    <t>MEDIA, CULTURE AND 
TOURISM</t>
  </si>
  <si>
    <t>Festivals</t>
  </si>
  <si>
    <t>Item</t>
  </si>
  <si>
    <t>رئيس مجلس الادارة</t>
  </si>
  <si>
    <t>عضو مجلس الادارة المدير العام</t>
  </si>
  <si>
    <t>مساعد رئيس التحرير</t>
  </si>
  <si>
    <t>Representative</t>
  </si>
  <si>
    <t>Non-Qataris</t>
  </si>
  <si>
    <t>جدول رقم (151)</t>
  </si>
  <si>
    <t>Table No. (151)</t>
  </si>
  <si>
    <t>جدول رقم (152)</t>
  </si>
  <si>
    <t>Table No. (152)</t>
  </si>
  <si>
    <t>جدول رقم (153)</t>
  </si>
  <si>
    <t>Table No. (153)</t>
  </si>
  <si>
    <t>جدول رقم (154)</t>
  </si>
  <si>
    <t>Table No. (154)</t>
  </si>
  <si>
    <t>جدول رقم (155)</t>
  </si>
  <si>
    <t>Table No. (155)</t>
  </si>
  <si>
    <t>جدول رقم (156)</t>
  </si>
  <si>
    <t>Table No. (156)</t>
  </si>
  <si>
    <t>جدول رقم (157)</t>
  </si>
  <si>
    <t>Table No. (157)</t>
  </si>
  <si>
    <t>جدول رقم (158)</t>
  </si>
  <si>
    <t>Table No. (158)</t>
  </si>
  <si>
    <t>جدول رقم (159)</t>
  </si>
  <si>
    <t>Table No. (159)</t>
  </si>
  <si>
    <t>جدول رقم (160)</t>
  </si>
  <si>
    <t>جدول رقم (161)</t>
  </si>
  <si>
    <t>Table No. (161)</t>
  </si>
  <si>
    <t>Table No. (162)</t>
  </si>
  <si>
    <t>جدول رقم (162)</t>
  </si>
  <si>
    <t>Table No. (163)</t>
  </si>
  <si>
    <t>جدول رقم (163)</t>
  </si>
  <si>
    <t>جدول رقم (164)</t>
  </si>
  <si>
    <t>Table No. (164)</t>
  </si>
  <si>
    <t>جدول رقم (165)</t>
  </si>
  <si>
    <t>Table No. (165)</t>
  </si>
  <si>
    <t>جدول رقم (166)</t>
  </si>
  <si>
    <t>Table No. (166)</t>
  </si>
  <si>
    <t>Table No. (167)</t>
  </si>
  <si>
    <t>جدول رقم (167)</t>
  </si>
  <si>
    <t>جدول رقم (168)</t>
  </si>
  <si>
    <t>Table No. (168)</t>
  </si>
  <si>
    <t>جدول رقم (170)</t>
  </si>
  <si>
    <t>جدول رقم (169)</t>
  </si>
  <si>
    <t>Table No. (169)</t>
  </si>
  <si>
    <t>Table No. (170)</t>
  </si>
  <si>
    <t>جدول رقم (171)</t>
  </si>
  <si>
    <t>Table No. (171)</t>
  </si>
  <si>
    <t>التوزيع الشهري لساعات بث البرنامج العام من تلفزيون قطر حسب نوع البرامج والشهر</t>
  </si>
  <si>
    <t>فعاليات مسرح قطر الوطني حسب القطاع</t>
  </si>
  <si>
    <t>متحف قلعة الزبارة</t>
  </si>
  <si>
    <t>Zubara Fort Museum</t>
  </si>
  <si>
    <t>زوار المتاحف والمعارض حسب الشهر والمتحف</t>
  </si>
  <si>
    <t>الشحانية</t>
  </si>
  <si>
    <t>الغزل</t>
  </si>
  <si>
    <t>Weaving</t>
  </si>
  <si>
    <t>صناعة السدو</t>
  </si>
  <si>
    <t>فنون بصرية وتشكيلية</t>
  </si>
  <si>
    <t xml:space="preserve">دراما ومسرح </t>
  </si>
  <si>
    <t>Gallery</t>
  </si>
  <si>
    <t>قاعة أفراح ومناسبات</t>
  </si>
  <si>
    <t>مواقف سيارات</t>
  </si>
  <si>
    <t>عيادة بيطرية</t>
  </si>
  <si>
    <t>Veterinary Clinic</t>
  </si>
  <si>
    <t>متحف الصقور</t>
  </si>
  <si>
    <t>Falconry Museum</t>
  </si>
  <si>
    <t>حدائق وتلال كتارا (منطقة الجنوب والشمال)</t>
  </si>
  <si>
    <t>Beach &amp; Water Sports</t>
  </si>
  <si>
    <t>أنشطة الرياضات المائية</t>
  </si>
  <si>
    <t>المكتبات العامة حسب عدد المستعيرين والكتب المستعارة وعدد العاملين</t>
  </si>
  <si>
    <t xml:space="preserve">يوليو </t>
  </si>
  <si>
    <t xml:space="preserve">July </t>
  </si>
  <si>
    <t>التوزيع الشهري لساعات بث البرنامج العام من إذاعة قطر حسب نوع البرامج والشهر</t>
  </si>
  <si>
    <r>
      <t xml:space="preserve">الإمارات
</t>
    </r>
    <r>
      <rPr>
        <b/>
        <sz val="9"/>
        <rFont val="Arial"/>
        <family val="2"/>
      </rPr>
      <t>U.A.E</t>
    </r>
  </si>
  <si>
    <r>
      <t xml:space="preserve">السعودية
</t>
    </r>
    <r>
      <rPr>
        <b/>
        <sz val="9"/>
        <rFont val="Arial"/>
        <family val="2"/>
      </rPr>
      <t>K.S.A</t>
    </r>
  </si>
  <si>
    <r>
      <t xml:space="preserve">المجموع
</t>
    </r>
    <r>
      <rPr>
        <b/>
        <sz val="9"/>
        <rFont val="Arial"/>
        <family val="2"/>
      </rPr>
      <t>Total</t>
    </r>
  </si>
  <si>
    <t xml:space="preserve">PUBLIC LIBRARIES BY NUMBER OF BORROWERS, BOOKS BORROWED AND NUMBER OF EMPLOYEES </t>
  </si>
  <si>
    <t>التوزيع الشهري لساعات بث البرنامج العام من إذاعة صوت الخليج حسب نوع البرامج والشهر</t>
  </si>
  <si>
    <t>فعاليات متنوعة</t>
  </si>
  <si>
    <t xml:space="preserve">معارض وصالات الفنون </t>
  </si>
  <si>
    <t>ندوات ومحاضرات ومؤتمرات</t>
  </si>
  <si>
    <t>تطوير المواهب</t>
  </si>
  <si>
    <t>دورات مياه (عمومي)</t>
  </si>
  <si>
    <t>سيارات جولف لخدمة ذوي الاحتياجات</t>
  </si>
  <si>
    <t>معارض مطافيء مقر الفنانين</t>
  </si>
  <si>
    <t>Fire Station - Artist Residence</t>
  </si>
  <si>
    <t>أخرى</t>
  </si>
  <si>
    <t>Other</t>
  </si>
  <si>
    <t>جدول رقم (172)</t>
  </si>
  <si>
    <t>Table No. (172)</t>
  </si>
  <si>
    <t>جدول رقم (173)</t>
  </si>
  <si>
    <t>Table No. (173)</t>
  </si>
  <si>
    <t xml:space="preserve">                       السنة
 البيان </t>
  </si>
  <si>
    <t>NEWSPAPERS AND MAGAZINES ISSUED 
IN THE STATE OF QATAR</t>
  </si>
  <si>
    <t>EMPLOYEES IN JOURNAL AND MAGAZINES BY NATIONALITY, 
GENDER AND OCCUPATION</t>
  </si>
  <si>
    <t xml:space="preserve">                    القطاع
  السنة</t>
  </si>
  <si>
    <t>القطاع الحكومي</t>
  </si>
  <si>
    <t>القطاع الخاص</t>
  </si>
  <si>
    <t>مشاركات خارجية</t>
  </si>
  <si>
    <t>Government Sector</t>
  </si>
  <si>
    <t xml:space="preserve">             الفعاليات
السنة</t>
  </si>
  <si>
    <t xml:space="preserve">                Events
Year</t>
  </si>
  <si>
    <t>مهرجان</t>
  </si>
  <si>
    <t>Festival</t>
  </si>
  <si>
    <t>عروض غنائية</t>
  </si>
  <si>
    <t>فنون التراث</t>
  </si>
  <si>
    <t>Heritage Arts</t>
  </si>
  <si>
    <t>فنون تشكيلية</t>
  </si>
  <si>
    <t>Fine Arts</t>
  </si>
  <si>
    <t>Jul.</t>
  </si>
  <si>
    <t>عدد المستعيرين</t>
  </si>
  <si>
    <t>الكتب المستعارة</t>
  </si>
  <si>
    <t>Books Borrowed</t>
  </si>
  <si>
    <t>عدد العاملين</t>
  </si>
  <si>
    <t>صناعة النقابات</t>
  </si>
  <si>
    <t>صناعة السجاد</t>
  </si>
  <si>
    <t>صناعة المدود</t>
  </si>
  <si>
    <t>دور السينما والأفلام المعروضة</t>
  </si>
  <si>
    <t>Number of seats</t>
  </si>
  <si>
    <t>Arabic</t>
  </si>
  <si>
    <t>Foreign</t>
  </si>
  <si>
    <t>الرواد (بالألف)</t>
  </si>
  <si>
    <t>عربية</t>
  </si>
  <si>
    <t>أجنبية</t>
  </si>
  <si>
    <t>الافلام المعروضة</t>
  </si>
  <si>
    <t>عدد دور السينما</t>
  </si>
  <si>
    <t>Films presented</t>
  </si>
  <si>
    <t>التوزيع الشهري لساعات البث المباشر للبرنامج العام من قنوات الكأس الرياضية
 حسب نوع البرامج والشهر</t>
  </si>
  <si>
    <t>MONTHLY DISTRIBUTION OF LIVE BROADCAST HOURS 
OF THE GENERAL PROGRAM OF AL KASS SPORT
CHANNELS BY TYPE OF PROGRAM AND MONTH</t>
  </si>
  <si>
    <t>جدول رقم (174)</t>
  </si>
  <si>
    <t>Table No. (174)</t>
  </si>
  <si>
    <t>جدول رقم (176)</t>
  </si>
  <si>
    <t>جدول رقم (177)</t>
  </si>
  <si>
    <t>Table No. (177)</t>
  </si>
  <si>
    <t>* Ministry of Endowments and Islamic Affairs.</t>
  </si>
  <si>
    <t>* Qatar Museums.</t>
  </si>
  <si>
    <t>* Newspapers and Magazines.</t>
  </si>
  <si>
    <t>* Cinema Companies.</t>
  </si>
  <si>
    <t>* The Cultural Village Foundation (Katara).</t>
  </si>
  <si>
    <t>* الصحف والمجلات.</t>
  </si>
  <si>
    <t>* شركات السينما.</t>
  </si>
  <si>
    <t>* Doha Film Institute.</t>
  </si>
  <si>
    <t>* Qatar National Library.</t>
  </si>
  <si>
    <t>MOVIE HOUSES AND FILMS PRESENTED</t>
  </si>
  <si>
    <r>
      <t>المجموع</t>
    </r>
    <r>
      <rPr>
        <b/>
        <sz val="8"/>
        <rFont val="Arial"/>
        <family val="2"/>
      </rPr>
      <t xml:space="preserve">
Total</t>
    </r>
  </si>
  <si>
    <r>
      <rPr>
        <b/>
        <sz val="10"/>
        <rFont val="Arial"/>
        <family val="2"/>
      </rPr>
      <t>ذكور</t>
    </r>
    <r>
      <rPr>
        <b/>
        <sz val="8"/>
        <rFont val="Arial"/>
        <family val="2"/>
      </rPr>
      <t xml:space="preserve">
Males</t>
    </r>
  </si>
  <si>
    <r>
      <rPr>
        <b/>
        <sz val="10"/>
        <rFont val="Arial"/>
        <family val="2"/>
      </rPr>
      <t>إناث</t>
    </r>
    <r>
      <rPr>
        <b/>
        <sz val="8"/>
        <rFont val="Arial"/>
        <family val="2"/>
      </rPr>
      <t xml:space="preserve">
Females</t>
    </r>
  </si>
  <si>
    <t xml:space="preserve"> Al-Khor Library</t>
  </si>
  <si>
    <t xml:space="preserve"> Al-Shamal Library</t>
  </si>
  <si>
    <t xml:space="preserve"> Al-Khanssa Library</t>
  </si>
  <si>
    <t xml:space="preserve"> Al-Wakrah Library</t>
  </si>
  <si>
    <t>Private Sector</t>
  </si>
  <si>
    <t>External Participations</t>
  </si>
  <si>
    <t>أمسيات شعرية</t>
  </si>
  <si>
    <t>Cultural Week</t>
  </si>
  <si>
    <t>Offers Singing</t>
  </si>
  <si>
    <t>Poetry Evenings</t>
  </si>
  <si>
    <t>أسبوع ثقافي</t>
  </si>
  <si>
    <t xml:space="preserve">VISITORS OF MUSEUMS AND EXHIBITION BY MONTH AND MUSEUM </t>
  </si>
  <si>
    <t xml:space="preserve"> Municipality </t>
  </si>
  <si>
    <t>البلدية</t>
  </si>
  <si>
    <t>Private Mosque</t>
  </si>
  <si>
    <t>مسجد خاص</t>
  </si>
  <si>
    <t>Temporary Building</t>
  </si>
  <si>
    <r>
      <t>عدد الأئمة والمؤذنين</t>
    </r>
    <r>
      <rPr>
        <b/>
        <sz val="10"/>
        <rFont val="Arial"/>
        <family val="2"/>
      </rPr>
      <t xml:space="preserve">
</t>
    </r>
    <r>
      <rPr>
        <b/>
        <sz val="9"/>
        <rFont val="Arial"/>
        <family val="2"/>
      </rPr>
      <t>No. of Imam and Moathen</t>
    </r>
  </si>
  <si>
    <r>
      <t>عدد الخطباء</t>
    </r>
    <r>
      <rPr>
        <b/>
        <sz val="10"/>
        <rFont val="Arial"/>
        <family val="2"/>
      </rPr>
      <t xml:space="preserve">
</t>
    </r>
    <r>
      <rPr>
        <b/>
        <sz val="9"/>
        <rFont val="Arial"/>
        <family val="2"/>
      </rPr>
      <t>Khateeb</t>
    </r>
  </si>
  <si>
    <r>
      <t>دور تحفيظ القرآن</t>
    </r>
    <r>
      <rPr>
        <b/>
        <sz val="10"/>
        <rFont val="Arial"/>
        <family val="2"/>
      </rPr>
      <t xml:space="preserve">
</t>
    </r>
    <r>
      <rPr>
        <b/>
        <sz val="9"/>
        <rFont val="Arial"/>
        <family val="2"/>
      </rPr>
      <t>The role of koranic</t>
    </r>
  </si>
  <si>
    <r>
      <t>دور تحفيظ القرآن (أهلية)</t>
    </r>
    <r>
      <rPr>
        <b/>
        <sz val="9"/>
        <rFont val="Arial"/>
        <family val="2"/>
      </rPr>
      <t xml:space="preserve">
The role of koranic (Private</t>
    </r>
    <r>
      <rPr>
        <b/>
        <sz val="10"/>
        <rFont val="Arial"/>
        <family val="2"/>
      </rPr>
      <t>)</t>
    </r>
  </si>
  <si>
    <t>المساجد والأئمة والخطباء ودور تحفيظ القرآن حسب البلدية</t>
  </si>
  <si>
    <t xml:space="preserve"> MOSQUES, IMAM &amp; KHATEEB AND ROLE OF KORANIC BY MUNICIPALITY </t>
  </si>
  <si>
    <t>Al-Rayyan</t>
  </si>
  <si>
    <t>Al-Daayen</t>
  </si>
  <si>
    <t>Al-Shahanniya</t>
  </si>
  <si>
    <t>Al-Wakrah</t>
  </si>
  <si>
    <t>Al-Khor</t>
  </si>
  <si>
    <t>Al-Shamal</t>
  </si>
  <si>
    <t>Wooden Ship Building (Qilaf)</t>
  </si>
  <si>
    <t>Metal Bleaching</t>
  </si>
  <si>
    <t>Traditional Wooden Box</t>
  </si>
  <si>
    <t>Palm Leaves Crafting</t>
  </si>
  <si>
    <t>Traditional Face Masks (Batateel)</t>
  </si>
  <si>
    <t>Veil Making (Neqab)</t>
  </si>
  <si>
    <t>Bishut Making (Men's Cloaks)</t>
  </si>
  <si>
    <t>Carpet Weaving</t>
  </si>
  <si>
    <t>Dolls Making (Al Mudud)</t>
  </si>
  <si>
    <t>Sadu Making</t>
  </si>
  <si>
    <t>التعدين (الصفار)</t>
  </si>
  <si>
    <t>PRACTITIONERS OF THE CHARACTER POPULAR IN THE SOCIAL 
DEVELOPMENT CENTER BY NATIONALITY &amp; GENDER</t>
  </si>
  <si>
    <t>Talent Development</t>
  </si>
  <si>
    <t>Seminars, Lectures &amp; Conferences</t>
  </si>
  <si>
    <t>Concerts</t>
  </si>
  <si>
    <t>Sports &amp; Entertainment</t>
  </si>
  <si>
    <t>Various Events</t>
  </si>
  <si>
    <t>Exhibitions &amp; Art Galleries</t>
  </si>
  <si>
    <t>Fine &amp; Visual Arts</t>
  </si>
  <si>
    <t>Drama &amp; Theater</t>
  </si>
  <si>
    <t>Halls</t>
  </si>
  <si>
    <t xml:space="preserve">Car Parking </t>
  </si>
  <si>
    <r>
      <t xml:space="preserve">قطر
</t>
    </r>
    <r>
      <rPr>
        <b/>
        <sz val="9"/>
        <rFont val="Arial"/>
        <family val="2"/>
      </rPr>
      <t>Qatar</t>
    </r>
  </si>
  <si>
    <r>
      <t xml:space="preserve">الكويت
</t>
    </r>
    <r>
      <rPr>
        <b/>
        <sz val="9"/>
        <rFont val="Arial"/>
        <family val="2"/>
      </rPr>
      <t>Kuwait</t>
    </r>
  </si>
  <si>
    <r>
      <t xml:space="preserve">البحرين
</t>
    </r>
    <r>
      <rPr>
        <b/>
        <sz val="9"/>
        <rFont val="Arial"/>
        <family val="2"/>
      </rPr>
      <t>Bahrain</t>
    </r>
  </si>
  <si>
    <r>
      <t xml:space="preserve">عمان  
</t>
    </r>
    <r>
      <rPr>
        <b/>
        <sz val="9"/>
        <rFont val="Arial"/>
        <family val="2"/>
      </rPr>
      <t>Oman</t>
    </r>
  </si>
  <si>
    <t>Editor in Chief</t>
  </si>
  <si>
    <t>M.O.B. General Manager</t>
  </si>
  <si>
    <t>Chairman of The board</t>
  </si>
  <si>
    <t>Secretary editor</t>
  </si>
  <si>
    <t>Correspondent</t>
  </si>
  <si>
    <t>Editor Reporter</t>
  </si>
  <si>
    <t>Director</t>
  </si>
  <si>
    <t>Productor</t>
  </si>
  <si>
    <t>Corrector</t>
  </si>
  <si>
    <t>Translator</t>
  </si>
  <si>
    <t>Photographer</t>
  </si>
  <si>
    <t>Marketing</t>
  </si>
  <si>
    <t>Graphic Designers</t>
  </si>
  <si>
    <t>Draftsman</t>
  </si>
  <si>
    <t>Other Technician</t>
  </si>
  <si>
    <t>Account</t>
  </si>
  <si>
    <t>Archive Clerk</t>
  </si>
  <si>
    <t>Secretary</t>
  </si>
  <si>
    <t>Other Administrators</t>
  </si>
  <si>
    <t>Workers &amp; Office Boys</t>
  </si>
  <si>
    <t>Drivers</t>
  </si>
  <si>
    <t xml:space="preserve">                             Type of                                  Programs
  Month</t>
  </si>
  <si>
    <t xml:space="preserve">                             نوع 
                            البرامج
 الشهر</t>
  </si>
  <si>
    <t>Grand Total</t>
  </si>
  <si>
    <r>
      <rPr>
        <b/>
        <sz val="11"/>
        <rFont val="Arial"/>
        <family val="2"/>
      </rPr>
      <t>المجموع</t>
    </r>
    <r>
      <rPr>
        <b/>
        <sz val="12"/>
        <rFont val="Arial"/>
        <family val="2"/>
      </rPr>
      <t xml:space="preserve">
</t>
    </r>
    <r>
      <rPr>
        <b/>
        <sz val="9"/>
        <rFont val="Arial"/>
        <family val="2"/>
      </rPr>
      <t>Total</t>
    </r>
  </si>
  <si>
    <r>
      <rPr>
        <b/>
        <sz val="11"/>
        <rFont val="Arial"/>
        <family val="2"/>
      </rPr>
      <t>الرياضية</t>
    </r>
    <r>
      <rPr>
        <b/>
        <sz val="12"/>
        <rFont val="Arial"/>
        <family val="2"/>
      </rPr>
      <t xml:space="preserve">
</t>
    </r>
    <r>
      <rPr>
        <b/>
        <sz val="9"/>
        <rFont val="Arial"/>
        <family val="2"/>
      </rPr>
      <t>Sport</t>
    </r>
  </si>
  <si>
    <r>
      <rPr>
        <b/>
        <sz val="11"/>
        <rFont val="Arial"/>
        <family val="2"/>
      </rPr>
      <t>الثقافية</t>
    </r>
    <r>
      <rPr>
        <b/>
        <sz val="12"/>
        <rFont val="Arial"/>
        <family val="2"/>
      </rPr>
      <t xml:space="preserve">
</t>
    </r>
    <r>
      <rPr>
        <b/>
        <sz val="9"/>
        <rFont val="Arial"/>
        <family val="2"/>
      </rPr>
      <t>Cultural</t>
    </r>
  </si>
  <si>
    <r>
      <rPr>
        <b/>
        <sz val="11"/>
        <rFont val="Arial"/>
        <family val="2"/>
      </rPr>
      <t>الاجتماعية</t>
    </r>
    <r>
      <rPr>
        <b/>
        <sz val="12"/>
        <rFont val="Arial"/>
        <family val="2"/>
      </rPr>
      <t xml:space="preserve">
</t>
    </r>
    <r>
      <rPr>
        <b/>
        <sz val="9"/>
        <rFont val="Arial"/>
        <family val="2"/>
      </rPr>
      <t>Social</t>
    </r>
  </si>
  <si>
    <r>
      <rPr>
        <b/>
        <sz val="11"/>
        <rFont val="Arial"/>
        <family val="2"/>
      </rPr>
      <t>الدينية</t>
    </r>
    <r>
      <rPr>
        <b/>
        <sz val="12"/>
        <rFont val="Arial"/>
        <family val="2"/>
      </rPr>
      <t xml:space="preserve">
</t>
    </r>
    <r>
      <rPr>
        <b/>
        <sz val="9"/>
        <rFont val="Arial"/>
        <family val="2"/>
      </rPr>
      <t>Religious</t>
    </r>
  </si>
  <si>
    <r>
      <rPr>
        <b/>
        <sz val="10"/>
        <rFont val="Arial"/>
        <family val="2"/>
      </rPr>
      <t>ليالي</t>
    </r>
    <r>
      <rPr>
        <b/>
        <sz val="8"/>
        <rFont val="Arial"/>
        <family val="2"/>
      </rPr>
      <t xml:space="preserve">
Nights</t>
    </r>
  </si>
  <si>
    <t>MONTHLY DISTRIBUTION OF THE GENERAL PROGRAM BROADCASTING HOURS 
ON QATAR RADIO BY TYPE OF PROGRAMS AND MONTH</t>
  </si>
  <si>
    <t>MONTHLY DISTRIBUTION OF THE GENERAL PROGRAM BROADCASTING HOURS
 ON QATAR TV BY TYPE OF PROGRAMS AND MONTH</t>
  </si>
  <si>
    <t>MONTHLY DISTRIBUTION OF THE GENERAL PROGRAM BROADCASTING HOURS ON SOUT ALKHALEEJ 
BROADCASTING SERVICE BY TYPE OF PROGRAM AND MONTH</t>
  </si>
  <si>
    <r>
      <t>Forood Mosque</t>
    </r>
    <r>
      <rPr>
        <b/>
        <vertAlign val="superscript"/>
        <sz val="8"/>
        <rFont val="Arial"/>
        <family val="2"/>
      </rPr>
      <t>(1)</t>
    </r>
  </si>
  <si>
    <r>
      <t>Gumma Mosque</t>
    </r>
    <r>
      <rPr>
        <b/>
        <vertAlign val="superscript"/>
        <sz val="8"/>
        <rFont val="Arial"/>
        <family val="2"/>
      </rPr>
      <t>(2)</t>
    </r>
  </si>
  <si>
    <r>
      <t>Eid Mosque</t>
    </r>
    <r>
      <rPr>
        <b/>
        <vertAlign val="superscript"/>
        <sz val="8"/>
        <rFont val="Arial"/>
        <family val="2"/>
      </rPr>
      <t>(3)</t>
    </r>
  </si>
  <si>
    <r>
      <t>مسجد فروض</t>
    </r>
    <r>
      <rPr>
        <b/>
        <vertAlign val="superscript"/>
        <sz val="10"/>
        <rFont val="Arial"/>
        <family val="2"/>
      </rPr>
      <t>(1)</t>
    </r>
  </si>
  <si>
    <r>
      <t>مسجد جامع</t>
    </r>
    <r>
      <rPr>
        <b/>
        <vertAlign val="superscript"/>
        <sz val="10"/>
        <rFont val="Arial"/>
        <family val="2"/>
      </rPr>
      <t>(2)</t>
    </r>
  </si>
  <si>
    <r>
      <t>مبنى مؤقت</t>
    </r>
    <r>
      <rPr>
        <sz val="11"/>
        <rFont val="Arial"/>
        <family val="2"/>
      </rPr>
      <t/>
    </r>
  </si>
  <si>
    <r>
      <t>مصلى عيد</t>
    </r>
    <r>
      <rPr>
        <b/>
        <vertAlign val="superscript"/>
        <sz val="10"/>
        <rFont val="Arial"/>
        <family val="2"/>
      </rPr>
      <t>(3)</t>
    </r>
  </si>
  <si>
    <t>SHORT AND FEATURE FILMS THAT QATAR PARTICIPATED IN PRODUCTION AT THE
 DOHA FILM INSTITUTE BY TYPE OF FILM, PRODUCTION METHOD, 
TYPE OF FUNDING AND LANGUAGE OF PRODUCTION</t>
  </si>
  <si>
    <t>Dar Al-Kutub Al-Qatariyya</t>
  </si>
  <si>
    <t>دقيقة</t>
  </si>
  <si>
    <t>ساعة</t>
  </si>
  <si>
    <t>Hour</t>
  </si>
  <si>
    <t>Min.</t>
  </si>
  <si>
    <t>أسبوعية*</t>
  </si>
  <si>
    <t>Weekly*</t>
  </si>
  <si>
    <t>*The online publishing method has been approved.</t>
  </si>
  <si>
    <r>
      <t xml:space="preserve">الدينية
</t>
    </r>
    <r>
      <rPr>
        <b/>
        <sz val="9"/>
        <rFont val="Arial"/>
        <family val="2"/>
      </rPr>
      <t>Religious</t>
    </r>
  </si>
  <si>
    <r>
      <t xml:space="preserve">الاقتصادية
</t>
    </r>
    <r>
      <rPr>
        <b/>
        <sz val="9"/>
        <rFont val="Arial"/>
        <family val="2"/>
      </rPr>
      <t>Economic</t>
    </r>
  </si>
  <si>
    <r>
      <t xml:space="preserve">الاجتماعية
</t>
    </r>
    <r>
      <rPr>
        <b/>
        <sz val="9"/>
        <rFont val="Arial"/>
        <family val="2"/>
      </rPr>
      <t>Social</t>
    </r>
  </si>
  <si>
    <r>
      <t xml:space="preserve">التراثية
</t>
    </r>
    <r>
      <rPr>
        <b/>
        <sz val="9"/>
        <rFont val="Arial"/>
        <family val="2"/>
      </rPr>
      <t>Cultural</t>
    </r>
  </si>
  <si>
    <r>
      <t xml:space="preserve">الوثائقية
</t>
    </r>
    <r>
      <rPr>
        <b/>
        <sz val="9"/>
        <rFont val="Arial"/>
        <family val="2"/>
      </rPr>
      <t>Documentary</t>
    </r>
  </si>
  <si>
    <r>
      <t xml:space="preserve">التعليمية
</t>
    </r>
    <r>
      <rPr>
        <b/>
        <sz val="9"/>
        <rFont val="Arial"/>
        <family val="2"/>
      </rPr>
      <t>Educational</t>
    </r>
  </si>
  <si>
    <r>
      <t xml:space="preserve">الدرامية
</t>
    </r>
    <r>
      <rPr>
        <b/>
        <sz val="9"/>
        <rFont val="Arial"/>
        <family val="2"/>
      </rPr>
      <t>Dramas</t>
    </r>
  </si>
  <si>
    <r>
      <t xml:space="preserve">الترفيهية
</t>
    </r>
    <r>
      <rPr>
        <b/>
        <sz val="9"/>
        <rFont val="Arial"/>
        <family val="2"/>
      </rPr>
      <t>Recreational</t>
    </r>
  </si>
  <si>
    <r>
      <t xml:space="preserve">الإعلانات
</t>
    </r>
    <r>
      <rPr>
        <b/>
        <sz val="9"/>
        <rFont val="Arial"/>
        <family val="2"/>
      </rPr>
      <t>Advertising</t>
    </r>
  </si>
  <si>
    <r>
      <rPr>
        <b/>
        <sz val="12"/>
        <rFont val="Arial"/>
        <family val="2"/>
      </rPr>
      <t>نوع</t>
    </r>
    <r>
      <rPr>
        <b/>
        <sz val="11"/>
        <rFont val="Arial"/>
        <family val="2"/>
      </rPr>
      <t xml:space="preserve"> المسجد  </t>
    </r>
    <r>
      <rPr>
        <b/>
        <sz val="10"/>
        <rFont val="Arial"/>
        <family val="2"/>
      </rPr>
      <t xml:space="preserve"> </t>
    </r>
    <r>
      <rPr>
        <b/>
        <sz val="9"/>
        <rFont val="Arial"/>
        <family val="2"/>
      </rPr>
      <t>Type of Mosque</t>
    </r>
  </si>
  <si>
    <t>متحف قطر الوطني</t>
  </si>
  <si>
    <t>National Museum of Qatar</t>
  </si>
  <si>
    <t>قاعات مجهزة</t>
  </si>
  <si>
    <t>Katara Studio (Music Recording &amp; Production)</t>
  </si>
  <si>
    <t>محطة باص الدوحة السياحي</t>
  </si>
  <si>
    <t>Doha Bus (Tourism Station)</t>
  </si>
  <si>
    <t>أجهزة الصراف الآلي بمواقع مختلفة</t>
  </si>
  <si>
    <t>ATM Machine Kiosks</t>
  </si>
  <si>
    <t>فرع بنك قطر الوطني</t>
  </si>
  <si>
    <t>QNB Branch</t>
  </si>
  <si>
    <t>FACILITIES OF THE CULTURAL VILLAGE 
FOUNDATION (KATARA)</t>
  </si>
  <si>
    <t>قصصي</t>
  </si>
  <si>
    <t>الأفلام التجريبية</t>
  </si>
  <si>
    <t>جودة عالية HD</t>
  </si>
  <si>
    <t xml:space="preserve">رقمي بالرسوم المتحركة </t>
  </si>
  <si>
    <t xml:space="preserve">التمويل المشترك </t>
  </si>
  <si>
    <t>منح</t>
  </si>
  <si>
    <t xml:space="preserve">صندوق الفيلم القطري </t>
  </si>
  <si>
    <t>عربي</t>
  </si>
  <si>
    <t>فرنسي</t>
  </si>
  <si>
    <t>Animation [2d &amp; 3d]</t>
  </si>
  <si>
    <t>Digital Animation</t>
  </si>
  <si>
    <t>Grants</t>
  </si>
  <si>
    <t>Qatari Film Fund</t>
  </si>
  <si>
    <t>English</t>
  </si>
  <si>
    <t>French</t>
  </si>
  <si>
    <t>Spanish</t>
  </si>
  <si>
    <t>More Than One Language</t>
  </si>
  <si>
    <t xml:space="preserve">              نوع 
             البرامج
   الشهر</t>
  </si>
  <si>
    <t>* المؤسسة القطرية للإعلام.</t>
  </si>
  <si>
    <t>* تم اعتماد طريقة النشر الإلكتروني.</t>
  </si>
  <si>
    <t xml:space="preserve">              الجنسية والنوع 
 المهنة</t>
  </si>
  <si>
    <t>Table No. (178)</t>
  </si>
  <si>
    <t>جدول رقم (178)</t>
  </si>
  <si>
    <t>* قطر للسياحة.</t>
  </si>
  <si>
    <t>*2020</t>
  </si>
  <si>
    <t>أنواع الحيوانات في حديقة الحيوان بمنتزه الخور وعدد الزوار</t>
  </si>
  <si>
    <t xml:space="preserve"> No. of Animals and Birds</t>
  </si>
  <si>
    <t>أنواع الحيوانات وتصنيفها في حديقة الحيوان بمنتزه الخور</t>
  </si>
  <si>
    <t xml:space="preserve">الثدييات </t>
  </si>
  <si>
    <t>Mammals</t>
  </si>
  <si>
    <t>الطيور</t>
  </si>
  <si>
    <t xml:space="preserve">Birds </t>
  </si>
  <si>
    <t>الزواحف</t>
  </si>
  <si>
    <t>Reptiles</t>
  </si>
  <si>
    <r>
      <t xml:space="preserve">العدد
</t>
    </r>
    <r>
      <rPr>
        <b/>
        <sz val="9"/>
        <rFont val="Arial"/>
        <family val="2"/>
      </rPr>
      <t>Number</t>
    </r>
  </si>
  <si>
    <t>جدول رقم (150)</t>
  </si>
  <si>
    <t>Table No. (150)</t>
  </si>
  <si>
    <t>Table No. (176)</t>
  </si>
  <si>
    <t>Table No. (179)</t>
  </si>
  <si>
    <t>جدول رقم (179)</t>
  </si>
  <si>
    <t>Live Music Arts</t>
  </si>
  <si>
    <t>Visual Arts</t>
  </si>
  <si>
    <t>Live Performing Arts</t>
  </si>
  <si>
    <t>Sports &amp; Recreation</t>
  </si>
  <si>
    <t xml:space="preserve">Forum </t>
  </si>
  <si>
    <t>منشآت ثقافية:</t>
  </si>
  <si>
    <t>المدرج الروماني (المسرح المكشوف) بسعة 4,000 شخص</t>
  </si>
  <si>
    <t xml:space="preserve">صالات عرض مجهزة </t>
  </si>
  <si>
    <t>مول تجاري (مول الأطفال ومول شارع 21)</t>
  </si>
  <si>
    <t>مجمع كتارا بلازا الجنوبي</t>
  </si>
  <si>
    <t>أكاديمية قطر للموسيقى (تعليم الموسيقى للأجيال)</t>
  </si>
  <si>
    <t>دار كتارا للنشر (خدمات المكتبة)</t>
  </si>
  <si>
    <t>سينما قطر</t>
  </si>
  <si>
    <t>منشآت رياضية وترفيه:</t>
  </si>
  <si>
    <t>نادي شاطئ كتارا (صالة رياضية متكاملة)</t>
  </si>
  <si>
    <t>مرافق شاطئ كتارا</t>
  </si>
  <si>
    <t>مراكز ثقافية ومنافذ بيع وشركات عاملة:</t>
  </si>
  <si>
    <t xml:space="preserve">مراكز ثقافية </t>
  </si>
  <si>
    <t xml:space="preserve">مطاعم </t>
  </si>
  <si>
    <t>اكشاك تجارية منوعة</t>
  </si>
  <si>
    <t>محلات تجارية ومنافذ بيع</t>
  </si>
  <si>
    <t>شركات عاملة رئيسية</t>
  </si>
  <si>
    <t>منشآت خدمية:</t>
  </si>
  <si>
    <t>مساجد كتارا (المسجد العام والمسجد الذهبي)</t>
  </si>
  <si>
    <t>محطة مترو قطر (شبكة القطار السريع: شمالية وجنوبية)</t>
  </si>
  <si>
    <t>محطة خدمات سيارات الأجرة</t>
  </si>
  <si>
    <t>مخازن مبردة مخصصة للمطاعم (شمالية وجنوبية)</t>
  </si>
  <si>
    <t>محطة تزويد الكهرباء (طاقة +مواقف سيارات اضافية)</t>
  </si>
  <si>
    <t>المداخل الرئيسية للمؤسسة</t>
  </si>
  <si>
    <t>سيارات الجولف للتنقل الداخلي (خدمة زوار الحي الثقافي)</t>
  </si>
  <si>
    <t>سيارات جولف (اسعاف)</t>
  </si>
  <si>
    <t>خدمة ركن السيارات</t>
  </si>
  <si>
    <t>خدمة غسيل السيارات</t>
  </si>
  <si>
    <t>مركز معلومات كتارا (خدمات الاستعلام والمعلومات)</t>
  </si>
  <si>
    <t>Amphitheatre (Open Theater)</t>
  </si>
  <si>
    <t>Theaters (Drama &amp; Opera)</t>
  </si>
  <si>
    <t>Wedding and Events Hall</t>
  </si>
  <si>
    <t>Commercial Plaza (21Street) &amp; Children Mall</t>
  </si>
  <si>
    <t>Katara South Plaza Complex</t>
  </si>
  <si>
    <t>Qatar Music Academy (Music Education)</t>
  </si>
  <si>
    <t>Broacasting &amp; Radio Station (Sout Al-Khaleej &amp; Mazagi FM)</t>
  </si>
  <si>
    <t>Katara Dar Al-Nasher (Publishing House: Library Services)</t>
  </si>
  <si>
    <t>Qatar Cinema</t>
  </si>
  <si>
    <t>Katara Gardens and Hills "N &amp; S Precinct"</t>
  </si>
  <si>
    <t>Katara Beach Club (GYM)</t>
  </si>
  <si>
    <t>Katara Beach Facility</t>
  </si>
  <si>
    <t xml:space="preserve">Creative Cultural Centers </t>
  </si>
  <si>
    <t xml:space="preserve">Restaurants &amp; Outlets </t>
  </si>
  <si>
    <t>Kiosks</t>
  </si>
  <si>
    <t>Shops</t>
  </si>
  <si>
    <t>Key Operation Companies (Outsource)</t>
  </si>
  <si>
    <t>Qatar Rail Station Connectivity (North &amp; South)</t>
  </si>
  <si>
    <t>Taxi Station Connectivity</t>
  </si>
  <si>
    <t>Storage Facilities &amp; Warehouses (North &amp; South)</t>
  </si>
  <si>
    <t>Katara Traffic Entry &amp; Exist</t>
  </si>
  <si>
    <t>Shuttle Club Cars (For Visitors)</t>
  </si>
  <si>
    <t>Disabled Shuttle Club Cars</t>
  </si>
  <si>
    <t>Ambulance Club Cars</t>
  </si>
  <si>
    <t>Toilets-Public</t>
  </si>
  <si>
    <t>Valet Parking Service</t>
  </si>
  <si>
    <t>Car Wash Service</t>
  </si>
  <si>
    <t>Katara Info Centre (Information Services)</t>
  </si>
  <si>
    <t>Guests</t>
  </si>
  <si>
    <t>عرب آخرون</t>
  </si>
  <si>
    <t>Other Arabs</t>
  </si>
  <si>
    <t>آسيويون باستثناء العرب</t>
  </si>
  <si>
    <t>أوروبيون</t>
  </si>
  <si>
    <t>Europeans</t>
  </si>
  <si>
    <t>أمريكيون</t>
  </si>
  <si>
    <t>Americans</t>
  </si>
  <si>
    <t>أفارقه باستثناء العرب</t>
  </si>
  <si>
    <t xml:space="preserve"> استراليون ونيوزلنديون</t>
  </si>
  <si>
    <t>Australian and New Zealanders</t>
  </si>
  <si>
    <t>Culture and information tools play a leading role in the improvement of the society level of civilization and relate the individual to his community.They also help in determining and crystalizing the public opinion of any society. Institution like theatr museums and public libraries contribute in maintaining the civilization heritage of the society.</t>
  </si>
  <si>
    <t>It is also recognized that tourism is playing an important role in modern economy as an industry having its own constituents such as geographical location, historical sites, beaches, etc, as well as its own production elements such as hotels etc.</t>
  </si>
  <si>
    <t>* مؤسسة الدوحة للأفلام.</t>
  </si>
  <si>
    <t>* متاحف مشيرب.</t>
  </si>
  <si>
    <t>* مكتبة قطر الوطنية.</t>
  </si>
  <si>
    <t>* حديقة الحيوان بمنتزه الخور.</t>
  </si>
  <si>
    <t>* Qatar Media Corporation.</t>
  </si>
  <si>
    <t xml:space="preserve">                          Year
   Item </t>
  </si>
  <si>
    <t>(1) بيانات محدثة من المصدر لعام 2019.</t>
  </si>
  <si>
    <t xml:space="preserve"> الصحــــــف</t>
  </si>
  <si>
    <t xml:space="preserve"> المجـــــــلات</t>
  </si>
  <si>
    <t xml:space="preserve"> Newspapers</t>
  </si>
  <si>
    <t xml:space="preserve">Total </t>
  </si>
  <si>
    <t xml:space="preserve"> Magazines</t>
  </si>
  <si>
    <t xml:space="preserve">                    Nationality                               &amp; Gender
  Years</t>
  </si>
  <si>
    <t xml:space="preserve">                           الجنسية                               والنوع 
  السنة</t>
  </si>
  <si>
    <t>Type of Animals and Birds</t>
  </si>
  <si>
    <t>عدد الحيوانات والطيور</t>
  </si>
  <si>
    <t xml:space="preserve">                الكتب والدوريات
  اسم المكتبة   </t>
  </si>
  <si>
    <r>
      <rPr>
        <b/>
        <sz val="10"/>
        <rFont val="Arial"/>
        <family val="2"/>
      </rPr>
      <t>دقيقة</t>
    </r>
    <r>
      <rPr>
        <b/>
        <sz val="9"/>
        <rFont val="Arial"/>
        <family val="2"/>
      </rPr>
      <t xml:space="preserve">
</t>
    </r>
    <r>
      <rPr>
        <sz val="8"/>
        <rFont val="Arial"/>
        <family val="2"/>
      </rPr>
      <t>Mins.</t>
    </r>
  </si>
  <si>
    <r>
      <rPr>
        <b/>
        <sz val="10"/>
        <rFont val="Arial"/>
        <family val="2"/>
      </rPr>
      <t>ساعة</t>
    </r>
    <r>
      <rPr>
        <b/>
        <sz val="9"/>
        <rFont val="Arial"/>
        <family val="2"/>
      </rPr>
      <t xml:space="preserve">
</t>
    </r>
    <r>
      <rPr>
        <sz val="8"/>
        <rFont val="Arial"/>
        <family val="2"/>
      </rPr>
      <t>Hours</t>
    </r>
  </si>
  <si>
    <t>* الانخفاض يعود لجائحة (كوفيد-19).</t>
  </si>
  <si>
    <t>البرم (صنع العقال)</t>
  </si>
  <si>
    <t xml:space="preserve">                             الجنسية                                   والنوع
 الحرفة</t>
  </si>
  <si>
    <t xml:space="preserve">                        Nationality                                  &amp; Gender
   Crafts</t>
  </si>
  <si>
    <t>(2) Mosques Where Prayers, Including Gumma Performed.</t>
  </si>
  <si>
    <t>(3) Praying ground  Where The Two Eid's Prayers are Performed.</t>
  </si>
  <si>
    <t xml:space="preserve">              Type of             Programs
   Month</t>
  </si>
  <si>
    <r>
      <t xml:space="preserve">مباريات
</t>
    </r>
    <r>
      <rPr>
        <b/>
        <sz val="10"/>
        <rFont val="Arial"/>
        <family val="2"/>
      </rPr>
      <t>Games</t>
    </r>
  </si>
  <si>
    <r>
      <t xml:space="preserve">برامج رياضية
</t>
    </r>
    <r>
      <rPr>
        <b/>
        <sz val="10"/>
        <rFont val="Arial"/>
        <family val="2"/>
      </rPr>
      <t>Sports Programs</t>
    </r>
  </si>
  <si>
    <t>Experimental Or Essay</t>
  </si>
  <si>
    <t>Documentary</t>
  </si>
  <si>
    <t>Narrative</t>
  </si>
  <si>
    <t>Co-Finance</t>
  </si>
  <si>
    <t>Type of Film:</t>
  </si>
  <si>
    <t>High Definition</t>
  </si>
  <si>
    <t>Production Method:</t>
  </si>
  <si>
    <t>Type Of Funding:</t>
  </si>
  <si>
    <t>Production Language:</t>
  </si>
  <si>
    <r>
      <t xml:space="preserve">الأفلام الروائية
 </t>
    </r>
    <r>
      <rPr>
        <b/>
        <sz val="9"/>
        <rFont val="Arial"/>
        <family val="2"/>
      </rPr>
      <t xml:space="preserve"> Feature films</t>
    </r>
    <r>
      <rPr>
        <b/>
        <sz val="11"/>
        <rFont val="Arial"/>
        <family val="2"/>
      </rPr>
      <t xml:space="preserve"> </t>
    </r>
  </si>
  <si>
    <r>
      <t xml:space="preserve">الأفلام القصيرة
  </t>
    </r>
    <r>
      <rPr>
        <b/>
        <sz val="9"/>
        <rFont val="Arial"/>
        <family val="2"/>
      </rPr>
      <t>Short Films</t>
    </r>
    <r>
      <rPr>
        <b/>
        <sz val="11"/>
        <rFont val="Arial"/>
        <family val="2"/>
      </rPr>
      <t xml:space="preserve"> </t>
    </r>
  </si>
  <si>
    <r>
      <t xml:space="preserve">مسلسلات تلفزيونية
</t>
    </r>
    <r>
      <rPr>
        <b/>
        <sz val="9"/>
        <rFont val="Arial"/>
        <family val="2"/>
      </rPr>
      <t>TV Series</t>
    </r>
  </si>
  <si>
    <t>نوع التمويل:</t>
  </si>
  <si>
    <t>نوع الفيلم:</t>
  </si>
  <si>
    <t>No. of Borrowers</t>
  </si>
  <si>
    <t>No. of Employees</t>
  </si>
  <si>
    <r>
      <rPr>
        <b/>
        <vertAlign val="superscript"/>
        <sz val="11"/>
        <rFont val="Arial"/>
        <family val="2"/>
      </rPr>
      <t>(1)</t>
    </r>
    <r>
      <rPr>
        <b/>
        <sz val="11"/>
        <rFont val="Arial"/>
        <family val="2"/>
      </rPr>
      <t>2020</t>
    </r>
  </si>
  <si>
    <t>(1) الزيارات الثقافية هي إجمالي عدد الزيارات للحي الثقافي من جميع مداخل كتارا ويسمى بالمرور الثقافي العام (سواء المشاركة بالقطاع الثقافي للفعاليات أو زيارة القطاع التجاري للمطاعم ومنافذ البيع أو مزاولة الرياضة والترفيه أو التنزه بالشاطئ الخ، وما في حكمها).</t>
  </si>
  <si>
    <t>(2) زيارة الفعاليات الثقافية هي عدد الزيارات والمشاركات في الفعاليات الثقافية المقامة بالحي الثقافي، ونظرا لعدم امكانية قياس عدد الزوار والزيارات لأن معظم الفعاليات في الأماكن المفتوحة فقد تم احتساب نسبة تقديرية تمثل 55% من إجمالي الزيارات الثقافية (أو مؤشر المرور الثقافي العام).</t>
  </si>
  <si>
    <t>(3) الزيارات التجارية هي عدد الزيارات للحي الثقافي للقطاع التجاري فقط وتشمل المطاعم ومنافذ البيع ومصدرها نقاط البيع أو ما يسمى Point Of Sale.</t>
  </si>
  <si>
    <t>Cultural Facilities:</t>
  </si>
  <si>
    <t>إذاعة راديو (صوت الخليج ومزاجي اف ام)</t>
  </si>
  <si>
    <t>شركة ستوديو كتارا (انتاج وتسجيل الموسيقى)</t>
  </si>
  <si>
    <t xml:space="preserve">دار كتارا للألوان والهدايا </t>
  </si>
  <si>
    <t>Sport &amp; Recreation Facilities:</t>
  </si>
  <si>
    <t>Cultural Centres, Commercial Outlets, &amp; Companies:</t>
  </si>
  <si>
    <t>Service Facilities:</t>
  </si>
  <si>
    <t xml:space="preserve">                             السنة
المرافق</t>
  </si>
  <si>
    <t>Electricty Station Supply (Energy &amp; Additional Parking Slots)</t>
  </si>
  <si>
    <t xml:space="preserve">التلي </t>
  </si>
  <si>
    <t xml:space="preserve">Tele </t>
  </si>
  <si>
    <t xml:space="preserve">Al-Thuraya Planetarium </t>
  </si>
  <si>
    <t xml:space="preserve">Pedestrian Bridge Connectivity between Katara and Diplomatic Club </t>
  </si>
  <si>
    <t xml:space="preserve">شاطئ كتارا </t>
  </si>
  <si>
    <t>Katara Beach</t>
  </si>
  <si>
    <t xml:space="preserve">                                        Year
  Newspapers                                &amp; Magazines </t>
  </si>
  <si>
    <t xml:space="preserve">                      Type of                            Programs                      
   Month</t>
  </si>
  <si>
    <t xml:space="preserve">                       نوع 
                     البرامج
   الشهر</t>
  </si>
  <si>
    <t>(1) Updated data from the source for 2019.</t>
  </si>
  <si>
    <t xml:space="preserve">AVAILABLE PUBLIC LIBRARIES, BOOKS AND PERIODICALS </t>
  </si>
  <si>
    <t xml:space="preserve">Braim (Headband Making) </t>
  </si>
  <si>
    <t>(3) Commercial visits are the number of visits to the Cultural Village Foundation for the commercial sector only and this includes restaurants, outlets; the source of which is the Points of Sale.</t>
  </si>
  <si>
    <t>Katara Colors and Gift House</t>
  </si>
  <si>
    <t>هذا وتحتل السياحة مكاناً هاماً في الاقتصاد الحديث إذ تعتبر صناعة لها مكوناتها كالموقع الجغرافي ، والأماكن الأثرية والشواطئ .. إلخ . وعوامل إنتاجها كالفنادق.</t>
  </si>
  <si>
    <t>Audiences (000)</t>
  </si>
  <si>
    <t>Number of movie houses</t>
  </si>
  <si>
    <t>العاملون في الصحف والمجلات حسب الجنسية والنوع والمهنة</t>
  </si>
  <si>
    <t>مندوبون</t>
  </si>
  <si>
    <t>أنواع الحيوانات والطيور</t>
  </si>
  <si>
    <r>
      <t xml:space="preserve">الأنواع
</t>
    </r>
    <r>
      <rPr>
        <b/>
        <sz val="9"/>
        <rFont val="Arial"/>
        <family val="2"/>
      </rPr>
      <t>Species</t>
    </r>
  </si>
  <si>
    <t>الكتب الأجنبية</t>
  </si>
  <si>
    <r>
      <t xml:space="preserve">الإعلانات </t>
    </r>
    <r>
      <rPr>
        <b/>
        <sz val="9"/>
        <rFont val="Arial"/>
        <family val="2"/>
      </rPr>
      <t>Advertising</t>
    </r>
  </si>
  <si>
    <t>أبريل</t>
  </si>
  <si>
    <t>(1) هو الذي تؤدى فيه جميع الصلوات ما عدا الجمعة.</t>
  </si>
  <si>
    <t>(2) هو الذي تؤدى فيه جميع الصلوات والجمعة.</t>
  </si>
  <si>
    <t>(3) هو الذي تؤدى فيه صلاة العيدين.</t>
  </si>
  <si>
    <t>الأفلام القصيرة والروائية التي شاركت قطر في إنتاجها في مؤسسة الدوحة للأفلام حسب
نوع الفيلم وطريقة الإنتاج ونوع التمويل ولغة الإنتاج</t>
  </si>
  <si>
    <t xml:space="preserve">رسوم متحركة (ثنائي وثلاثي الأبعاد) </t>
  </si>
  <si>
    <r>
      <t xml:space="preserve">مسلسلات على الإنترنت
</t>
    </r>
    <r>
      <rPr>
        <b/>
        <sz val="9"/>
        <rFont val="Arial"/>
        <family val="2"/>
      </rPr>
      <t>Web Series</t>
    </r>
  </si>
  <si>
    <t>طريقة الإنتاج:</t>
  </si>
  <si>
    <t xml:space="preserve">أخرى </t>
  </si>
  <si>
    <t>لغة الإنتاج:</t>
  </si>
  <si>
    <t>إنجليزي</t>
  </si>
  <si>
    <t>إسباني</t>
  </si>
  <si>
    <t xml:space="preserve">أكثرمن لغة </t>
  </si>
  <si>
    <t>عدد الأسرة</t>
  </si>
  <si>
    <t xml:space="preserve">                                       Year
Facilities  </t>
  </si>
  <si>
    <t>Katara Mosque (Big Masjid &amp; Golden Masjid)</t>
  </si>
  <si>
    <t>(1) Cultural visits are the total number of visits to the Cultural Village Foundation from all Katara entrances and this is called general cultural traffic (whether cultural sector participation in events, commercial sector visits to restaurants and outlets, practicing sports and entertainment, beach picnicking, etc.).</t>
  </si>
  <si>
    <t>(2) Cultural events visit is the number of visits and participations in cultural events held in Katara. Since it is not possible to measure the number of visitors and visits because most events are held in open spaces, then an estimated ratio have been calculated at 55% of the total cultural visits (or the general cultural traffic index).</t>
  </si>
  <si>
    <t xml:space="preserve">                  نوع                   البرامج
  الشهر</t>
  </si>
  <si>
    <t xml:space="preserve">                                Year 
Type of event</t>
  </si>
  <si>
    <t>* The decline is due to the (Covid-19) pandemic.</t>
  </si>
  <si>
    <t xml:space="preserve">                  Type of
                Programs 
  Month</t>
  </si>
  <si>
    <t>الــزيارات الثقافية</t>
  </si>
  <si>
    <t>زيارة الفعاليات الثقافية</t>
  </si>
  <si>
    <t>الــزيارات التجارية</t>
  </si>
  <si>
    <t xml:space="preserve"> Business Visits</t>
  </si>
  <si>
    <t xml:space="preserve"> Cultural Visits</t>
  </si>
  <si>
    <r>
      <t>المسارح (دراما واوبرا)</t>
    </r>
    <r>
      <rPr>
        <sz val="11"/>
        <color rgb="FFFF0000"/>
        <rFont val="Arial"/>
        <family val="2"/>
      </rPr>
      <t xml:space="preserve"> </t>
    </r>
  </si>
  <si>
    <r>
      <rPr>
        <sz val="11"/>
        <color theme="1"/>
        <rFont val="Arial"/>
        <family val="2"/>
      </rPr>
      <t>قبة الثريا الفلكية</t>
    </r>
    <r>
      <rPr>
        <sz val="11"/>
        <color rgb="FFFF0000"/>
        <rFont val="Arial"/>
        <family val="2"/>
      </rPr>
      <t xml:space="preserve"> </t>
    </r>
  </si>
  <si>
    <r>
      <rPr>
        <sz val="11"/>
        <color theme="1"/>
        <rFont val="Arial"/>
        <family val="2"/>
      </rPr>
      <t>جسر المشاة يربط بين كتارا والنادي الدبلوماسي</t>
    </r>
    <r>
      <rPr>
        <sz val="11"/>
        <color rgb="FFFF0000"/>
        <rFont val="Arial"/>
        <family val="2"/>
      </rPr>
      <t xml:space="preserve"> </t>
    </r>
  </si>
  <si>
    <t>السنة</t>
  </si>
  <si>
    <t>Year</t>
  </si>
  <si>
    <t>Visit cultural events</t>
  </si>
  <si>
    <t>نوع الزيارات</t>
  </si>
  <si>
    <t>Type of visits</t>
  </si>
  <si>
    <t>انتاج الاطعمة الشعبية</t>
  </si>
  <si>
    <t>Traditional Food Making</t>
  </si>
  <si>
    <t>انتاج العطور والبخور</t>
  </si>
  <si>
    <t>Perfume and Scent Making</t>
  </si>
  <si>
    <t>حرفة انتاج الحناء</t>
  </si>
  <si>
    <t>Henna Making</t>
  </si>
  <si>
    <t>توزيعات هدايا تراثية</t>
  </si>
  <si>
    <t>Traditional Designs</t>
  </si>
  <si>
    <t>الضيافة القطرية</t>
  </si>
  <si>
    <t>Qatari Hospitality</t>
  </si>
  <si>
    <t xml:space="preserve">برج برزان </t>
  </si>
  <si>
    <t xml:space="preserve">Barzan Tower </t>
  </si>
  <si>
    <t>النقده</t>
  </si>
  <si>
    <t>Al Nekda (Embroidery)</t>
  </si>
  <si>
    <t>عدد الزوار</t>
  </si>
  <si>
    <t>Number of Visitors</t>
  </si>
  <si>
    <t>(1) يرجع الانخفاض في بيانات عام 2020 و 2021 إلى جائحة (كوفيد-19).</t>
  </si>
  <si>
    <t>(1)  The decline (2020 - 2021) is attributed to COVID-19 pandemic.</t>
  </si>
  <si>
    <r>
      <t>2020</t>
    </r>
    <r>
      <rPr>
        <b/>
        <vertAlign val="superscript"/>
        <sz val="10"/>
        <rFont val="Arial"/>
        <family val="2"/>
      </rPr>
      <t>(1)</t>
    </r>
  </si>
  <si>
    <t xml:space="preserve">(1) The increase in 2020 data is due to most shows have been made online. </t>
  </si>
  <si>
    <t>(1) يعود الإرتفاع في بيانات عام 2020 إلى أن معظم العروض تم تقديمها أونلاين.</t>
  </si>
  <si>
    <t>(1) يعود الإرتفاع في بيانات العروض المسرحية لعام 2020 إلى أن معظم العروض تم تقديمها أونلاين، إضافة إلى ارتفاع معدل الإقبال على عروض فضاء الدمى من الجهات الخارجية.</t>
  </si>
  <si>
    <t xml:space="preserve">(1)The increase in Play data in 2020 is due to most shows have been made online, in addition to the high turnout for foreign Puppet Space shows. </t>
  </si>
  <si>
    <r>
      <t xml:space="preserve"> دار الكتب القطرية</t>
    </r>
    <r>
      <rPr>
        <b/>
        <vertAlign val="superscript"/>
        <sz val="11"/>
        <rFont val="Arial"/>
        <family val="2"/>
      </rPr>
      <t>(2)</t>
    </r>
  </si>
  <si>
    <r>
      <t>Dar Al-Kutub Al-Qatariyya</t>
    </r>
    <r>
      <rPr>
        <vertAlign val="superscript"/>
        <sz val="9"/>
        <rFont val="Arial"/>
        <family val="2"/>
      </rPr>
      <t>(2)</t>
    </r>
  </si>
  <si>
    <t xml:space="preserve">رئيس التحرير </t>
  </si>
  <si>
    <t>مدير التحرير</t>
  </si>
  <si>
    <t>سكرتير التحرير</t>
  </si>
  <si>
    <t>محرر</t>
  </si>
  <si>
    <t>مراسل</t>
  </si>
  <si>
    <t>مخرج</t>
  </si>
  <si>
    <t>مونتاج</t>
  </si>
  <si>
    <t>مصحح</t>
  </si>
  <si>
    <t>مترجم</t>
  </si>
  <si>
    <t>مصور صحفي</t>
  </si>
  <si>
    <t>خطاط ورسام</t>
  </si>
  <si>
    <t>فني آخر</t>
  </si>
  <si>
    <t>محاسب</t>
  </si>
  <si>
    <t>كاتب ارشيف</t>
  </si>
  <si>
    <t>سكرتارية</t>
  </si>
  <si>
    <t>إداريون آخرون</t>
  </si>
  <si>
    <t>عمال وفراشون</t>
  </si>
  <si>
    <t>سائقون</t>
  </si>
  <si>
    <t xml:space="preserve">                                       السنة
    الصحف                                    والمجلات </t>
  </si>
  <si>
    <t>العضو المنتدب</t>
  </si>
  <si>
    <t>الرئيس التنفيذي</t>
  </si>
  <si>
    <t>Managing Director</t>
  </si>
  <si>
    <t>Chief Executive Officer</t>
  </si>
  <si>
    <t>نائب مدير التحرير</t>
  </si>
  <si>
    <t>Assistant Editor-in-Chief</t>
  </si>
  <si>
    <t>Deputy Editor-in-Chief</t>
  </si>
  <si>
    <t>مركز قطر للابتكار وريادة الأعمال في التصميم والأزياء والتكنولوجيا ( M7)</t>
  </si>
  <si>
    <t>M7</t>
  </si>
  <si>
    <t xml:space="preserve">منتجعات وفنادق وشاليهات </t>
  </si>
  <si>
    <t>Resorts, Hotels, and Chalets</t>
  </si>
  <si>
    <t xml:space="preserve">ملاعب باديل </t>
  </si>
  <si>
    <t>صالات بولينج</t>
  </si>
  <si>
    <t>Padel Courts</t>
  </si>
  <si>
    <t>Bowling Alley</t>
  </si>
  <si>
    <t xml:space="preserve">خدمة شحن السيارات الكهربائية </t>
  </si>
  <si>
    <t>صيدلية</t>
  </si>
  <si>
    <t>Electric Vehicle Charge Service</t>
  </si>
  <si>
    <t>Pharmacy</t>
  </si>
  <si>
    <r>
      <t>2022</t>
    </r>
    <r>
      <rPr>
        <b/>
        <vertAlign val="superscript"/>
        <sz val="10"/>
        <rFont val="Arial"/>
        <family val="2"/>
      </rPr>
      <t>(2)</t>
    </r>
  </si>
  <si>
    <t xml:space="preserve">* وزارة الثقافة. </t>
  </si>
  <si>
    <t>* وزارة الرياضة  والشباب.</t>
  </si>
  <si>
    <t>* وزارة الأوقاف والشؤون الإسلامية.</t>
  </si>
  <si>
    <t>* نماء (تمكين وريادة).</t>
  </si>
  <si>
    <t>* المؤسسة العامة للحي الثقافي (كتارا).</t>
  </si>
  <si>
    <t>* Ministry of Culture.</t>
  </si>
  <si>
    <t>* Ministry of Sports and Youth.</t>
  </si>
  <si>
    <t>* Qatar Tourism.</t>
  </si>
  <si>
    <t>* NAMA, (Empowerment &amp; Entrepreneurship).</t>
  </si>
  <si>
    <t>* Msheireb Museums.</t>
  </si>
  <si>
    <t>* شركة الريان للإعلام والتسويق.</t>
  </si>
  <si>
    <t>* Al Rayyan for Media &amp; Marketing Co.</t>
  </si>
  <si>
    <t xml:space="preserve">              Nationality &amp; Gender
  Occupation</t>
  </si>
  <si>
    <r>
      <rPr>
        <b/>
        <vertAlign val="superscript"/>
        <sz val="10"/>
        <rFont val="Arial"/>
        <family val="2"/>
      </rPr>
      <t>(1)</t>
    </r>
    <r>
      <rPr>
        <b/>
        <sz val="10"/>
        <rFont val="Arial"/>
        <family val="2"/>
      </rPr>
      <t>2020</t>
    </r>
  </si>
  <si>
    <r>
      <rPr>
        <b/>
        <vertAlign val="superscript"/>
        <sz val="10"/>
        <rFont val="Arial"/>
        <family val="2"/>
      </rPr>
      <t>(2)</t>
    </r>
    <r>
      <rPr>
        <b/>
        <sz val="10"/>
        <rFont val="Arial"/>
        <family val="2"/>
      </rPr>
      <t>2022</t>
    </r>
  </si>
  <si>
    <t>مكتبة قطر الوطنية</t>
  </si>
  <si>
    <t>Qatar National Library</t>
  </si>
  <si>
    <t xml:space="preserve">                 Sector                       
Year</t>
  </si>
  <si>
    <r>
      <t>2020</t>
    </r>
    <r>
      <rPr>
        <b/>
        <vertAlign val="superscript"/>
        <sz val="11"/>
        <rFont val="Arial"/>
        <family val="2"/>
      </rPr>
      <t>(1)</t>
    </r>
  </si>
  <si>
    <r>
      <t>2022</t>
    </r>
    <r>
      <rPr>
        <b/>
        <vertAlign val="superscript"/>
        <sz val="11"/>
        <rFont val="Arial"/>
        <family val="2"/>
      </rPr>
      <t>(2)</t>
    </r>
  </si>
  <si>
    <t>(2) لم تتوفر بيانات مسرح قطر الوطني وذلك لإجراءات الصيانة.</t>
  </si>
  <si>
    <t>الممارسون للحرف الشعبية في مركز الإنماء الاجتماعي حسب الجنسية والنوع</t>
  </si>
  <si>
    <t>الفعاليات الثقافية في المؤسسة العامة للحي الثقافي (كتارا) حسب نوع الفعالية</t>
  </si>
  <si>
    <r>
      <t>TYPE OF ANIMALS AND CLASSIFICATION
AT THE ZOO IN</t>
    </r>
    <r>
      <rPr>
        <b/>
        <sz val="12"/>
        <color theme="1"/>
        <rFont val="Arial"/>
        <family val="2"/>
      </rPr>
      <t xml:space="preserve"> AL-KHOR</t>
    </r>
    <r>
      <rPr>
        <b/>
        <sz val="12"/>
        <rFont val="Arial"/>
        <family val="2"/>
      </rPr>
      <t xml:space="preserve"> PARK</t>
    </r>
  </si>
  <si>
    <t>* Zoo In AL-Khor Park.</t>
  </si>
  <si>
    <r>
      <rPr>
        <b/>
        <vertAlign val="superscript"/>
        <sz val="11"/>
        <rFont val="Arial"/>
        <family val="2"/>
      </rPr>
      <t>(1)</t>
    </r>
    <r>
      <rPr>
        <b/>
        <sz val="11"/>
        <rFont val="Arial"/>
        <family val="2"/>
      </rPr>
      <t>2021</t>
    </r>
  </si>
  <si>
    <t>مرافق المؤسسة العامة للحي الثقافي (كتارا)</t>
  </si>
  <si>
    <t>معرض الرواق</t>
  </si>
  <si>
    <t>Alroaq Gallery</t>
  </si>
  <si>
    <t xml:space="preserve"> الفنادق والشقق الفندقية حسب البلدية</t>
  </si>
  <si>
    <t xml:space="preserve">              HOTELS AND HOTEL APARTMENTS BY MUNICIPALITY</t>
  </si>
  <si>
    <t>الفنادق</t>
  </si>
  <si>
    <t xml:space="preserve"> الشقق الفندقية</t>
  </si>
  <si>
    <t>Municipality</t>
  </si>
  <si>
    <t>Hotels</t>
  </si>
  <si>
    <t xml:space="preserve">Hotel Apartments </t>
  </si>
  <si>
    <t xml:space="preserve">الدوحة </t>
  </si>
  <si>
    <t xml:space="preserve">الريان </t>
  </si>
  <si>
    <t xml:space="preserve">الوكرة </t>
  </si>
  <si>
    <t xml:space="preserve">ام صلال </t>
  </si>
  <si>
    <t>الخور والذخيرة</t>
  </si>
  <si>
    <t xml:space="preserve">الشمال </t>
  </si>
  <si>
    <t xml:space="preserve">الظعاين </t>
  </si>
  <si>
    <t xml:space="preserve">الشحانية </t>
  </si>
  <si>
    <t xml:space="preserve">المجموع </t>
  </si>
  <si>
    <t xml:space="preserve">Al-Khor &amp; Al-Thakhira </t>
  </si>
  <si>
    <t>عدد ليالي الإقامة</t>
  </si>
  <si>
    <r>
      <rPr>
        <b/>
        <sz val="10"/>
        <rFont val="Arial"/>
        <family val="2"/>
      </rPr>
      <t>نزلاء</t>
    </r>
    <r>
      <rPr>
        <b/>
        <sz val="8"/>
        <rFont val="Arial"/>
        <family val="2"/>
      </rPr>
      <t xml:space="preserve">
Guests</t>
    </r>
  </si>
  <si>
    <t>جدول رقم (181)</t>
  </si>
  <si>
    <t>Table No. (181)</t>
  </si>
  <si>
    <t>The Rest of GCC Nationals</t>
  </si>
  <si>
    <t xml:space="preserve">Asians Except for Arab Nationals </t>
  </si>
  <si>
    <t xml:space="preserve">Africans Except for Arab Nationals </t>
  </si>
  <si>
    <t>جدول رقم (182)</t>
  </si>
  <si>
    <t>Table No. (182)</t>
  </si>
  <si>
    <t>عدد منشآت الشقق الفندقية</t>
  </si>
  <si>
    <t>عدد الغرف</t>
  </si>
  <si>
    <t>جدول رقم (183)</t>
  </si>
  <si>
    <t>Table No. (183)</t>
  </si>
  <si>
    <t>جدول رقم (184)</t>
  </si>
  <si>
    <t>Table No. (184)</t>
  </si>
  <si>
    <t>تلعب وسائل الإعلام والثقافة دوراً أساسياً  في تحسين اتجاهات المستوى الحضاري للمجتمع وتربط الفرد بمجتمعه وتساعد على تحديد وبلورة اتجاهات الرأي العام ، كما تساهم المؤسسات الثقافية كالمسارح والمكتبات في الحفاظ على التراث الشعبي والحضاري.</t>
  </si>
  <si>
    <r>
      <t>ويضم الفصل مجموعة من الجداول الأساسية التي تعكس النشاط الإعلامي والإذاعة والصحافة</t>
    </r>
    <r>
      <rPr>
        <b/>
        <sz val="12"/>
        <color rgb="FFFF0000"/>
        <rFont val="Sakkal Majalla"/>
      </rPr>
      <t xml:space="preserve"> </t>
    </r>
    <r>
      <rPr>
        <b/>
        <sz val="12"/>
        <rFont val="Sakkal Majalla"/>
      </rPr>
      <t>والمكتبات والكتب المستعارة . كما تعكـس الجداول واقع السياحة في دولة قطر من حيث الفنادق والشقق الفندقية  وعدد نزلائها وليالي الإقامة والمتاحف وعدد زوارها .. إلخ . كذلك عدد المساجد وأنواعها بدولة قطر .</t>
    </r>
  </si>
  <si>
    <t>This chapter includes a host of basic tables that reflect the activity of the media, radio, journalism, libraries and borrowed books. The tables also reflect the current situation of tourism in Qatar in terms of hotels and hotel apartments, the number of guests, overnight stays, museums, No. of visitors, etc. As well, they show the number and types of mosques in Qatar.</t>
  </si>
  <si>
    <t>Managing Editor</t>
  </si>
  <si>
    <t>Deputy Managing Editor</t>
  </si>
  <si>
    <t>(2) The park was closed for maintenance, Opened on 19-11-2022.</t>
  </si>
  <si>
    <r>
      <t xml:space="preserve">الترفيهية
</t>
    </r>
    <r>
      <rPr>
        <b/>
        <sz val="10"/>
        <rFont val="Arial"/>
        <family val="2"/>
      </rPr>
      <t>Recreational</t>
    </r>
  </si>
  <si>
    <r>
      <rPr>
        <b/>
        <sz val="11"/>
        <rFont val="Arial"/>
        <family val="2"/>
      </rPr>
      <t>الترفيهية</t>
    </r>
    <r>
      <rPr>
        <b/>
        <sz val="12"/>
        <rFont val="Arial"/>
        <family val="2"/>
      </rPr>
      <t xml:space="preserve">
</t>
    </r>
    <r>
      <rPr>
        <b/>
        <sz val="9"/>
        <rFont val="Arial"/>
        <family val="2"/>
      </rPr>
      <t>Recreational</t>
    </r>
  </si>
  <si>
    <t>* 2021 data for Al-Rayyan Radio has been approved, as the data and programs of the radio do not change.</t>
  </si>
  <si>
    <r>
      <t xml:space="preserve">*إذاعة صوت الريان
</t>
    </r>
    <r>
      <rPr>
        <b/>
        <sz val="9"/>
        <rFont val="Arial"/>
        <family val="2"/>
      </rPr>
      <t>AL-RAYYAN RADIO*</t>
    </r>
  </si>
  <si>
    <t xml:space="preserve">* تم اعتماد بيانات عام 2021 الخاصة بإذاعة صوت الريان ، حيث أن بيانات وبرامج الإذاعة لا تتغير. </t>
  </si>
  <si>
    <t>(2) Qatar National Theatre data is not available due to maintenance procedures.</t>
  </si>
  <si>
    <t>EVENTS AT QATAR NATIONAL THEATRE BY SECTORS</t>
  </si>
  <si>
    <t>EVENTS AT QATAR NATIONAL THEATRE BY TYPE OF EVENTS</t>
  </si>
  <si>
    <r>
      <t xml:space="preserve">قناة الريان الفضائية 
</t>
    </r>
    <r>
      <rPr>
        <b/>
        <sz val="9"/>
        <rFont val="Arial"/>
        <family val="2"/>
      </rPr>
      <t>AL-RAYYAN SATELLITE CHANNEL</t>
    </r>
  </si>
  <si>
    <t xml:space="preserve">CULTURAL AND COMMERCIAL VISITS AND EVENTS BY MONTH IN THE CULTURAL
 VILLAGE FOUNDATION (KATARA) </t>
  </si>
  <si>
    <t>CULTURAL EVENTS AT THE CULTURAL VILLAGE 
FOUNDATION (KATARA) BY TYPE OF EVENT</t>
  </si>
  <si>
    <t xml:space="preserve">(1) The park has been closed in 2020 due to (Covid-19) precautionary measures. </t>
  </si>
  <si>
    <r>
      <t>TYPE OF ANIMALS AT THE ZOO IN AL</t>
    </r>
    <r>
      <rPr>
        <b/>
        <sz val="12"/>
        <color theme="1"/>
        <rFont val="Arial"/>
        <family val="2"/>
      </rPr>
      <t xml:space="preserve">-KHOR
</t>
    </r>
    <r>
      <rPr>
        <b/>
        <sz val="12"/>
        <rFont val="Arial"/>
        <family val="2"/>
      </rPr>
      <t xml:space="preserve"> PARK AND NUMBER OF VISITORS </t>
    </r>
  </si>
  <si>
    <t>* متاحف قطر.</t>
  </si>
  <si>
    <r>
      <t>Qatar National Library</t>
    </r>
    <r>
      <rPr>
        <vertAlign val="superscript"/>
        <sz val="10"/>
        <rFont val="Arial"/>
        <family val="2"/>
      </rPr>
      <t xml:space="preserve"> </t>
    </r>
  </si>
  <si>
    <t>الدينية</t>
  </si>
  <si>
    <t>الإعلامية</t>
  </si>
  <si>
    <t>الترفيهية</t>
  </si>
  <si>
    <t>الأطفال</t>
  </si>
  <si>
    <t>الثقافية</t>
  </si>
  <si>
    <t>المجتمعية</t>
  </si>
  <si>
    <r>
      <t>الفعاليات والمناسبات الخاصة</t>
    </r>
    <r>
      <rPr>
        <b/>
        <sz val="10"/>
        <rFont val="Arial"/>
        <family val="2"/>
      </rPr>
      <t xml:space="preserve"> </t>
    </r>
  </si>
  <si>
    <t>الدرامية</t>
  </si>
  <si>
    <t>الإخبارية</t>
  </si>
  <si>
    <t>الرياضية</t>
  </si>
  <si>
    <t>الاقتصادية</t>
  </si>
  <si>
    <t>متفرقات</t>
  </si>
  <si>
    <t>المنوعات</t>
  </si>
  <si>
    <t>الوثائقيات</t>
  </si>
  <si>
    <t>الإعلانات</t>
  </si>
  <si>
    <t>الفنية</t>
  </si>
  <si>
    <t>Artistic</t>
  </si>
  <si>
    <t>Advertising</t>
  </si>
  <si>
    <t>Documentaries</t>
  </si>
  <si>
    <t>Miscellany</t>
  </si>
  <si>
    <t>Categories</t>
  </si>
  <si>
    <t>Economic</t>
  </si>
  <si>
    <t>Sport</t>
  </si>
  <si>
    <t>News</t>
  </si>
  <si>
    <t>Dramas</t>
  </si>
  <si>
    <t>Special Events &amp; Occasions</t>
  </si>
  <si>
    <t>Community</t>
  </si>
  <si>
    <t>Cultural</t>
  </si>
  <si>
    <t>children</t>
  </si>
  <si>
    <t>Recreational</t>
  </si>
  <si>
    <t>Media</t>
  </si>
  <si>
    <t>Religious</t>
  </si>
  <si>
    <t xml:space="preserve">               الشهر
 نوع البرامج</t>
  </si>
  <si>
    <t xml:space="preserve">                   Month
 Type of  
 Programs</t>
  </si>
  <si>
    <t>Seminars, Lectures and ConferencesSeminars, Lectures and Conferences</t>
  </si>
  <si>
    <t>2019 - 2023</t>
  </si>
  <si>
    <t>نائب رئيس قسم</t>
  </si>
  <si>
    <t>Deputy Head of Department</t>
  </si>
  <si>
    <t>2020 - 2023</t>
  </si>
  <si>
    <r>
      <t>2023</t>
    </r>
    <r>
      <rPr>
        <b/>
        <vertAlign val="superscript"/>
        <sz val="11"/>
        <rFont val="Arial"/>
        <family val="2"/>
      </rPr>
      <t>(2)</t>
    </r>
  </si>
  <si>
    <r>
      <t>2023</t>
    </r>
    <r>
      <rPr>
        <b/>
        <vertAlign val="superscript"/>
        <sz val="10"/>
        <rFont val="Arial"/>
        <family val="2"/>
      </rPr>
      <t>(2)</t>
    </r>
  </si>
  <si>
    <t>معرض متحف مطاحن الفن</t>
  </si>
  <si>
    <t>Art Mill Museum Exhibition</t>
  </si>
  <si>
    <t>معرض و أزهرت الصحراء-متحف يوز شنغهاي</t>
  </si>
  <si>
    <t>Watering the Desert-Yuz Museum Shanghi</t>
  </si>
  <si>
    <t>إكسبو - حدائق دَدُ</t>
  </si>
  <si>
    <t xml:space="preserve">Expo - DADU Gardens </t>
  </si>
  <si>
    <t>إكسبو - معرض قطر للسيارات</t>
  </si>
  <si>
    <t>ليوان</t>
  </si>
  <si>
    <r>
      <t>Liwan</t>
    </r>
    <r>
      <rPr>
        <vertAlign val="superscript"/>
        <sz val="10"/>
        <rFont val="Arial"/>
        <family val="2"/>
      </rPr>
      <t xml:space="preserve"> </t>
    </r>
  </si>
  <si>
    <r>
      <t xml:space="preserve">المجموع
</t>
    </r>
    <r>
      <rPr>
        <b/>
        <sz val="8"/>
        <rFont val="Arial"/>
        <family val="2"/>
      </rPr>
      <t>Total</t>
    </r>
  </si>
  <si>
    <t>المسابقات</t>
  </si>
  <si>
    <t>Competitions</t>
  </si>
  <si>
    <t>معارض جاليري متاحف قطر في كتارا</t>
  </si>
  <si>
    <t>Qatar Museums Gallery – Katara</t>
  </si>
  <si>
    <t>التوزيع الشهري لساعات البث المباشر للبرنامج العام من إذاعة هولا باللغة الاسبانية حسب نوع البرامج والشهر</t>
  </si>
  <si>
    <r>
      <t xml:space="preserve">إذاعة هولا باللغة الاسبانية 
</t>
    </r>
    <r>
      <rPr>
        <b/>
        <sz val="9"/>
        <rFont val="Arial"/>
        <family val="2"/>
      </rPr>
      <t>Hola Radio in Spanish</t>
    </r>
  </si>
  <si>
    <t>التوزيع الشهري لساعات البث المباشر للبرنامج العام من إذاعة اوريكس باللغة الفرنسية حسب نوع البرامج والشهر</t>
  </si>
  <si>
    <t>التوزيع الشهري لساعات البث المباشر للبرنامج العام من إذاعة اوردو حسب نوع البرامج والشهر</t>
  </si>
  <si>
    <r>
      <t xml:space="preserve">إذاعة اوردو 
</t>
    </r>
    <r>
      <rPr>
        <b/>
        <sz val="9"/>
        <rFont val="Arial"/>
        <family val="2"/>
      </rPr>
      <t>Urdu Radio</t>
    </r>
  </si>
  <si>
    <r>
      <rPr>
        <b/>
        <sz val="11"/>
        <rFont val="Arial"/>
        <family val="2"/>
      </rPr>
      <t>الدرامية</t>
    </r>
    <r>
      <rPr>
        <b/>
        <sz val="10"/>
        <rFont val="Arial"/>
        <family val="2"/>
      </rPr>
      <t xml:space="preserve">
Dramas</t>
    </r>
  </si>
  <si>
    <r>
      <t xml:space="preserve">إذاعة القرآن الكريم 103.4
</t>
    </r>
    <r>
      <rPr>
        <b/>
        <sz val="9"/>
        <rFont val="Arial"/>
        <family val="2"/>
      </rPr>
      <t>Holy Quran Radio 103.4</t>
    </r>
  </si>
  <si>
    <t>إذاعة القرآن الكريم 106
Holy Quran Radio106</t>
  </si>
  <si>
    <t>جدول رقم (175)</t>
  </si>
  <si>
    <t>Table No. (175)</t>
  </si>
  <si>
    <t xml:space="preserve">خمس نجوم </t>
  </si>
  <si>
    <t xml:space="preserve"> Five Star 
(*****)</t>
  </si>
  <si>
    <t>2022 - 2023</t>
  </si>
  <si>
    <t xml:space="preserve"> البلدية </t>
  </si>
  <si>
    <t>الفنادق والشقق الفندقية والغرف والأسرة والنزلاء وليالي الإقامة حسب درجة الفندق</t>
  </si>
  <si>
    <t>HOTELS, HOTEL APARTMENTS, ROOMS, BEDS, GUESTS AND OVERNIGHT STAYS BY HOTEL CLASS</t>
  </si>
  <si>
    <t xml:space="preserve">                             الدرجة 
البيان والسنة</t>
  </si>
  <si>
    <t xml:space="preserve"> أربع نجوم </t>
  </si>
  <si>
    <t xml:space="preserve">ثلاث نجوم </t>
  </si>
  <si>
    <t xml:space="preserve"> نجمتان ونجمة واحدة</t>
  </si>
  <si>
    <t>المجموع العام</t>
  </si>
  <si>
    <t xml:space="preserve">                        Class
Item &amp; Year</t>
  </si>
  <si>
    <t xml:space="preserve"> Four Star 
(****)</t>
  </si>
  <si>
    <t xml:space="preserve"> Three Star
(***) </t>
  </si>
  <si>
    <t xml:space="preserve"> Two &amp; One Star
(**) &amp; (*) </t>
  </si>
  <si>
    <t>No. of Hotel Apartment Properties</t>
  </si>
  <si>
    <t>No. of Hotels</t>
  </si>
  <si>
    <t>No. of Rooms</t>
  </si>
  <si>
    <t>No. of Beds</t>
  </si>
  <si>
    <t xml:space="preserve">عدد النزلاء </t>
  </si>
  <si>
    <t xml:space="preserve"> No. of Guests</t>
  </si>
  <si>
    <t xml:space="preserve">    No. of Overnight Stays</t>
  </si>
  <si>
    <t>نسبة التغير</t>
  </si>
  <si>
    <t xml:space="preserve">      البيان
الشهر</t>
  </si>
  <si>
    <t xml:space="preserve">        Item
Month</t>
  </si>
  <si>
    <t>الشقق الفندقية</t>
  </si>
  <si>
    <t xml:space="preserve">Hotel Apartments   </t>
  </si>
  <si>
    <r>
      <rPr>
        <b/>
        <sz val="11"/>
        <rFont val="Arial"/>
        <family val="2"/>
      </rPr>
      <t>نزلاء</t>
    </r>
    <r>
      <rPr>
        <b/>
        <sz val="8"/>
        <rFont val="Arial"/>
        <family val="2"/>
      </rPr>
      <t xml:space="preserve">
</t>
    </r>
    <r>
      <rPr>
        <b/>
        <sz val="9"/>
        <rFont val="Arial"/>
        <family val="2"/>
      </rPr>
      <t>Guests</t>
    </r>
  </si>
  <si>
    <r>
      <rPr>
        <b/>
        <sz val="11"/>
        <rFont val="Arial"/>
        <family val="2"/>
      </rPr>
      <t>ليالي</t>
    </r>
    <r>
      <rPr>
        <b/>
        <sz val="8"/>
        <rFont val="Arial"/>
        <family val="2"/>
      </rPr>
      <t xml:space="preserve">
</t>
    </r>
    <r>
      <rPr>
        <b/>
        <sz val="9"/>
        <rFont val="Arial"/>
        <family val="2"/>
      </rPr>
      <t>Nights</t>
    </r>
  </si>
  <si>
    <r>
      <rPr>
        <b/>
        <sz val="11"/>
        <rFont val="Arial"/>
        <family val="2"/>
      </rPr>
      <t>ليالي</t>
    </r>
    <r>
      <rPr>
        <b/>
        <sz val="10"/>
        <rFont val="Arial"/>
        <family val="2"/>
      </rPr>
      <t xml:space="preserve">
</t>
    </r>
    <r>
      <rPr>
        <b/>
        <sz val="9"/>
        <rFont val="Arial"/>
        <family val="2"/>
      </rPr>
      <t>Nights</t>
    </r>
  </si>
  <si>
    <t>نزلاء الفنادق والشقق الفندقية الخليجيون حسب الجنسية وليالي الإقامة</t>
  </si>
  <si>
    <t xml:space="preserve">              الجنسية
السنة</t>
  </si>
  <si>
    <t xml:space="preserve">             Nationality
 Year</t>
  </si>
  <si>
    <t>2023 *</t>
  </si>
  <si>
    <t>2023*</t>
  </si>
  <si>
    <t>نزلاء الفنادق والشقق الفندقية حسب مجموعات جنسيات الدول وليالي الإقامة</t>
  </si>
  <si>
    <t>HOTEL AND HOTEL APARTMENTS GUESTS BY NATIONALITY GROUPS AND
 OVERNIGHT STAYS</t>
  </si>
  <si>
    <r>
      <t>غير قطريين</t>
    </r>
    <r>
      <rPr>
        <b/>
        <sz val="10"/>
        <color theme="1"/>
        <rFont val="Arial"/>
        <family val="2"/>
      </rPr>
      <t xml:space="preserve"> </t>
    </r>
    <r>
      <rPr>
        <b/>
        <sz val="12"/>
        <color theme="1"/>
        <rFont val="Arial"/>
        <family val="2"/>
      </rPr>
      <t>(المُقيمون)</t>
    </r>
  </si>
  <si>
    <t>Non-Qataris (Residing)</t>
  </si>
  <si>
    <t>بقية مُواطني دول مجلس التعاون الخليجي</t>
  </si>
  <si>
    <t>TABLE (180)</t>
  </si>
  <si>
    <t>جدول (180)</t>
  </si>
  <si>
    <t>Table No. (160)</t>
  </si>
  <si>
    <r>
      <t>مكتبه الشيخ علي آل ثاني</t>
    </r>
    <r>
      <rPr>
        <b/>
        <vertAlign val="superscript"/>
        <sz val="12"/>
        <rFont val="Arial"/>
        <family val="2"/>
      </rPr>
      <t>(1)</t>
    </r>
  </si>
  <si>
    <t>(3)انخفاض الكتب المستعارة والمستعيرين في مكتبة الشيخ علي آل ثاني بسبب توقف خدمة إعارة الكتب، وذلك لأن المكتبة في إجراءات الهدم وإعادة البناء.</t>
  </si>
  <si>
    <t>(3) The number of borrowed books and borrowers in Sheikh Ali Al Thani Library has decreased due to the suspension of the book lending service, as the library is undergoing demolition and reconstruction procedures.</t>
  </si>
  <si>
    <t>التوزيع الشهري لساعات البث للبرنامج العام من إذاعتي القرآن الكريم حسب نوع البرامج والشهر</t>
  </si>
  <si>
    <r>
      <t>Sheikh Ali Al-Thani Library</t>
    </r>
    <r>
      <rPr>
        <vertAlign val="superscript"/>
        <sz val="10"/>
        <rFont val="Arial"/>
        <family val="2"/>
      </rPr>
      <t xml:space="preserve">(1) </t>
    </r>
  </si>
  <si>
    <t>MONTHLY DISTRIBUTION OF BROADCAST HOURS OF THE GENERAL PROGRAM 
OF AL-RAYYAN SATELLITE CHANNEL AND AL-RAYYAN RADIO BY TYPE OF PROGRAMS AND MONTH</t>
  </si>
  <si>
    <t>متحف الفن الاسلامي</t>
  </si>
  <si>
    <t>Museum of Islamic Art</t>
  </si>
  <si>
    <r>
      <t>متاحف مشيرب</t>
    </r>
    <r>
      <rPr>
        <b/>
        <vertAlign val="superscript"/>
        <sz val="12"/>
        <rFont val="Arial"/>
        <family val="2"/>
      </rPr>
      <t>(1)</t>
    </r>
  </si>
  <si>
    <r>
      <t>Msheireb Museum</t>
    </r>
    <r>
      <rPr>
        <vertAlign val="superscript"/>
        <sz val="10"/>
        <rFont val="Arial"/>
        <family val="2"/>
      </rPr>
      <t>(1)</t>
    </r>
  </si>
  <si>
    <t>(1) It includes the data of Bin Jelmood House, The Company House, Mohammed Bin Jassim House and Radwani House.</t>
  </si>
  <si>
    <t>التوزيع الشهري لساعات البث للبرنامج العام من قناة الريان الفضائية وإذاعة صوت الريان حسب نوع البرامج والشهر</t>
  </si>
  <si>
    <t>*مركز زوار ميناء حمد .</t>
  </si>
  <si>
    <t>* Hamad Port Visitor Center.</t>
  </si>
  <si>
    <r>
      <rPr>
        <b/>
        <vertAlign val="superscript"/>
        <sz val="10"/>
        <rFont val="Arial"/>
        <family val="2"/>
      </rPr>
      <t>(1)</t>
    </r>
    <r>
      <rPr>
        <b/>
        <sz val="10"/>
        <rFont val="Arial"/>
        <family val="2"/>
      </rPr>
      <t xml:space="preserve"> 2019</t>
    </r>
  </si>
  <si>
    <r>
      <rPr>
        <vertAlign val="superscript"/>
        <sz val="10"/>
        <rFont val="Arial"/>
        <family val="2"/>
      </rPr>
      <t>(2)</t>
    </r>
    <r>
      <rPr>
        <sz val="10"/>
        <rFont val="Arial"/>
        <family val="2"/>
        <charset val="178"/>
      </rPr>
      <t>1,910</t>
    </r>
  </si>
  <si>
    <t>(2) The number was updated from the source. It was 7,256 and became 1,910.</t>
  </si>
  <si>
    <r>
      <t>مايو</t>
    </r>
    <r>
      <rPr>
        <b/>
        <vertAlign val="superscript"/>
        <sz val="12"/>
        <rFont val="Arial"/>
        <family val="2"/>
      </rPr>
      <t>(1)</t>
    </r>
  </si>
  <si>
    <t>(1) Hamad Port Visitor Centre opens in May 2023.</t>
  </si>
  <si>
    <t>(1) تم افتتاح مركز زوار ميناء حمد للزوار شهر مايو 2023.</t>
  </si>
  <si>
    <t xml:space="preserve">(1) Lack of periodicals in Sheikh Ali Al Thani Library in 2020 due to (Covid-19) pandemic and the suspension of magazine delivery.The periodicals for 2019 at Sheikh Ali Al Thani Library were updated from the source،Periodical subscriptions have not been renewed yet at Sheikh Ali Al Thani Library. </t>
  </si>
  <si>
    <t>(1) عدم وجود دوريات في مكتبة الشيخ علي آل ثاني عام 2020 بسبب جائحة (كوفيد-19) وتوقف توزيع المجلات.
تم تحديث الدوريات في مكتبة الشيخ على آل ثاني لعام 2019 من المصدر، ولم يتم تجديد اشتراكات الدوريات حتى الآن في مكتبة الشيخ علي آل ثاني.</t>
  </si>
  <si>
    <t xml:space="preserve">زوار حديقة الحيوان بمنتزه الخور حسب الشهر </t>
  </si>
  <si>
    <t>Month</t>
  </si>
  <si>
    <t>الشهر</t>
  </si>
  <si>
    <r>
      <t xml:space="preserve">فئات العمر
</t>
    </r>
    <r>
      <rPr>
        <b/>
        <sz val="9"/>
        <rFont val="Arial"/>
        <family val="2"/>
      </rPr>
      <t>Age groups</t>
    </r>
  </si>
  <si>
    <r>
      <rPr>
        <b/>
        <sz val="11"/>
        <rFont val="Arial"/>
        <family val="2"/>
      </rPr>
      <t>أقل من 5 سنوات</t>
    </r>
    <r>
      <rPr>
        <b/>
        <sz val="10"/>
        <rFont val="Arial"/>
        <family val="2"/>
      </rPr>
      <t xml:space="preserve">
</t>
    </r>
    <r>
      <rPr>
        <b/>
        <sz val="9"/>
        <rFont val="Arial"/>
        <family val="2"/>
      </rPr>
      <t>Less than 5 years</t>
    </r>
  </si>
  <si>
    <r>
      <rPr>
        <b/>
        <sz val="11"/>
        <rFont val="Arial"/>
        <family val="2"/>
      </rPr>
      <t xml:space="preserve"> من 5 إلى 12 سنة</t>
    </r>
    <r>
      <rPr>
        <b/>
        <sz val="10"/>
        <rFont val="Arial"/>
        <family val="2"/>
      </rPr>
      <t xml:space="preserve">
</t>
    </r>
    <r>
      <rPr>
        <b/>
        <sz val="9"/>
        <rFont val="Arial"/>
        <family val="2"/>
      </rPr>
      <t>From 5 to 12 years</t>
    </r>
  </si>
  <si>
    <r>
      <rPr>
        <b/>
        <sz val="11"/>
        <rFont val="Arial"/>
        <family val="2"/>
      </rPr>
      <t>بالغين فوق ال12 
سنة</t>
    </r>
    <r>
      <rPr>
        <b/>
        <sz val="10"/>
        <rFont val="Arial"/>
        <family val="2"/>
      </rPr>
      <t xml:space="preserve">
</t>
    </r>
    <r>
      <rPr>
        <b/>
        <sz val="9"/>
        <rFont val="Arial"/>
        <family val="2"/>
      </rPr>
      <t>Adults over 12
year</t>
    </r>
  </si>
  <si>
    <r>
      <rPr>
        <b/>
        <sz val="11"/>
        <rFont val="Arial"/>
        <family val="2"/>
      </rPr>
      <t>المجموع</t>
    </r>
    <r>
      <rPr>
        <b/>
        <sz val="10"/>
        <rFont val="Arial"/>
        <family val="2"/>
      </rPr>
      <t xml:space="preserve">
</t>
    </r>
    <r>
      <rPr>
        <b/>
        <sz val="9"/>
        <rFont val="Arial"/>
        <family val="2"/>
      </rPr>
      <t>Total</t>
    </r>
  </si>
  <si>
    <t xml:space="preserve">زوار مركز زوار ميناء حمد حوض مائي للأحياء البحرية (أكواريوم) وسينما ومتحف حسب فئات العمر والشهر </t>
  </si>
  <si>
    <t>VISITORS TO HAMAD PORT VISITOR CENTER AQUARIUM, CINEMA AND MUSEUM 
BY AGE GROUPS AND MONTH</t>
  </si>
  <si>
    <r>
      <rPr>
        <b/>
        <sz val="11"/>
        <rFont val="Arial"/>
        <family val="2"/>
      </rPr>
      <t>طلاب المدارس</t>
    </r>
    <r>
      <rPr>
        <b/>
        <sz val="10"/>
        <rFont val="Arial"/>
        <family val="2"/>
      </rPr>
      <t xml:space="preserve">
S</t>
    </r>
    <r>
      <rPr>
        <b/>
        <sz val="9"/>
        <rFont val="Arial"/>
        <family val="2"/>
      </rPr>
      <t>chool Students</t>
    </r>
  </si>
  <si>
    <t xml:space="preserve">            Books &amp; Periodicals
 Name of Library</t>
  </si>
  <si>
    <t>(2) اغلاق مبنى دار الكتب القطرية للقيام بأعمال الصيانة عام 2022.</t>
  </si>
  <si>
    <t>(2) Dar Al Kutub Al Qatariya has been closed for maintenance in 2022.</t>
  </si>
  <si>
    <r>
      <t>May</t>
    </r>
    <r>
      <rPr>
        <vertAlign val="superscript"/>
        <sz val="10"/>
        <rFont val="Arial"/>
        <family val="2"/>
      </rPr>
      <t>(1)</t>
    </r>
  </si>
  <si>
    <t>ملاحظة: يرجع عدم تساوي ساعات البث على مستوى ساعات الشهر بسبب عدم احتساب الأجزاء من الثانية ضمن الرصد.</t>
  </si>
  <si>
    <t>Note: The unevenness of broadcast hours across the month is due to fractions of a second not being counted in the monitoring.</t>
  </si>
  <si>
    <r>
      <rPr>
        <b/>
        <sz val="11"/>
        <rFont val="Arial"/>
        <family val="2"/>
      </rPr>
      <t>الرياضية</t>
    </r>
    <r>
      <rPr>
        <b/>
        <sz val="10"/>
        <rFont val="Arial"/>
        <family val="2"/>
      </rPr>
      <t xml:space="preserve">
</t>
    </r>
    <r>
      <rPr>
        <b/>
        <sz val="9"/>
        <rFont val="Arial"/>
        <family val="2"/>
      </rPr>
      <t>Sport</t>
    </r>
  </si>
  <si>
    <t>مسرحية</t>
  </si>
  <si>
    <t>Play</t>
  </si>
  <si>
    <r>
      <t>2020</t>
    </r>
    <r>
      <rPr>
        <b/>
        <vertAlign val="superscript"/>
        <sz val="12"/>
        <rFont val="Arial"/>
        <family val="2"/>
      </rPr>
      <t>(1)</t>
    </r>
  </si>
  <si>
    <r>
      <t>2022</t>
    </r>
    <r>
      <rPr>
        <b/>
        <vertAlign val="superscript"/>
        <sz val="12"/>
        <rFont val="Arial"/>
        <family val="2"/>
      </rPr>
      <t>(2)</t>
    </r>
  </si>
  <si>
    <t>إكسبو - فعاليات متحف قطر الأولمبي والرياضي (3-2-1)</t>
  </si>
  <si>
    <t>متحف قطر الأولمبي والرياضي (3-2-1)</t>
  </si>
  <si>
    <t>Expo - 3-2-1 QOSM Activities</t>
  </si>
  <si>
    <t>3-2-1 QOSM</t>
  </si>
  <si>
    <t>Expo - Qatar Auto Museum</t>
  </si>
  <si>
    <t>(1) يتضمن بيانات بيت بن جلمود وبيت الشركة وبيت محمد بن جاسم وبيت الرضواني.</t>
  </si>
  <si>
    <t xml:space="preserve">                           Year
Month</t>
  </si>
  <si>
    <t xml:space="preserve">                           السنة
 الشهر</t>
  </si>
  <si>
    <t xml:space="preserve">                          السنة
  نوع الفعالية</t>
  </si>
  <si>
    <t xml:space="preserve">                   Year 
 Month</t>
  </si>
  <si>
    <t>CULTURAL EVENTS AT THE CULTURAL VILLAGE
 FOUNDATION (KATARA) BY MONTH</t>
  </si>
  <si>
    <t xml:space="preserve">               السنة
 الشهر</t>
  </si>
  <si>
    <t>الفعاليات الثقافية في المؤسسة العامة للحي الثقافي (كتارا) حسب الشهر</t>
  </si>
  <si>
    <t xml:space="preserve">                             الشهر
  نوع الفعالية </t>
  </si>
  <si>
    <t>الفعاليات الثقافية في المؤسسة العامة للحي الثقافي (كتارا) حسب الشهر ونوع الفعالية</t>
  </si>
  <si>
    <t xml:space="preserve">                               Month 
    Type of event</t>
  </si>
  <si>
    <t>CULTURAL EVENTS AT THE CULTURAL VILLAGE FOUNDATION (KATARA) 
BY MONTH AND TYPE OF EVENT</t>
  </si>
  <si>
    <t xml:space="preserve">                                                        الدرجة 
البيان والسنة</t>
  </si>
  <si>
    <t>HOTEL AND HOTEL APARTMENTS GUESTS BY OVERNIGHT STAYS AND MONTH</t>
  </si>
  <si>
    <t>نزلاء الفنادق والشقق الفندقية حسب ليالي الإقامة والشهر</t>
  </si>
  <si>
    <t>HOTEL AND HOTEL APARTMENTS GULF GUESTS BY NATIONALITY AND OVERNIGHT STAYS</t>
  </si>
  <si>
    <t xml:space="preserve">                      البيان
مجموعات
 جنسيات الدول</t>
  </si>
  <si>
    <t xml:space="preserve">                    Item
Nationality 
Groups</t>
  </si>
  <si>
    <r>
      <t xml:space="preserve">أطفال
</t>
    </r>
    <r>
      <rPr>
        <b/>
        <sz val="8"/>
        <rFont val="Arial"/>
        <family val="2"/>
      </rPr>
      <t>Childs</t>
    </r>
  </si>
  <si>
    <r>
      <t xml:space="preserve">بالغين
</t>
    </r>
    <r>
      <rPr>
        <b/>
        <sz val="8"/>
        <rFont val="Arial"/>
        <family val="2"/>
      </rPr>
      <t>Adults</t>
    </r>
  </si>
  <si>
    <t>(1) تم إغلاق الحديقة في عام 2020 بسبب الإجراءات الاحترازية لجائحة (كوفيد-19).</t>
  </si>
  <si>
    <r>
      <t xml:space="preserve"> مكتبة الشيخ علي آل ثاني</t>
    </r>
    <r>
      <rPr>
        <b/>
        <vertAlign val="superscript"/>
        <sz val="11"/>
        <rFont val="Arial"/>
        <family val="2"/>
      </rPr>
      <t>(3)</t>
    </r>
  </si>
  <si>
    <r>
      <t xml:space="preserve">Sheikh Ali Al-Thani Library </t>
    </r>
    <r>
      <rPr>
        <vertAlign val="superscript"/>
        <sz val="9"/>
        <rFont val="Arial"/>
        <family val="2"/>
      </rPr>
      <t>(3)</t>
    </r>
  </si>
  <si>
    <t>الزيارات والفعاليات الثقافية والتجارية حسب الشهر للمؤسسة العامة للحي الثقافي (كتارا)</t>
  </si>
  <si>
    <t>..</t>
  </si>
  <si>
    <t xml:space="preserve">                       الشهر
   المتحف </t>
  </si>
  <si>
    <t xml:space="preserve">                                 Month 
  Museum </t>
  </si>
  <si>
    <t>(2) تم تحديث الرقم من المصدر كان 7256 أصبح 1910.</t>
  </si>
  <si>
    <t>VISITORS TO THE ZOO IN AL-KHOR PARK BY MONTH</t>
  </si>
  <si>
    <t>MONTHLY DISTRIBUTION OF LIVE BROADCAST HOURS OF THE GENERAL PROGRAM 
OF ORYX RADIO IN FRENCH BY TYPE OF PROGRAMS AND MONTH</t>
  </si>
  <si>
    <t>MONTHLY DISTRIBUTION OF LIVE BROADCAST HOURS OF THE GENERAL PROGRAM 
OF HOLA RADIO IN SPANISH BY TYPE OF PROGRAMS AND MONTH</t>
  </si>
  <si>
    <t>MONTHLY DISTRIBUTION OF LIVE BROADCAST HOURS OF THE GENERAL PROGRAM 
OF URDU RADIO BY TYPE OF PROGRAMS AND MONTH</t>
  </si>
  <si>
    <t>MONTHLY DISTRIBUTION OF LIVE BROADCAST HOURS OF THE GENERAL PROGRAM 
OF HOLY QURAN RADIO BY TYPE OF PROGRAMS AND MONTH</t>
  </si>
  <si>
    <r>
      <t>عدد الخطباء</t>
    </r>
    <r>
      <rPr>
        <b/>
        <sz val="10"/>
        <rFont val="Arial"/>
        <family val="2"/>
      </rPr>
      <t xml:space="preserve">
</t>
    </r>
    <r>
      <rPr>
        <b/>
        <sz val="9"/>
        <rFont val="Arial"/>
        <family val="2"/>
      </rPr>
      <t>No. of Khateeb</t>
    </r>
  </si>
  <si>
    <t>* لا يتضمن النزلاء المقيمون.</t>
  </si>
  <si>
    <t>* Does not include resident guests.</t>
  </si>
  <si>
    <t>(2) تم اغلاق الحديقة للصيانة، تم الافتتاح 19-11-2022.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</si>
</sst>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0.00_-;_-* #,##0.00\-;_-* &quot;-&quot;??_-;_-@_-"/>
    <numFmt numFmtId="167" formatCode="#,##0_ ;\-#,##0\ "/>
    <numFmt numFmtId="168" formatCode="_-* #,##0_-;_-* #,##0\-;_-* &quot;-&quot;??_-;_-@_-"/>
    <numFmt numFmtId="169" formatCode="0.0"/>
  </numFmts>
  <fonts count="105" x14ac:knownFonts="1">
    <font>
      <sz val="10"/>
      <name val="Arial"/>
      <charset val="178"/>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0"/>
      <name val="Arial"/>
      <family val="2"/>
    </font>
    <font>
      <sz val="10"/>
      <name val="Arial"/>
      <family val="2"/>
    </font>
    <font>
      <b/>
      <sz val="14"/>
      <name val="Traditional Arabic"/>
      <family val="1"/>
    </font>
    <font>
      <b/>
      <sz val="12"/>
      <name val="Arial"/>
      <family val="2"/>
      <charset val="178"/>
    </font>
    <font>
      <sz val="8"/>
      <name val="Arial"/>
      <family val="2"/>
      <charset val="178"/>
    </font>
    <font>
      <b/>
      <sz val="12"/>
      <name val="Arial"/>
      <family val="2"/>
    </font>
    <font>
      <b/>
      <sz val="10"/>
      <name val="Arial"/>
      <family val="2"/>
      <charset val="178"/>
    </font>
    <font>
      <sz val="10"/>
      <name val="Arial"/>
      <family val="2"/>
      <charset val="178"/>
    </font>
    <font>
      <b/>
      <sz val="11"/>
      <name val="Arial"/>
      <family val="2"/>
      <charset val="178"/>
    </font>
    <font>
      <sz val="10"/>
      <color indexed="10"/>
      <name val="Arial"/>
      <family val="2"/>
      <charset val="178"/>
    </font>
    <font>
      <sz val="10"/>
      <color indexed="8"/>
      <name val="Arial"/>
      <family val="2"/>
      <charset val="178"/>
    </font>
    <font>
      <b/>
      <sz val="11"/>
      <name val="Arial"/>
      <family val="2"/>
    </font>
    <font>
      <b/>
      <sz val="12"/>
      <color indexed="10"/>
      <name val="Arial"/>
      <family val="2"/>
      <charset val="178"/>
    </font>
    <font>
      <b/>
      <sz val="10"/>
      <color indexed="10"/>
      <name val="Arial"/>
      <family val="2"/>
      <charset val="178"/>
    </font>
    <font>
      <b/>
      <sz val="10"/>
      <color indexed="8"/>
      <name val="Arial"/>
      <family val="2"/>
      <charset val="178"/>
    </font>
    <font>
      <sz val="8"/>
      <name val="Arial"/>
      <family val="2"/>
    </font>
    <font>
      <b/>
      <sz val="9"/>
      <name val="Arial"/>
      <family val="2"/>
    </font>
    <font>
      <sz val="10"/>
      <name val="Arial"/>
      <family val="2"/>
    </font>
    <font>
      <b/>
      <sz val="8"/>
      <name val="Arial"/>
      <family val="2"/>
    </font>
    <font>
      <b/>
      <sz val="14"/>
      <color indexed="12"/>
      <name val="Arial"/>
      <family val="2"/>
    </font>
    <font>
      <b/>
      <sz val="12"/>
      <color indexed="12"/>
      <name val="Arial"/>
      <family val="2"/>
    </font>
    <font>
      <b/>
      <sz val="8"/>
      <color indexed="10"/>
      <name val="Arial"/>
      <family val="2"/>
    </font>
    <font>
      <sz val="10"/>
      <color indexed="12"/>
      <name val="Arial"/>
      <family val="2"/>
    </font>
    <font>
      <b/>
      <sz val="14"/>
      <name val="Arial"/>
      <family val="2"/>
    </font>
    <font>
      <sz val="10"/>
      <name val="Arial"/>
      <family val="2"/>
    </font>
    <font>
      <sz val="11"/>
      <name val="Arial"/>
      <family val="2"/>
    </font>
    <font>
      <sz val="11"/>
      <color indexed="8"/>
      <name val="Calibri"/>
      <family val="2"/>
    </font>
    <font>
      <b/>
      <sz val="10"/>
      <name val="Arial"/>
      <family val="2"/>
    </font>
    <font>
      <b/>
      <sz val="13"/>
      <name val="Traditional Arabic"/>
      <family val="1"/>
    </font>
    <font>
      <sz val="9"/>
      <name val="Arial"/>
      <family val="2"/>
    </font>
    <font>
      <sz val="12"/>
      <name val="Arial"/>
      <family val="2"/>
    </font>
    <font>
      <sz val="10"/>
      <name val="Arial"/>
      <family val="2"/>
    </font>
    <font>
      <b/>
      <sz val="14"/>
      <color indexed="12"/>
      <name val="Arial"/>
      <family val="2"/>
    </font>
    <font>
      <b/>
      <sz val="12"/>
      <color indexed="12"/>
      <name val="Arial"/>
      <family val="2"/>
    </font>
    <font>
      <b/>
      <sz val="12"/>
      <name val="Arial"/>
      <family val="2"/>
    </font>
    <font>
      <b/>
      <sz val="8"/>
      <name val="Arial"/>
      <family val="2"/>
    </font>
    <font>
      <sz val="12"/>
      <name val="Traditional Arabic"/>
      <family val="1"/>
    </font>
    <font>
      <sz val="10"/>
      <name val="Arial"/>
      <family val="2"/>
    </font>
    <font>
      <b/>
      <sz val="14"/>
      <color indexed="12"/>
      <name val="Arial"/>
      <family val="2"/>
    </font>
    <font>
      <b/>
      <sz val="12"/>
      <color indexed="12"/>
      <name val="Arial"/>
      <family val="2"/>
    </font>
    <font>
      <b/>
      <sz val="12"/>
      <name val="Arial"/>
      <family val="2"/>
    </font>
    <font>
      <b/>
      <sz val="8"/>
      <name val="Arial"/>
      <family val="2"/>
    </font>
    <font>
      <b/>
      <sz val="48"/>
      <color rgb="FF0000FF"/>
      <name val="AGA Arabesque Desktop"/>
      <charset val="2"/>
    </font>
    <font>
      <b/>
      <sz val="28"/>
      <color rgb="FF0000FF"/>
      <name val="Arial"/>
      <family val="2"/>
    </font>
    <font>
      <b/>
      <sz val="20"/>
      <color rgb="FF0000FF"/>
      <name val="Calibri"/>
      <family val="2"/>
    </font>
    <font>
      <b/>
      <sz val="16"/>
      <color rgb="FF0000FF"/>
      <name val="Arial"/>
      <family val="2"/>
    </font>
    <font>
      <sz val="10"/>
      <color indexed="8"/>
      <name val="Arial"/>
      <family val="2"/>
    </font>
    <font>
      <b/>
      <sz val="10"/>
      <color indexed="8"/>
      <name val="Arial"/>
      <family val="2"/>
    </font>
    <font>
      <sz val="10"/>
      <name val="Arial"/>
      <family val="2"/>
    </font>
    <font>
      <sz val="11"/>
      <color theme="1"/>
      <name val="Calibri"/>
      <family val="2"/>
      <scheme val="minor"/>
    </font>
    <font>
      <sz val="13"/>
      <name val="Sakkal Majalla"/>
    </font>
    <font>
      <b/>
      <sz val="13"/>
      <name val="Sakkal Majalla"/>
    </font>
    <font>
      <sz val="10"/>
      <color rgb="FFFF0000"/>
      <name val="Arial"/>
      <family val="2"/>
    </font>
    <font>
      <b/>
      <sz val="10"/>
      <color rgb="FFFF0000"/>
      <name val="Arial"/>
      <family val="2"/>
    </font>
    <font>
      <sz val="10"/>
      <name val="Arial"/>
      <family val="2"/>
    </font>
    <font>
      <b/>
      <sz val="16"/>
      <name val="Sakkal Majalla"/>
    </font>
    <font>
      <b/>
      <sz val="12"/>
      <name val="Sakkal Majalla"/>
    </font>
    <font>
      <b/>
      <sz val="10"/>
      <name val="Arial Black"/>
      <family val="2"/>
    </font>
    <font>
      <vertAlign val="superscript"/>
      <sz val="10"/>
      <name val="Arial"/>
      <family val="2"/>
    </font>
    <font>
      <b/>
      <vertAlign val="superscript"/>
      <sz val="11"/>
      <name val="Arial"/>
      <family val="2"/>
    </font>
    <font>
      <b/>
      <vertAlign val="superscript"/>
      <sz val="10"/>
      <name val="Arial"/>
      <family val="2"/>
    </font>
    <font>
      <b/>
      <vertAlign val="superscript"/>
      <sz val="12"/>
      <name val="Arial"/>
      <family val="2"/>
    </font>
    <font>
      <b/>
      <vertAlign val="superscript"/>
      <sz val="8"/>
      <name val="Arial"/>
      <family val="2"/>
    </font>
    <font>
      <b/>
      <sz val="12"/>
      <color rgb="FFFF0000"/>
      <name val="Sakkal Majalla"/>
    </font>
    <font>
      <sz val="10"/>
      <name val="Arial"/>
      <family val="2"/>
    </font>
    <font>
      <b/>
      <sz val="12"/>
      <name val="Calibri"/>
      <family val="2"/>
      <scheme val="minor"/>
    </font>
    <font>
      <b/>
      <u/>
      <sz val="11"/>
      <name val="Arial"/>
      <family val="2"/>
    </font>
    <font>
      <b/>
      <sz val="12"/>
      <color theme="1"/>
      <name val="Arial"/>
      <family val="2"/>
    </font>
    <font>
      <b/>
      <sz val="11"/>
      <color theme="1"/>
      <name val="Calibri"/>
      <family val="2"/>
      <charset val="178"/>
      <scheme val="minor"/>
    </font>
    <font>
      <b/>
      <sz val="14"/>
      <color theme="1"/>
      <name val="Arial"/>
      <family val="2"/>
    </font>
    <font>
      <b/>
      <sz val="9.5"/>
      <name val="Arial"/>
      <family val="2"/>
    </font>
    <font>
      <sz val="11"/>
      <color rgb="FFFF0000"/>
      <name val="Arial"/>
      <family val="2"/>
    </font>
    <font>
      <sz val="11"/>
      <color theme="1"/>
      <name val="Arial"/>
      <family val="2"/>
    </font>
    <font>
      <b/>
      <u/>
      <sz val="10"/>
      <name val="Arial"/>
      <family val="2"/>
    </font>
    <font>
      <b/>
      <sz val="12"/>
      <color indexed="8"/>
      <name val="Arial"/>
      <family val="2"/>
    </font>
    <font>
      <sz val="9.5"/>
      <name val="Arial"/>
      <family val="2"/>
    </font>
    <font>
      <vertAlign val="superscript"/>
      <sz val="9"/>
      <name val="Arial"/>
      <family val="2"/>
    </font>
    <font>
      <sz val="10"/>
      <name val="Arial"/>
      <family val="2"/>
    </font>
    <font>
      <sz val="11"/>
      <color indexed="8"/>
      <name val="Arial"/>
      <family val="2"/>
      <charset val="178"/>
    </font>
    <font>
      <b/>
      <sz val="18"/>
      <color theme="3"/>
      <name val="Cambria"/>
      <family val="2"/>
      <scheme val="major"/>
    </font>
    <font>
      <sz val="10"/>
      <color theme="1"/>
      <name val="Arial"/>
      <family val="2"/>
    </font>
    <font>
      <b/>
      <sz val="14"/>
      <color theme="1"/>
      <name val="Calibri"/>
      <family val="2"/>
    </font>
    <font>
      <b/>
      <sz val="10"/>
      <color theme="1"/>
      <name val="Arial"/>
      <family val="2"/>
    </font>
    <font>
      <sz val="10"/>
      <color theme="1"/>
      <name val="Arial"/>
      <family val="2"/>
      <charset val="178"/>
    </font>
    <font>
      <sz val="16"/>
      <name val="Arial"/>
      <family val="2"/>
    </font>
    <font>
      <b/>
      <sz val="8"/>
      <color indexed="8"/>
      <name val="Arial"/>
      <family val="2"/>
    </font>
    <font>
      <b/>
      <sz val="12"/>
      <color rgb="FFFF0000"/>
      <name val="Arial"/>
      <family val="2"/>
    </font>
    <font>
      <sz val="8"/>
      <color theme="1"/>
      <name val="Arial"/>
      <family val="2"/>
    </font>
    <font>
      <sz val="8"/>
      <color indexed="8"/>
      <name val="Arial"/>
      <family val="2"/>
      <charset val="178"/>
    </font>
  </fonts>
  <fills count="9">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rgb="FFEEECE1"/>
        <bgColor indexed="64"/>
      </patternFill>
    </fill>
    <fill>
      <patternFill patternType="solid">
        <fgColor rgb="FFFFFFFF"/>
        <bgColor indexed="64"/>
      </patternFill>
    </fill>
    <fill>
      <patternFill patternType="solid">
        <fgColor rgb="FFECEADC"/>
        <bgColor indexed="64"/>
      </patternFill>
    </fill>
  </fills>
  <borders count="138">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style="thin">
        <color indexed="64"/>
      </bottom>
      <diagonal/>
    </border>
    <border>
      <left/>
      <right/>
      <top/>
      <bottom style="thin">
        <color indexed="64"/>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bottom style="medium">
        <color theme="0"/>
      </bottom>
      <diagonal/>
    </border>
    <border>
      <left style="medium">
        <color theme="0"/>
      </left>
      <right/>
      <top/>
      <bottom style="medium">
        <color theme="0"/>
      </bottom>
      <diagonal/>
    </border>
    <border>
      <left style="medium">
        <color theme="0"/>
      </left>
      <right style="medium">
        <color theme="0"/>
      </right>
      <top/>
      <bottom style="medium">
        <color theme="0"/>
      </bottom>
      <diagonal/>
    </border>
    <border>
      <left/>
      <right style="medium">
        <color theme="0"/>
      </right>
      <top style="medium">
        <color theme="0"/>
      </top>
      <bottom style="thin">
        <color indexed="64"/>
      </bottom>
      <diagonal/>
    </border>
    <border>
      <left style="medium">
        <color theme="0"/>
      </left>
      <right/>
      <top style="medium">
        <color theme="0"/>
      </top>
      <bottom style="thin">
        <color indexed="64"/>
      </bottom>
      <diagonal/>
    </border>
    <border>
      <left style="medium">
        <color theme="0"/>
      </left>
      <right style="medium">
        <color theme="0"/>
      </right>
      <top style="medium">
        <color theme="0"/>
      </top>
      <bottom style="thin">
        <color indexed="64"/>
      </bottom>
      <diagonal/>
    </border>
    <border>
      <left/>
      <right style="medium">
        <color theme="0"/>
      </right>
      <top style="medium">
        <color theme="0"/>
      </top>
      <bottom/>
      <diagonal/>
    </border>
    <border>
      <left style="medium">
        <color theme="0"/>
      </left>
      <right/>
      <top style="medium">
        <color theme="0"/>
      </top>
      <bottom/>
      <diagonal/>
    </border>
    <border>
      <left/>
      <right style="medium">
        <color theme="0"/>
      </right>
      <top style="thin">
        <color indexed="64"/>
      </top>
      <bottom style="medium">
        <color theme="0"/>
      </bottom>
      <diagonal/>
    </border>
    <border>
      <left style="medium">
        <color theme="0"/>
      </left>
      <right/>
      <top style="thin">
        <color indexed="64"/>
      </top>
      <bottom style="medium">
        <color theme="0"/>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medium">
        <color theme="0"/>
      </top>
      <bottom/>
      <diagonal/>
    </border>
    <border>
      <left/>
      <right style="medium">
        <color theme="0"/>
      </right>
      <top style="thin">
        <color indexed="64"/>
      </top>
      <bottom style="thin">
        <color indexed="64"/>
      </bottom>
      <diagonal/>
    </border>
    <border>
      <left style="medium">
        <color theme="0"/>
      </left>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top style="medium">
        <color theme="0"/>
      </top>
      <bottom style="medium">
        <color theme="0"/>
      </bottom>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left/>
      <right style="medium">
        <color theme="0"/>
      </right>
      <top/>
      <bottom style="thin">
        <color indexed="64"/>
      </bottom>
      <diagonal/>
    </border>
    <border diagonalUp="1">
      <left/>
      <right style="medium">
        <color theme="0"/>
      </right>
      <top style="thin">
        <color indexed="64"/>
      </top>
      <bottom style="medium">
        <color theme="0"/>
      </bottom>
      <diagonal style="medium">
        <color theme="0"/>
      </diagonal>
    </border>
    <border diagonalDown="1">
      <left style="medium">
        <color theme="0"/>
      </left>
      <right/>
      <top style="thin">
        <color indexed="64"/>
      </top>
      <bottom style="medium">
        <color theme="0"/>
      </bottom>
      <diagonal style="medium">
        <color theme="0"/>
      </diagonal>
    </border>
    <border diagonalUp="1">
      <left/>
      <right style="medium">
        <color theme="0"/>
      </right>
      <top style="medium">
        <color theme="0"/>
      </top>
      <bottom style="medium">
        <color theme="0"/>
      </bottom>
      <diagonal style="medium">
        <color theme="0"/>
      </diagonal>
    </border>
    <border diagonalDown="1">
      <left style="medium">
        <color theme="0"/>
      </left>
      <right/>
      <top style="medium">
        <color theme="0"/>
      </top>
      <bottom style="medium">
        <color theme="0"/>
      </bottom>
      <diagonal style="medium">
        <color theme="0"/>
      </diagonal>
    </border>
    <border diagonalUp="1">
      <left/>
      <right style="medium">
        <color theme="0"/>
      </right>
      <top style="medium">
        <color theme="0"/>
      </top>
      <bottom style="thin">
        <color indexed="64"/>
      </bottom>
      <diagonal style="medium">
        <color theme="0"/>
      </diagonal>
    </border>
    <border diagonalDown="1">
      <left style="medium">
        <color theme="0"/>
      </left>
      <right/>
      <top style="medium">
        <color theme="0"/>
      </top>
      <bottom style="thin">
        <color indexed="64"/>
      </bottom>
      <diagonal style="medium">
        <color theme="0"/>
      </diagonal>
    </border>
    <border>
      <left style="medium">
        <color theme="0"/>
      </left>
      <right/>
      <top/>
      <bottom style="thin">
        <color indexed="64"/>
      </bottom>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top/>
      <bottom style="thin">
        <color indexed="64"/>
      </bottom>
      <diagonal style="medium">
        <color theme="0"/>
      </diagonal>
    </border>
    <border>
      <left/>
      <right style="medium">
        <color theme="0"/>
      </right>
      <top/>
      <bottom/>
      <diagonal/>
    </border>
    <border>
      <left style="medium">
        <color theme="0"/>
      </left>
      <right/>
      <top/>
      <bottom/>
      <diagonal/>
    </border>
    <border>
      <left/>
      <right style="medium">
        <color theme="0"/>
      </right>
      <top style="thin">
        <color indexed="64"/>
      </top>
      <bottom/>
      <diagonal/>
    </border>
    <border>
      <left style="medium">
        <color theme="0"/>
      </left>
      <right/>
      <top style="thin">
        <color indexed="64"/>
      </top>
      <bottom/>
      <diagonal/>
    </border>
    <border>
      <left/>
      <right/>
      <top style="thin">
        <color indexed="64"/>
      </top>
      <bottom/>
      <diagonal/>
    </border>
    <border diagonalUp="1">
      <left/>
      <right style="medium">
        <color theme="0"/>
      </right>
      <top style="thin">
        <color indexed="64"/>
      </top>
      <bottom/>
      <diagonal style="medium">
        <color theme="0"/>
      </diagonal>
    </border>
    <border diagonalUp="1">
      <left/>
      <right style="medium">
        <color theme="0"/>
      </right>
      <top style="medium">
        <color theme="0"/>
      </top>
      <bottom/>
      <diagonal style="medium">
        <color theme="0"/>
      </diagonal>
    </border>
    <border diagonalDown="1">
      <left style="medium">
        <color theme="0"/>
      </left>
      <right/>
      <top style="medium">
        <color theme="0"/>
      </top>
      <bottom/>
      <diagonal style="medium">
        <color theme="0"/>
      </diagonal>
    </border>
    <border diagonalUp="1">
      <left/>
      <right style="medium">
        <color theme="0"/>
      </right>
      <top/>
      <bottom style="thin">
        <color indexed="64"/>
      </bottom>
      <diagonal style="medium">
        <color theme="0"/>
      </diagonal>
    </border>
    <border>
      <left style="medium">
        <color rgb="FFFFFFFF"/>
      </left>
      <right/>
      <top/>
      <bottom style="medium">
        <color rgb="FFFFFFFF"/>
      </bottom>
      <diagonal/>
    </border>
    <border>
      <left style="medium">
        <color rgb="FFFFFFFF"/>
      </left>
      <right/>
      <top/>
      <bottom/>
      <diagonal/>
    </border>
    <border diagonalUp="1">
      <left/>
      <right style="medium">
        <color theme="0"/>
      </right>
      <top/>
      <bottom/>
      <diagonal style="medium">
        <color theme="0"/>
      </diagonal>
    </border>
    <border>
      <left style="medium">
        <color rgb="FFFFFFFF"/>
      </left>
      <right/>
      <top style="medium">
        <color rgb="FFFFFFFF"/>
      </top>
      <bottom/>
      <diagonal/>
    </border>
    <border>
      <left style="medium">
        <color theme="0"/>
      </left>
      <right style="medium">
        <color rgb="FFFFFFFF"/>
      </right>
      <top style="thin">
        <color auto="1"/>
      </top>
      <bottom style="thin">
        <color indexed="64"/>
      </bottom>
      <diagonal/>
    </border>
    <border>
      <left style="thick">
        <color indexed="64"/>
      </left>
      <right/>
      <top/>
      <bottom/>
      <diagonal/>
    </border>
    <border>
      <left/>
      <right/>
      <top style="thin">
        <color theme="4"/>
      </top>
      <bottom style="double">
        <color theme="4"/>
      </bottom>
      <diagonal/>
    </border>
    <border>
      <left/>
      <right/>
      <top style="medium">
        <color theme="0"/>
      </top>
      <bottom/>
      <diagonal/>
    </border>
    <border diagonalDown="1">
      <left/>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thin">
        <color theme="0"/>
      </left>
      <right style="thin">
        <color theme="0"/>
      </right>
      <top style="thin">
        <color theme="0"/>
      </top>
      <bottom style="thin">
        <color theme="0"/>
      </bottom>
      <diagonal/>
    </border>
    <border>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medium">
        <color theme="0"/>
      </left>
      <right style="medium">
        <color theme="0"/>
      </right>
      <top style="medium">
        <color theme="0"/>
      </top>
      <bottom style="thin">
        <color theme="1"/>
      </bottom>
      <diagonal/>
    </border>
    <border>
      <left style="thin">
        <color theme="0"/>
      </left>
      <right style="thin">
        <color theme="0"/>
      </right>
      <top style="thin">
        <color theme="0"/>
      </top>
      <bottom/>
      <diagonal/>
    </border>
    <border diagonalDown="1">
      <left style="medium">
        <color theme="0"/>
      </left>
      <right style="medium">
        <color theme="0"/>
      </right>
      <top style="thin">
        <color indexed="64"/>
      </top>
      <bottom style="medium">
        <color theme="0"/>
      </bottom>
      <diagonal style="medium">
        <color theme="0"/>
      </diagonal>
    </border>
    <border diagonalDown="1">
      <left style="medium">
        <color theme="0"/>
      </left>
      <right style="medium">
        <color theme="0"/>
      </right>
      <top style="medium">
        <color theme="0"/>
      </top>
      <bottom style="medium">
        <color theme="0"/>
      </bottom>
      <diagonal style="medium">
        <color theme="0"/>
      </diagonal>
    </border>
    <border diagonalDown="1">
      <left style="medium">
        <color theme="0"/>
      </left>
      <right style="medium">
        <color theme="0"/>
      </right>
      <top style="medium">
        <color theme="0"/>
      </top>
      <bottom style="thin">
        <color indexed="64"/>
      </bottom>
      <diagonal style="medium">
        <color theme="0"/>
      </diagonal>
    </border>
    <border diagonalUp="1">
      <left style="medium">
        <color theme="0"/>
      </left>
      <right style="medium">
        <color theme="0"/>
      </right>
      <top style="thin">
        <color indexed="64"/>
      </top>
      <bottom style="medium">
        <color theme="0"/>
      </bottom>
      <diagonal style="medium">
        <color theme="0"/>
      </diagonal>
    </border>
    <border diagonalUp="1">
      <left style="medium">
        <color theme="0"/>
      </left>
      <right style="medium">
        <color theme="0"/>
      </right>
      <top style="medium">
        <color theme="0"/>
      </top>
      <bottom style="medium">
        <color theme="0"/>
      </bottom>
      <diagonal style="medium">
        <color theme="0"/>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bottom style="medium">
        <color rgb="FFFFFFFF"/>
      </bottom>
      <diagonal/>
    </border>
    <border>
      <left/>
      <right/>
      <top/>
      <bottom style="medium">
        <color theme="0"/>
      </bottom>
      <diagonal/>
    </border>
    <border diagonalUp="1">
      <left style="medium">
        <color theme="0"/>
      </left>
      <right style="medium">
        <color theme="0"/>
      </right>
      <top style="medium">
        <color theme="0"/>
      </top>
      <bottom/>
      <diagonal style="medium">
        <color theme="0"/>
      </diagonal>
    </border>
    <border>
      <left/>
      <right style="thick">
        <color theme="0"/>
      </right>
      <top/>
      <bottom style="thin">
        <color indexed="64"/>
      </bottom>
      <diagonal/>
    </border>
    <border>
      <left style="thick">
        <color theme="0"/>
      </left>
      <right style="thick">
        <color theme="0"/>
      </right>
      <top style="thin">
        <color indexed="64"/>
      </top>
      <bottom/>
      <diagonal/>
    </border>
    <border>
      <left/>
      <right style="medium">
        <color theme="0"/>
      </right>
      <top style="thin">
        <color theme="0" tint="-0.499984740745262"/>
      </top>
      <bottom/>
      <diagonal/>
    </border>
    <border>
      <left style="medium">
        <color theme="0"/>
      </left>
      <right style="medium">
        <color theme="0"/>
      </right>
      <top style="thin">
        <color theme="0" tint="-0.499984740745262"/>
      </top>
      <bottom style="medium">
        <color theme="0"/>
      </bottom>
      <diagonal/>
    </border>
    <border>
      <left/>
      <right style="medium">
        <color theme="0"/>
      </right>
      <top/>
      <bottom style="thin">
        <color theme="0" tint="-0.499984740745262"/>
      </bottom>
      <diagonal/>
    </border>
    <border>
      <left style="medium">
        <color theme="0"/>
      </left>
      <right style="medium">
        <color theme="0"/>
      </right>
      <top style="medium">
        <color theme="0"/>
      </top>
      <bottom style="thin">
        <color theme="0" tint="-0.499984740745262"/>
      </bottom>
      <diagonal/>
    </border>
    <border>
      <left style="thick">
        <color theme="0"/>
      </left>
      <right/>
      <top style="thin">
        <color indexed="64"/>
      </top>
      <bottom/>
      <diagonal/>
    </border>
    <border>
      <left style="medium">
        <color theme="0"/>
      </left>
      <right/>
      <top style="medium">
        <color rgb="FFFFFFFF"/>
      </top>
      <bottom/>
      <diagonal/>
    </border>
    <border>
      <left style="medium">
        <color theme="0"/>
      </left>
      <right style="medium">
        <color theme="0"/>
      </right>
      <top style="thin">
        <color theme="1"/>
      </top>
      <bottom/>
      <diagonal/>
    </border>
    <border>
      <left style="medium">
        <color theme="0"/>
      </left>
      <right style="medium">
        <color theme="0"/>
      </right>
      <top style="thin">
        <color indexed="64"/>
      </top>
      <bottom style="medium">
        <color rgb="FFFFFFFF"/>
      </bottom>
      <diagonal/>
    </border>
    <border>
      <left style="medium">
        <color theme="0"/>
      </left>
      <right style="medium">
        <color theme="0"/>
      </right>
      <top/>
      <bottom style="medium">
        <color rgb="FFFFFFFF"/>
      </bottom>
      <diagonal/>
    </border>
    <border>
      <left style="medium">
        <color theme="0"/>
      </left>
      <right/>
      <top style="thin">
        <color indexed="64"/>
      </top>
      <bottom style="thin">
        <color theme="1"/>
      </bottom>
      <diagonal/>
    </border>
    <border>
      <left/>
      <right style="medium">
        <color theme="0"/>
      </right>
      <top style="thin">
        <color indexed="64"/>
      </top>
      <bottom style="thin">
        <color theme="1"/>
      </bottom>
      <diagonal/>
    </border>
    <border>
      <left style="thick">
        <color theme="0"/>
      </left>
      <right style="thick">
        <color theme="0"/>
      </right>
      <top/>
      <bottom style="thin">
        <color indexed="64"/>
      </bottom>
      <diagonal/>
    </border>
    <border>
      <left style="thick">
        <color theme="0"/>
      </left>
      <right/>
      <top style="thin">
        <color indexed="64"/>
      </top>
      <bottom style="thin">
        <color indexed="64"/>
      </bottom>
      <diagonal/>
    </border>
    <border diagonalUp="1">
      <left/>
      <right style="medium">
        <color theme="0"/>
      </right>
      <top/>
      <bottom style="thin">
        <color theme="1"/>
      </bottom>
      <diagonal style="medium">
        <color theme="0"/>
      </diagonal>
    </border>
    <border>
      <left/>
      <right style="medium">
        <color theme="0"/>
      </right>
      <top/>
      <bottom style="thin">
        <color theme="1"/>
      </bottom>
      <diagonal/>
    </border>
    <border diagonalUp="1">
      <left style="medium">
        <color theme="0"/>
      </left>
      <right/>
      <top style="thin">
        <color indexed="64"/>
      </top>
      <bottom/>
      <diagonal style="medium">
        <color theme="0"/>
      </diagonal>
    </border>
    <border diagonalDown="1">
      <left/>
      <right style="medium">
        <color theme="0"/>
      </right>
      <top style="thin">
        <color indexed="64"/>
      </top>
      <bottom/>
      <diagonal style="medium">
        <color theme="0"/>
      </diagonal>
    </border>
    <border diagonalUp="1">
      <left style="medium">
        <color theme="0"/>
      </left>
      <right/>
      <top/>
      <bottom style="thin">
        <color theme="1"/>
      </bottom>
      <diagonal style="medium">
        <color theme="0"/>
      </diagonal>
    </border>
    <border>
      <left style="medium">
        <color theme="0"/>
      </left>
      <right style="medium">
        <color theme="0"/>
      </right>
      <top/>
      <bottom style="thin">
        <color theme="1"/>
      </bottom>
      <diagonal/>
    </border>
    <border diagonalDown="1">
      <left style="medium">
        <color theme="0"/>
      </left>
      <right/>
      <top/>
      <bottom style="thin">
        <color theme="1"/>
      </bottom>
      <diagonal style="medium">
        <color theme="0"/>
      </diagonal>
    </border>
    <border diagonalDown="1">
      <left/>
      <right style="medium">
        <color theme="0"/>
      </right>
      <top/>
      <bottom style="thin">
        <color theme="1"/>
      </bottom>
      <diagonal style="medium">
        <color theme="0"/>
      </diagonal>
    </border>
    <border>
      <left style="medium">
        <color theme="0"/>
      </left>
      <right style="medium">
        <color theme="0"/>
      </right>
      <top style="thin">
        <color theme="1"/>
      </top>
      <bottom style="medium">
        <color theme="0"/>
      </bottom>
      <diagonal/>
    </border>
    <border diagonalUp="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Up="1">
      <left style="medium">
        <color theme="0"/>
      </left>
      <right style="medium">
        <color theme="0"/>
      </right>
      <top/>
      <bottom style="thin">
        <color indexed="64"/>
      </bottom>
      <diagonal style="medium">
        <color theme="0"/>
      </diagonal>
    </border>
    <border diagonalDown="1">
      <left/>
      <right/>
      <top style="thin">
        <color indexed="64"/>
      </top>
      <bottom/>
      <diagonal style="medium">
        <color theme="0"/>
      </diagonal>
    </border>
    <border diagonalUp="1">
      <left style="medium">
        <color theme="0"/>
      </left>
      <right/>
      <top/>
      <bottom/>
      <diagonal style="medium">
        <color theme="0"/>
      </diagonal>
    </border>
    <border diagonalDown="1">
      <left/>
      <right/>
      <top/>
      <bottom/>
      <diagonal style="medium">
        <color theme="0"/>
      </diagonal>
    </border>
    <border diagonalUp="1">
      <left/>
      <right/>
      <top/>
      <bottom/>
      <diagonal style="medium">
        <color theme="0"/>
      </diagonal>
    </border>
    <border diagonalUp="1">
      <left/>
      <right/>
      <top/>
      <bottom style="thin">
        <color indexed="64"/>
      </bottom>
      <diagonal style="medium">
        <color theme="0"/>
      </diagonal>
    </border>
    <border diagonalDown="1">
      <left/>
      <right/>
      <top/>
      <bottom style="thin">
        <color indexed="64"/>
      </bottom>
      <diagonal style="medium">
        <color theme="0"/>
      </diagonal>
    </border>
    <border>
      <left style="thin">
        <color indexed="64"/>
      </left>
      <right style="thin">
        <color indexed="64"/>
      </right>
      <top style="thin">
        <color indexed="64"/>
      </top>
      <bottom style="thin">
        <color indexed="64"/>
      </bottom>
      <diagonal/>
    </border>
    <border>
      <left style="medium">
        <color theme="0"/>
      </left>
      <right/>
      <top style="thin">
        <color theme="0" tint="-0.499984740745262"/>
      </top>
      <bottom/>
      <diagonal/>
    </border>
    <border>
      <left style="medium">
        <color theme="0"/>
      </left>
      <right style="medium">
        <color theme="0"/>
      </right>
      <top style="thin">
        <color theme="0" tint="-0.499984740745262"/>
      </top>
      <bottom/>
      <diagonal/>
    </border>
    <border>
      <left style="medium">
        <color theme="0"/>
      </left>
      <right style="medium">
        <color theme="0"/>
      </right>
      <top/>
      <bottom style="thin">
        <color theme="0" tint="-0.499984740745262"/>
      </bottom>
      <diagonal/>
    </border>
    <border>
      <left style="medium">
        <color theme="0"/>
      </left>
      <right/>
      <top/>
      <bottom style="thin">
        <color theme="0" tint="-0.499984740745262"/>
      </bottom>
      <diagonal/>
    </border>
    <border>
      <left style="thin">
        <color theme="0"/>
      </left>
      <right/>
      <top style="thin">
        <color theme="0"/>
      </top>
      <bottom style="thin">
        <color indexed="64"/>
      </bottom>
      <diagonal/>
    </border>
    <border>
      <left style="thick">
        <color theme="0"/>
      </left>
      <right style="thick">
        <color theme="0"/>
      </right>
      <top style="thin">
        <color auto="1"/>
      </top>
      <bottom style="thin">
        <color indexed="64"/>
      </bottom>
      <diagonal/>
    </border>
    <border>
      <left style="thick">
        <color theme="0"/>
      </left>
      <right style="thick">
        <color rgb="FFFFFFFF"/>
      </right>
      <top style="thin">
        <color indexed="64"/>
      </top>
      <bottom style="thick">
        <color rgb="FFFFFFFF"/>
      </bottom>
      <diagonal/>
    </border>
    <border>
      <left style="thick">
        <color rgb="FFFFFFFF"/>
      </left>
      <right style="thick">
        <color rgb="FFFFFFFF"/>
      </right>
      <top style="thin">
        <color indexed="64"/>
      </top>
      <bottom style="thick">
        <color rgb="FFFFFFFF"/>
      </bottom>
      <diagonal/>
    </border>
    <border>
      <left style="thick">
        <color theme="0"/>
      </left>
      <right style="thick">
        <color rgb="FFFFFFFF"/>
      </right>
      <top style="thick">
        <color rgb="FFFFFFFF"/>
      </top>
      <bottom style="thick">
        <color rgb="FFFFFFFF"/>
      </bottom>
      <diagonal/>
    </border>
    <border>
      <left style="thick">
        <color rgb="FFFFFFFF"/>
      </left>
      <right style="thick">
        <color rgb="FFFFFFFF"/>
      </right>
      <top style="thick">
        <color rgb="FFFFFFFF"/>
      </top>
      <bottom style="thick">
        <color rgb="FFFFFFFF"/>
      </bottom>
      <diagonal/>
    </border>
    <border>
      <left style="thick">
        <color theme="0"/>
      </left>
      <right style="thick">
        <color rgb="FFFFFFFF"/>
      </right>
      <top style="thick">
        <color rgb="FFFFFFFF"/>
      </top>
      <bottom/>
      <diagonal/>
    </border>
    <border>
      <left style="thick">
        <color rgb="FFFFFFFF"/>
      </left>
      <right style="thick">
        <color rgb="FFFFFFFF"/>
      </right>
      <top style="thick">
        <color rgb="FFFFFFFF"/>
      </top>
      <bottom/>
      <diagonal/>
    </border>
    <border>
      <left style="medium">
        <color theme="0"/>
      </left>
      <right style="thick">
        <color theme="0"/>
      </right>
      <top style="thin">
        <color indexed="64"/>
      </top>
      <bottom/>
      <diagonal/>
    </border>
    <border diagonalUp="1">
      <left/>
      <right style="thick">
        <color theme="0"/>
      </right>
      <top style="thin">
        <color indexed="64"/>
      </top>
      <bottom/>
      <diagonal style="thick">
        <color theme="0"/>
      </diagonal>
    </border>
    <border diagonalUp="1">
      <left/>
      <right style="thick">
        <color theme="0"/>
      </right>
      <top/>
      <bottom style="thin">
        <color indexed="64"/>
      </bottom>
      <diagonal style="thick">
        <color theme="0"/>
      </diagonal>
    </border>
    <border>
      <left style="medium">
        <color theme="0"/>
      </left>
      <right style="thick">
        <color theme="0"/>
      </right>
      <top/>
      <bottom/>
      <diagonal/>
    </border>
    <border>
      <left style="thick">
        <color rgb="FFFFFFFF"/>
      </left>
      <right/>
      <top style="thin">
        <color indexed="64"/>
      </top>
      <bottom style="thick">
        <color rgb="FFFFFFFF"/>
      </bottom>
      <diagonal/>
    </border>
    <border>
      <left style="thick">
        <color rgb="FFFFFFFF"/>
      </left>
      <right/>
      <top/>
      <bottom style="thick">
        <color rgb="FFFFFFFF"/>
      </bottom>
      <diagonal/>
    </border>
    <border>
      <left style="thick">
        <color rgb="FFFFFFFF"/>
      </left>
      <right/>
      <top style="thick">
        <color rgb="FFFFFFFF"/>
      </top>
      <bottom style="thin">
        <color indexed="64"/>
      </bottom>
      <diagonal/>
    </border>
    <border>
      <left/>
      <right style="thick">
        <color theme="0"/>
      </right>
      <top style="thin">
        <color indexed="64"/>
      </top>
      <bottom/>
      <diagonal/>
    </border>
    <border>
      <left/>
      <right style="thick">
        <color theme="0"/>
      </right>
      <top/>
      <bottom/>
      <diagonal/>
    </border>
    <border>
      <left style="thick">
        <color theme="0"/>
      </left>
      <right/>
      <top/>
      <bottom/>
      <diagonal/>
    </border>
    <border>
      <left/>
      <right style="thick">
        <color theme="0"/>
      </right>
      <top style="thin">
        <color indexed="64"/>
      </top>
      <bottom style="thick">
        <color theme="0"/>
      </bottom>
      <diagonal/>
    </border>
    <border>
      <left/>
      <right style="thick">
        <color theme="0"/>
      </right>
      <top style="thick">
        <color theme="0"/>
      </top>
      <bottom style="thick">
        <color theme="0"/>
      </bottom>
      <diagonal/>
    </border>
    <border>
      <left/>
      <right style="thick">
        <color theme="0"/>
      </right>
      <top style="thick">
        <color theme="0"/>
      </top>
      <bottom style="thin">
        <color indexed="64"/>
      </bottom>
      <diagonal/>
    </border>
  </borders>
  <cellStyleXfs count="341">
    <xf numFmtId="0" fontId="0" fillId="0" borderId="0"/>
    <xf numFmtId="166" fontId="17" fillId="0" borderId="0" applyFont="0" applyFill="0" applyBorder="0" applyAlignment="0" applyProtection="0"/>
    <xf numFmtId="0" fontId="35" fillId="0" borderId="0" applyAlignment="0">
      <alignment horizontal="centerContinuous" vertical="center"/>
    </xf>
    <xf numFmtId="0" fontId="48" fillId="0" borderId="0" applyAlignment="0">
      <alignment horizontal="centerContinuous" vertical="center"/>
    </xf>
    <xf numFmtId="0" fontId="35" fillId="0" borderId="0" applyAlignment="0">
      <alignment horizontal="centerContinuous" vertical="center"/>
    </xf>
    <xf numFmtId="0" fontId="54" fillId="0" borderId="0" applyAlignment="0">
      <alignment horizontal="centerContinuous" vertical="center"/>
    </xf>
    <xf numFmtId="0" fontId="36" fillId="0" borderId="0" applyAlignment="0">
      <alignment horizontal="centerContinuous" vertical="center"/>
    </xf>
    <xf numFmtId="0" fontId="49" fillId="0" borderId="0" applyAlignment="0">
      <alignment horizontal="centerContinuous" vertical="center"/>
    </xf>
    <xf numFmtId="0" fontId="36" fillId="0" borderId="0" applyAlignment="0">
      <alignment horizontal="centerContinuous" vertical="center"/>
    </xf>
    <xf numFmtId="0" fontId="55" fillId="0" borderId="0" applyAlignment="0">
      <alignment horizontal="centerContinuous" vertical="center"/>
    </xf>
    <xf numFmtId="0" fontId="21" fillId="2" borderId="1">
      <alignment horizontal="right" vertical="center" wrapText="1"/>
    </xf>
    <xf numFmtId="0" fontId="50" fillId="2" borderId="1">
      <alignment horizontal="right" vertical="center" wrapText="1"/>
    </xf>
    <xf numFmtId="0" fontId="21" fillId="2" borderId="1">
      <alignment horizontal="right" vertical="center" wrapText="1"/>
    </xf>
    <xf numFmtId="0" fontId="56" fillId="2" borderId="1">
      <alignment horizontal="right" vertical="center" wrapText="1"/>
    </xf>
    <xf numFmtId="1" fontId="32" fillId="2" borderId="2">
      <alignment horizontal="left" vertical="center" wrapText="1"/>
    </xf>
    <xf numFmtId="1" fontId="19" fillId="2" borderId="3">
      <alignment horizontal="center" vertical="center"/>
    </xf>
    <xf numFmtId="0" fontId="24" fillId="2" borderId="3">
      <alignment horizontal="center" vertical="center" wrapText="1"/>
    </xf>
    <xf numFmtId="0" fontId="34" fillId="2" borderId="3">
      <alignment horizontal="center" vertical="center" wrapText="1"/>
    </xf>
    <xf numFmtId="0" fontId="51" fillId="2" borderId="3">
      <alignment horizontal="center" vertical="center" wrapText="1"/>
    </xf>
    <xf numFmtId="0" fontId="34" fillId="2" borderId="3">
      <alignment horizontal="center" vertical="center" wrapText="1"/>
    </xf>
    <xf numFmtId="0" fontId="57" fillId="2" borderId="3">
      <alignment horizontal="center" vertical="center" wrapText="1"/>
    </xf>
    <xf numFmtId="0" fontId="17" fillId="0" borderId="0">
      <alignment horizontal="center" vertical="center" readingOrder="2"/>
    </xf>
    <xf numFmtId="0" fontId="20" fillId="0" borderId="0">
      <alignment horizontal="left" vertical="center"/>
    </xf>
    <xf numFmtId="0" fontId="17" fillId="0" borderId="0"/>
    <xf numFmtId="0" fontId="42" fillId="0" borderId="0"/>
    <xf numFmtId="0" fontId="29" fillId="0" borderId="0">
      <alignment horizontal="right" vertical="center"/>
    </xf>
    <xf numFmtId="0" fontId="37" fillId="0" borderId="0">
      <alignment horizontal="left" vertical="center"/>
    </xf>
    <xf numFmtId="0" fontId="37" fillId="0" borderId="0">
      <alignment horizontal="left" vertical="center"/>
    </xf>
    <xf numFmtId="0" fontId="21" fillId="0" borderId="0">
      <alignment horizontal="right" vertical="center"/>
    </xf>
    <xf numFmtId="0" fontId="50" fillId="0" borderId="0">
      <alignment horizontal="right" vertical="center"/>
    </xf>
    <xf numFmtId="0" fontId="21" fillId="0" borderId="0">
      <alignment horizontal="right" vertical="center"/>
    </xf>
    <xf numFmtId="0" fontId="56" fillId="0" borderId="0">
      <alignment horizontal="right" vertical="center"/>
    </xf>
    <xf numFmtId="0" fontId="17" fillId="0" borderId="0">
      <alignment horizontal="left" vertical="center"/>
    </xf>
    <xf numFmtId="0" fontId="47" fillId="0" borderId="0">
      <alignment horizontal="left" vertical="center"/>
    </xf>
    <xf numFmtId="0" fontId="17" fillId="0" borderId="0">
      <alignment horizontal="left" vertical="center"/>
    </xf>
    <xf numFmtId="0" fontId="53" fillId="0" borderId="0">
      <alignment horizontal="left" vertical="center"/>
    </xf>
    <xf numFmtId="0" fontId="28" fillId="2" borderId="3" applyAlignment="0">
      <alignment horizontal="center" vertical="center"/>
    </xf>
    <xf numFmtId="0" fontId="28" fillId="2" borderId="3" applyAlignment="0">
      <alignment horizontal="center" vertical="center"/>
    </xf>
    <xf numFmtId="0" fontId="29" fillId="0" borderId="4">
      <alignment horizontal="right" vertical="center" indent="1"/>
    </xf>
    <xf numFmtId="0" fontId="21" fillId="2" borderId="4">
      <alignment horizontal="right" vertical="center" wrapText="1" indent="1" readingOrder="2"/>
    </xf>
    <xf numFmtId="0" fontId="50" fillId="2" borderId="4">
      <alignment horizontal="right" vertical="center" wrapText="1" indent="1" readingOrder="2"/>
    </xf>
    <xf numFmtId="0" fontId="21" fillId="2" borderId="4">
      <alignment horizontal="right" vertical="center" wrapText="1" indent="1" readingOrder="2"/>
    </xf>
    <xf numFmtId="0" fontId="56" fillId="2" borderId="4">
      <alignment horizontal="right" vertical="center" wrapText="1" indent="1" readingOrder="2"/>
    </xf>
    <xf numFmtId="0" fontId="21" fillId="2" borderId="4">
      <alignment horizontal="right" vertical="center" wrapText="1" indent="1" readingOrder="2"/>
    </xf>
    <xf numFmtId="0" fontId="23" fillId="0" borderId="4">
      <alignment horizontal="right" vertical="center" indent="1"/>
    </xf>
    <xf numFmtId="0" fontId="23" fillId="2" borderId="4">
      <alignment horizontal="left" vertical="center" wrapText="1" indent="1"/>
    </xf>
    <xf numFmtId="0" fontId="23" fillId="0" borderId="5">
      <alignment horizontal="left" vertical="center"/>
    </xf>
    <xf numFmtId="0" fontId="23" fillId="0" borderId="6">
      <alignment horizontal="left" vertical="center"/>
    </xf>
    <xf numFmtId="0" fontId="15" fillId="0" borderId="0"/>
    <xf numFmtId="0" fontId="35" fillId="0" borderId="0" applyAlignment="0">
      <alignment horizontal="centerContinuous" vertical="center"/>
    </xf>
    <xf numFmtId="0" fontId="36" fillId="0" borderId="0" applyAlignment="0">
      <alignment horizontal="centerContinuous" vertical="center"/>
    </xf>
    <xf numFmtId="0" fontId="21" fillId="2" borderId="1">
      <alignment horizontal="right" vertical="center" wrapText="1"/>
    </xf>
    <xf numFmtId="0" fontId="34" fillId="2" borderId="3">
      <alignment horizontal="center" vertical="center" wrapText="1"/>
    </xf>
    <xf numFmtId="0" fontId="21" fillId="0" borderId="0">
      <alignment horizontal="right" vertical="center"/>
    </xf>
    <xf numFmtId="0" fontId="17" fillId="0" borderId="0">
      <alignment horizontal="left" vertical="center"/>
    </xf>
    <xf numFmtId="0" fontId="21" fillId="2" borderId="4">
      <alignment horizontal="right" vertical="center" wrapText="1" indent="1" readingOrder="2"/>
    </xf>
    <xf numFmtId="0" fontId="14" fillId="0" borderId="0"/>
    <xf numFmtId="0" fontId="64" fillId="0" borderId="0"/>
    <xf numFmtId="166" fontId="17" fillId="0" borderId="0" applyFont="0" applyFill="0" applyBorder="0" applyAlignment="0" applyProtection="0"/>
    <xf numFmtId="0" fontId="37" fillId="0" borderId="0">
      <alignment horizontal="left" vertical="center"/>
    </xf>
    <xf numFmtId="0" fontId="28" fillId="2" borderId="3" applyAlignment="0">
      <alignment horizontal="center" vertical="center"/>
    </xf>
    <xf numFmtId="0" fontId="14" fillId="0" borderId="0"/>
    <xf numFmtId="166" fontId="17" fillId="0" borderId="0" applyFont="0" applyFill="0" applyBorder="0" applyAlignment="0" applyProtection="0"/>
    <xf numFmtId="0" fontId="13" fillId="0" borderId="0"/>
    <xf numFmtId="0" fontId="13" fillId="0" borderId="0"/>
    <xf numFmtId="0" fontId="17" fillId="0" borderId="0"/>
    <xf numFmtId="0" fontId="13" fillId="0" borderId="0"/>
    <xf numFmtId="0" fontId="12" fillId="0" borderId="0"/>
    <xf numFmtId="0" fontId="65" fillId="0" borderId="0"/>
    <xf numFmtId="0" fontId="12" fillId="0" borderId="0"/>
    <xf numFmtId="164" fontId="12" fillId="0" borderId="0" applyFont="0" applyFill="0" applyBorder="0" applyAlignment="0" applyProtection="0"/>
    <xf numFmtId="0" fontId="11" fillId="0" borderId="0"/>
    <xf numFmtId="0" fontId="11" fillId="0" borderId="0"/>
    <xf numFmtId="0" fontId="11" fillId="0" borderId="0"/>
    <xf numFmtId="0" fontId="42" fillId="0" borderId="0"/>
    <xf numFmtId="0" fontId="10" fillId="0" borderId="0"/>
    <xf numFmtId="0" fontId="17" fillId="0" borderId="0"/>
    <xf numFmtId="166" fontId="17" fillId="0" borderId="0" applyFont="0" applyFill="0" applyBorder="0" applyAlignment="0" applyProtection="0"/>
    <xf numFmtId="0" fontId="37" fillId="0" borderId="0">
      <alignment horizontal="left" vertical="center"/>
    </xf>
    <xf numFmtId="0" fontId="28" fillId="2" borderId="3" applyAlignment="0">
      <alignment horizontal="center" vertical="center"/>
    </xf>
    <xf numFmtId="0" fontId="10" fillId="0" borderId="0"/>
    <xf numFmtId="0" fontId="7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4" fontId="10" fillId="0" borderId="0" applyFont="0" applyFill="0" applyBorder="0" applyAlignment="0" applyProtection="0"/>
    <xf numFmtId="0" fontId="10" fillId="0" borderId="0"/>
    <xf numFmtId="0" fontId="10" fillId="0" borderId="0"/>
    <xf numFmtId="0" fontId="10" fillId="0" borderId="0"/>
    <xf numFmtId="0" fontId="17" fillId="0" borderId="0"/>
    <xf numFmtId="166" fontId="17" fillId="0" borderId="0" applyFont="0" applyFill="0" applyBorder="0" applyAlignment="0" applyProtection="0"/>
    <xf numFmtId="0" fontId="17" fillId="0" borderId="0"/>
    <xf numFmtId="0" fontId="9" fillId="0" borderId="0"/>
    <xf numFmtId="0" fontId="17" fillId="0" borderId="0"/>
    <xf numFmtId="0" fontId="37" fillId="0" borderId="0">
      <alignment horizontal="left" vertical="center"/>
    </xf>
    <xf numFmtId="0" fontId="28" fillId="2" borderId="3" applyAlignment="0">
      <alignment horizontal="center"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1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64" fontId="9" fillId="0" borderId="0" applyFont="0" applyFill="0" applyBorder="0" applyAlignment="0" applyProtection="0"/>
    <xf numFmtId="0" fontId="9" fillId="0" borderId="0"/>
    <xf numFmtId="0" fontId="9" fillId="0" borderId="0"/>
    <xf numFmtId="0" fontId="9" fillId="0" borderId="0"/>
    <xf numFmtId="0" fontId="65" fillId="0" borderId="0"/>
    <xf numFmtId="164" fontId="65" fillId="0" borderId="0" applyFont="0" applyFill="0" applyBorder="0" applyAlignment="0" applyProtection="0"/>
    <xf numFmtId="0" fontId="65" fillId="0" borderId="0"/>
    <xf numFmtId="43" fontId="65"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66" fontId="80" fillId="0" borderId="0" applyFont="0" applyFill="0" applyBorder="0" applyAlignment="0" applyProtection="0"/>
    <xf numFmtId="0" fontId="7" fillId="0" borderId="0"/>
    <xf numFmtId="166" fontId="17" fillId="0" borderId="0" applyFont="0" applyFill="0" applyBorder="0" applyAlignment="0" applyProtection="0"/>
    <xf numFmtId="0" fontId="17" fillId="0" borderId="0"/>
    <xf numFmtId="166" fontId="17" fillId="0" borderId="0" applyFont="0" applyFill="0" applyBorder="0" applyAlignment="0" applyProtection="0"/>
    <xf numFmtId="0" fontId="6" fillId="0" borderId="0"/>
    <xf numFmtId="0" fontId="84" fillId="0" borderId="59" applyNumberFormat="0" applyFill="0" applyAlignment="0" applyProtection="0"/>
    <xf numFmtId="0" fontId="5" fillId="0" borderId="0"/>
    <xf numFmtId="0" fontId="17" fillId="0" borderId="0"/>
    <xf numFmtId="0" fontId="5" fillId="0" borderId="0"/>
    <xf numFmtId="0" fontId="23" fillId="2" borderId="4">
      <alignment horizontal="left" vertical="center" wrapText="1" indent="1"/>
    </xf>
    <xf numFmtId="0" fontId="17" fillId="0" borderId="0"/>
    <xf numFmtId="0" fontId="17" fillId="0" borderId="0">
      <alignment horizontal="left" vertical="center"/>
    </xf>
    <xf numFmtId="0" fontId="17" fillId="0" borderId="0"/>
    <xf numFmtId="164" fontId="17" fillId="0" borderId="0" applyFont="0" applyFill="0" applyBorder="0" applyAlignment="0" applyProtection="0"/>
    <xf numFmtId="0" fontId="35" fillId="0" borderId="0" applyAlignment="0">
      <alignment horizontal="centerContinuous" vertical="center"/>
    </xf>
    <xf numFmtId="0" fontId="36" fillId="0" borderId="0" applyAlignment="0">
      <alignment horizontal="centerContinuous" vertical="center"/>
    </xf>
    <xf numFmtId="0" fontId="5" fillId="0" borderId="0"/>
    <xf numFmtId="0" fontId="17" fillId="0" borderId="0"/>
    <xf numFmtId="0" fontId="29" fillId="0" borderId="4">
      <alignment horizontal="right" vertical="center" indent="1"/>
    </xf>
    <xf numFmtId="0" fontId="21" fillId="2" borderId="4">
      <alignment horizontal="right" vertical="center" wrapText="1" indent="1" readingOrder="2"/>
    </xf>
    <xf numFmtId="0" fontId="23" fillId="0" borderId="4">
      <alignment horizontal="right" vertical="center" indent="1"/>
    </xf>
    <xf numFmtId="166" fontId="17" fillId="0" borderId="0" applyFont="0" applyFill="0" applyBorder="0" applyAlignment="0" applyProtection="0"/>
    <xf numFmtId="0" fontId="17" fillId="0" borderId="0"/>
    <xf numFmtId="164" fontId="17" fillId="0" borderId="0" applyFont="0" applyFill="0" applyBorder="0" applyAlignment="0" applyProtection="0"/>
    <xf numFmtId="0" fontId="5" fillId="0" borderId="0"/>
    <xf numFmtId="166" fontId="5"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17" fillId="0" borderId="0"/>
    <xf numFmtId="0" fontId="17" fillId="0" borderId="0"/>
    <xf numFmtId="0" fontId="5" fillId="0" borderId="0"/>
    <xf numFmtId="0" fontId="5" fillId="0" borderId="0"/>
    <xf numFmtId="0" fontId="4" fillId="0" borderId="0"/>
    <xf numFmtId="166" fontId="17" fillId="0" borderId="0" applyFont="0" applyFill="0" applyBorder="0" applyAlignment="0" applyProtection="0"/>
    <xf numFmtId="0" fontId="4" fillId="0" borderId="0"/>
    <xf numFmtId="0" fontId="17" fillId="0" borderId="0"/>
    <xf numFmtId="0" fontId="5" fillId="0" borderId="0"/>
    <xf numFmtId="0" fontId="17" fillId="0" borderId="0"/>
    <xf numFmtId="0" fontId="17" fillId="0" borderId="0">
      <alignment horizontal="center" vertical="center" readingOrder="2"/>
    </xf>
    <xf numFmtId="0" fontId="17" fillId="0" borderId="0"/>
    <xf numFmtId="0" fontId="5" fillId="0" borderId="0"/>
    <xf numFmtId="164" fontId="17" fillId="0" borderId="0" applyFont="0" applyFill="0" applyBorder="0" applyAlignment="0" applyProtection="0"/>
    <xf numFmtId="166" fontId="94" fillId="0" borderId="0" applyFont="0" applyFill="0" applyBorder="0" applyAlignment="0" applyProtection="0"/>
    <xf numFmtId="0" fontId="5" fillId="0" borderId="0"/>
    <xf numFmtId="0" fontId="5" fillId="0" borderId="0"/>
    <xf numFmtId="0" fontId="17" fillId="0" borderId="0"/>
    <xf numFmtId="0" fontId="5" fillId="0" borderId="0"/>
    <xf numFmtId="0" fontId="17" fillId="0" borderId="0"/>
    <xf numFmtId="0" fontId="17" fillId="0" borderId="0"/>
    <xf numFmtId="0" fontId="5" fillId="0" borderId="0"/>
    <xf numFmtId="166" fontId="5" fillId="0" borderId="0" applyFont="0" applyFill="0" applyBorder="0" applyAlignment="0" applyProtection="0"/>
    <xf numFmtId="0" fontId="4" fillId="0" borderId="0"/>
    <xf numFmtId="9" fontId="17" fillId="0" borderId="0" applyFont="0" applyFill="0" applyBorder="0" applyAlignment="0" applyProtection="0"/>
    <xf numFmtId="0" fontId="5" fillId="0" borderId="0"/>
    <xf numFmtId="0" fontId="5" fillId="0" borderId="0"/>
    <xf numFmtId="0" fontId="5" fillId="0" borderId="0"/>
    <xf numFmtId="0" fontId="5" fillId="0" borderId="0"/>
    <xf numFmtId="166" fontId="5" fillId="0" borderId="0" applyFont="0" applyFill="0" applyBorder="0" applyAlignment="0" applyProtection="0"/>
    <xf numFmtId="164" fontId="17" fillId="0" borderId="0" applyFont="0" applyFill="0" applyBorder="0" applyAlignment="0" applyProtection="0"/>
    <xf numFmtId="166" fontId="5" fillId="0" borderId="0" applyFont="0" applyFill="0" applyBorder="0" applyAlignment="0" applyProtection="0"/>
    <xf numFmtId="0" fontId="5" fillId="0" borderId="0"/>
    <xf numFmtId="0" fontId="5" fillId="0" borderId="0"/>
    <xf numFmtId="0" fontId="5" fillId="0" borderId="0"/>
    <xf numFmtId="0" fontId="17"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166" fontId="5" fillId="0" borderId="0" applyFont="0" applyFill="0" applyBorder="0" applyAlignment="0" applyProtection="0"/>
    <xf numFmtId="0" fontId="5" fillId="0" borderId="0"/>
    <xf numFmtId="0" fontId="5" fillId="0" borderId="0"/>
    <xf numFmtId="166" fontId="5" fillId="0" borderId="0" applyFont="0" applyFill="0" applyBorder="0" applyAlignment="0" applyProtection="0"/>
    <xf numFmtId="0" fontId="17" fillId="0" borderId="0"/>
    <xf numFmtId="0" fontId="95" fillId="0" borderId="0" applyNumberFormat="0" applyFill="0" applyBorder="0" applyAlignment="0" applyProtection="0"/>
    <xf numFmtId="0" fontId="17" fillId="0" borderId="0"/>
    <xf numFmtId="0" fontId="17" fillId="0" borderId="0"/>
    <xf numFmtId="166" fontId="17"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164" fontId="93" fillId="0" borderId="0" applyFont="0" applyFill="0" applyBorder="0" applyAlignment="0" applyProtection="0"/>
    <xf numFmtId="0" fontId="93" fillId="0" borderId="0"/>
    <xf numFmtId="0" fontId="4" fillId="0" borderId="0"/>
    <xf numFmtId="0" fontId="4" fillId="0" borderId="0"/>
    <xf numFmtId="0" fontId="4" fillId="0" borderId="0"/>
    <xf numFmtId="166" fontId="17" fillId="0" borderId="0" applyFont="0" applyFill="0" applyBorder="0" applyAlignment="0" applyProtection="0"/>
    <xf numFmtId="166" fontId="17" fillId="0" borderId="0" applyFont="0" applyFill="0" applyBorder="0" applyAlignment="0" applyProtection="0"/>
    <xf numFmtId="0" fontId="17" fillId="0" borderId="0">
      <alignment horizontal="center" vertical="center" readingOrder="2"/>
    </xf>
    <xf numFmtId="0" fontId="17" fillId="0" borderId="0">
      <alignment horizontal="center" vertical="center" readingOrder="2"/>
    </xf>
    <xf numFmtId="0" fontId="3"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17"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7" fillId="0" borderId="0"/>
    <xf numFmtId="0" fontId="5"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9" fontId="3" fillId="0" borderId="0" applyFont="0" applyFill="0" applyBorder="0" applyAlignment="0" applyProtection="0"/>
    <xf numFmtId="0" fontId="17" fillId="0" borderId="0">
      <alignment horizontal="left" vertical="center"/>
    </xf>
    <xf numFmtId="0" fontId="17" fillId="0" borderId="0">
      <alignment horizontal="left" vertical="center"/>
    </xf>
    <xf numFmtId="0" fontId="17" fillId="0" borderId="0">
      <alignment horizontal="left" vertical="center"/>
    </xf>
    <xf numFmtId="0" fontId="17" fillId="0" borderId="0"/>
    <xf numFmtId="0" fontId="17" fillId="0" borderId="0"/>
    <xf numFmtId="0" fontId="2" fillId="0" borderId="0"/>
    <xf numFmtId="0" fontId="1" fillId="0" borderId="0"/>
    <xf numFmtId="0" fontId="17" fillId="0" borderId="0"/>
  </cellStyleXfs>
  <cellXfs count="1233">
    <xf numFmtId="0" fontId="0" fillId="0" borderId="0" xfId="0"/>
    <xf numFmtId="0" fontId="0" fillId="0" borderId="0" xfId="0" applyAlignment="1">
      <alignment vertical="center"/>
    </xf>
    <xf numFmtId="0" fontId="17" fillId="0" borderId="0" xfId="0" applyFont="1" applyAlignment="1">
      <alignment horizontal="justify" vertical="center"/>
    </xf>
    <xf numFmtId="0" fontId="18" fillId="0" borderId="0" xfId="0" applyFont="1" applyAlignment="1">
      <alignment vertical="top"/>
    </xf>
    <xf numFmtId="1" fontId="22" fillId="0" borderId="0" xfId="0" applyNumberFormat="1" applyFont="1" applyAlignment="1">
      <alignment horizontal="center" vertical="center"/>
    </xf>
    <xf numFmtId="0" fontId="23" fillId="0" borderId="0" xfId="0" applyFont="1" applyAlignment="1">
      <alignment vertical="center"/>
    </xf>
    <xf numFmtId="0" fontId="25" fillId="0" borderId="0" xfId="0" applyFont="1" applyAlignment="1">
      <alignment vertical="center"/>
    </xf>
    <xf numFmtId="0" fontId="26" fillId="0" borderId="0" xfId="0" applyFont="1"/>
    <xf numFmtId="1" fontId="30" fillId="0" borderId="0" xfId="0" applyNumberFormat="1" applyFont="1" applyAlignment="1">
      <alignment horizontal="center" vertical="center"/>
    </xf>
    <xf numFmtId="0" fontId="26" fillId="0" borderId="0" xfId="0" applyFont="1" applyAlignment="1">
      <alignment vertical="center"/>
    </xf>
    <xf numFmtId="0" fontId="17" fillId="0" borderId="0" xfId="0" applyFont="1"/>
    <xf numFmtId="0" fontId="35" fillId="0" borderId="0" xfId="2" applyAlignment="1"/>
    <xf numFmtId="0" fontId="36" fillId="0" borderId="0" xfId="6" applyAlignment="1"/>
    <xf numFmtId="0" fontId="28" fillId="2" borderId="0" xfId="36" applyBorder="1" applyAlignment="1">
      <alignment vertical="center"/>
    </xf>
    <xf numFmtId="0" fontId="38" fillId="0" borderId="0" xfId="0" applyFont="1" applyAlignment="1">
      <alignment vertical="center"/>
    </xf>
    <xf numFmtId="0" fontId="33" fillId="0" borderId="0" xfId="0" applyFont="1"/>
    <xf numFmtId="0" fontId="40" fillId="0" borderId="0" xfId="0" applyFont="1"/>
    <xf numFmtId="0" fontId="33" fillId="0" borderId="0" xfId="0" applyFont="1" applyAlignment="1">
      <alignment horizontal="right" vertical="center" indent="1"/>
    </xf>
    <xf numFmtId="0" fontId="17" fillId="0" borderId="0" xfId="0" applyFont="1" applyAlignment="1">
      <alignment vertical="center"/>
    </xf>
    <xf numFmtId="0" fontId="17" fillId="3" borderId="0" xfId="0" applyFont="1" applyFill="1"/>
    <xf numFmtId="0" fontId="17" fillId="3" borderId="0" xfId="0" applyFont="1" applyFill="1" applyAlignment="1">
      <alignment readingOrder="2"/>
    </xf>
    <xf numFmtId="0" fontId="31" fillId="3" borderId="0" xfId="0" applyFont="1" applyFill="1" applyAlignment="1">
      <alignment horizontal="left"/>
    </xf>
    <xf numFmtId="0" fontId="21" fillId="0" borderId="0" xfId="6" applyFont="1" applyAlignment="1">
      <alignment horizontal="center" vertical="center"/>
    </xf>
    <xf numFmtId="0" fontId="21" fillId="0" borderId="0" xfId="6" applyFont="1" applyAlignment="1">
      <alignment horizontal="right" vertical="center"/>
    </xf>
    <xf numFmtId="0" fontId="44" fillId="0" borderId="0" xfId="0" applyFont="1" applyAlignment="1">
      <alignment vertical="top"/>
    </xf>
    <xf numFmtId="0" fontId="17" fillId="0" borderId="0" xfId="0" applyFont="1" applyAlignment="1">
      <alignment horizontal="right" vertical="center" indent="1"/>
    </xf>
    <xf numFmtId="0" fontId="17" fillId="0" borderId="0" xfId="23"/>
    <xf numFmtId="0" fontId="26" fillId="0" borderId="0" xfId="23" applyFont="1"/>
    <xf numFmtId="0" fontId="45" fillId="0" borderId="0" xfId="0" applyFont="1" applyAlignment="1">
      <alignment horizontal="justify" vertical="center"/>
    </xf>
    <xf numFmtId="0" fontId="32" fillId="5" borderId="22" xfId="17" applyFont="1" applyFill="1" applyBorder="1" applyAlignment="1">
      <alignment horizontal="center" vertical="center" wrapText="1" readingOrder="1"/>
    </xf>
    <xf numFmtId="165" fontId="17" fillId="0" borderId="13" xfId="1" applyNumberFormat="1" applyFont="1" applyFill="1" applyBorder="1" applyAlignment="1">
      <alignment horizontal="center" vertical="center"/>
    </xf>
    <xf numFmtId="165" fontId="17" fillId="5" borderId="11" xfId="1" applyNumberFormat="1" applyFont="1" applyFill="1" applyBorder="1" applyAlignment="1">
      <alignment horizontal="center" vertical="center"/>
    </xf>
    <xf numFmtId="165" fontId="17" fillId="0" borderId="11" xfId="1" applyNumberFormat="1" applyFont="1" applyFill="1" applyBorder="1" applyAlignment="1">
      <alignment horizontal="center" vertical="center"/>
    </xf>
    <xf numFmtId="0" fontId="41" fillId="0" borderId="0" xfId="0" applyFont="1" applyAlignment="1">
      <alignment horizontal="left" vertical="center" wrapText="1" indent="2"/>
    </xf>
    <xf numFmtId="0" fontId="52" fillId="0" borderId="0" xfId="0" applyFont="1" applyAlignment="1">
      <alignment horizontal="right" vertical="center" wrapText="1" indent="2" readingOrder="2"/>
    </xf>
    <xf numFmtId="0" fontId="23" fillId="5" borderId="0" xfId="0" applyFont="1" applyFill="1" applyAlignment="1">
      <alignment vertical="center"/>
    </xf>
    <xf numFmtId="0" fontId="23" fillId="4" borderId="0" xfId="0" applyFont="1" applyFill="1" applyAlignment="1">
      <alignment vertical="center"/>
    </xf>
    <xf numFmtId="0" fontId="58" fillId="0" borderId="0" xfId="0" applyFont="1" applyAlignment="1">
      <alignment horizontal="center" vertical="center"/>
    </xf>
    <xf numFmtId="0" fontId="59" fillId="0" borderId="0" xfId="0" applyFont="1" applyAlignment="1">
      <alignment horizontal="center" vertical="center" readingOrder="1"/>
    </xf>
    <xf numFmtId="0" fontId="60" fillId="0" borderId="0" xfId="0" applyFont="1" applyAlignment="1">
      <alignment horizontal="center" vertical="center"/>
    </xf>
    <xf numFmtId="0" fontId="61" fillId="0" borderId="0" xfId="0" applyFont="1" applyAlignment="1">
      <alignment horizontal="center" vertical="center"/>
    </xf>
    <xf numFmtId="0" fontId="17" fillId="0" borderId="0" xfId="0" applyFont="1" applyAlignment="1">
      <alignment wrapText="1"/>
    </xf>
    <xf numFmtId="0" fontId="16" fillId="0" borderId="0" xfId="6" applyFont="1" applyAlignment="1">
      <alignment horizontal="left" vertical="center"/>
    </xf>
    <xf numFmtId="0" fontId="21" fillId="0" borderId="20" xfId="39" applyFill="1" applyBorder="1">
      <alignment horizontal="right" vertical="center" wrapText="1" indent="1" readingOrder="2"/>
    </xf>
    <xf numFmtId="0" fontId="21" fillId="5" borderId="10" xfId="39" applyFill="1" applyBorder="1">
      <alignment horizontal="right" vertical="center" wrapText="1" indent="1" readingOrder="2"/>
    </xf>
    <xf numFmtId="0" fontId="16" fillId="5" borderId="11" xfId="45" applyFont="1" applyFill="1" applyBorder="1">
      <alignment horizontal="left" vertical="center" wrapText="1" indent="1"/>
    </xf>
    <xf numFmtId="0" fontId="17" fillId="0" borderId="13" xfId="45" applyFont="1" applyFill="1" applyBorder="1">
      <alignment horizontal="left" vertical="center" wrapText="1" indent="1"/>
    </xf>
    <xf numFmtId="0" fontId="17" fillId="5" borderId="11" xfId="45" applyFont="1" applyFill="1" applyBorder="1">
      <alignment horizontal="left" vertical="center" wrapText="1" indent="1"/>
    </xf>
    <xf numFmtId="0" fontId="17" fillId="0" borderId="11" xfId="45" applyFont="1" applyFill="1" applyBorder="1">
      <alignment horizontal="left" vertical="center" wrapText="1" indent="1"/>
    </xf>
    <xf numFmtId="0" fontId="45" fillId="0" borderId="13" xfId="45" applyFont="1" applyFill="1" applyBorder="1">
      <alignment horizontal="left" vertical="center" wrapText="1" indent="1"/>
    </xf>
    <xf numFmtId="0" fontId="45" fillId="5" borderId="11" xfId="45" applyFont="1" applyFill="1" applyBorder="1">
      <alignment horizontal="left" vertical="center" wrapText="1" indent="1"/>
    </xf>
    <xf numFmtId="0" fontId="45" fillId="0" borderId="11" xfId="45" applyFont="1" applyFill="1" applyBorder="1">
      <alignment horizontal="left" vertical="center" wrapText="1" indent="1"/>
    </xf>
    <xf numFmtId="0" fontId="21" fillId="5" borderId="15" xfId="39" applyFill="1" applyBorder="1">
      <alignment horizontal="right" vertical="center" wrapText="1" indent="1" readingOrder="2"/>
    </xf>
    <xf numFmtId="0" fontId="17" fillId="5" borderId="16" xfId="45" applyFont="1" applyFill="1" applyBorder="1">
      <alignment horizontal="left" vertical="center" wrapText="1" indent="1"/>
    </xf>
    <xf numFmtId="0" fontId="21" fillId="0" borderId="33" xfId="46" applyFont="1" applyBorder="1" applyAlignment="1">
      <alignment horizontal="center" vertical="center"/>
    </xf>
    <xf numFmtId="0" fontId="21" fillId="0" borderId="12" xfId="39" applyFill="1" applyBorder="1">
      <alignment horizontal="right" vertical="center" wrapText="1" indent="1" readingOrder="2"/>
    </xf>
    <xf numFmtId="0" fontId="21" fillId="5" borderId="18" xfId="39" applyFill="1" applyBorder="1">
      <alignment horizontal="right" vertical="center" wrapText="1" indent="1" readingOrder="2"/>
    </xf>
    <xf numFmtId="0" fontId="21" fillId="0" borderId="24" xfId="36" applyFont="1" applyFill="1" applyBorder="1" applyAlignment="1">
      <alignment horizontal="center" vertical="center" readingOrder="2"/>
    </xf>
    <xf numFmtId="0" fontId="27" fillId="0" borderId="12" xfId="39" applyFont="1" applyFill="1" applyBorder="1">
      <alignment horizontal="right" vertical="center" wrapText="1" indent="1" readingOrder="2"/>
    </xf>
    <xf numFmtId="0" fontId="27" fillId="5" borderId="10" xfId="39" applyFont="1" applyFill="1" applyBorder="1">
      <alignment horizontal="right" vertical="center" wrapText="1" indent="1" readingOrder="2"/>
    </xf>
    <xf numFmtId="0" fontId="27" fillId="0" borderId="10" xfId="39" applyFont="1" applyFill="1" applyBorder="1">
      <alignment horizontal="right" vertical="center" wrapText="1" indent="1" readingOrder="2"/>
    </xf>
    <xf numFmtId="0" fontId="21" fillId="0" borderId="8" xfId="6" applyFont="1" applyBorder="1" applyAlignment="1">
      <alignment vertical="center"/>
    </xf>
    <xf numFmtId="0" fontId="16" fillId="0" borderId="0" xfId="6" applyFont="1" applyAlignment="1">
      <alignment vertical="center"/>
    </xf>
    <xf numFmtId="1" fontId="16" fillId="5" borderId="32" xfId="14" applyFont="1" applyFill="1" applyBorder="1">
      <alignment horizontal="left" vertical="center" wrapText="1"/>
    </xf>
    <xf numFmtId="0" fontId="17" fillId="0" borderId="14" xfId="44" applyFont="1" applyBorder="1" applyAlignment="1">
      <alignment horizontal="right" vertical="center" indent="1" readingOrder="1"/>
    </xf>
    <xf numFmtId="0" fontId="17" fillId="5" borderId="9" xfId="44" applyFont="1" applyFill="1" applyBorder="1" applyAlignment="1">
      <alignment horizontal="right" vertical="center" indent="1" readingOrder="1"/>
    </xf>
    <xf numFmtId="0" fontId="17" fillId="5" borderId="19" xfId="45" applyFont="1" applyFill="1" applyBorder="1">
      <alignment horizontal="left" vertical="center" wrapText="1" indent="1"/>
    </xf>
    <xf numFmtId="0" fontId="16" fillId="0" borderId="8" xfId="6" applyFont="1" applyBorder="1" applyAlignment="1">
      <alignment vertical="center"/>
    </xf>
    <xf numFmtId="0" fontId="16" fillId="5" borderId="27" xfId="17" applyFont="1" applyFill="1" applyBorder="1" applyAlignment="1">
      <alignment horizontal="center" wrapText="1"/>
    </xf>
    <xf numFmtId="0" fontId="16" fillId="5" borderId="9" xfId="44" applyFont="1" applyFill="1" applyBorder="1" applyAlignment="1">
      <alignment horizontal="right" vertical="center" indent="1" readingOrder="1"/>
    </xf>
    <xf numFmtId="0" fontId="16" fillId="0" borderId="9" xfId="44" applyFont="1" applyBorder="1" applyAlignment="1">
      <alignment horizontal="right" vertical="center" indent="1" readingOrder="1"/>
    </xf>
    <xf numFmtId="0" fontId="66" fillId="0" borderId="0" xfId="0" applyFont="1" applyAlignment="1">
      <alignment horizontal="right" vertical="center"/>
    </xf>
    <xf numFmtId="0" fontId="16" fillId="0" borderId="25" xfId="36" applyFont="1" applyFill="1" applyBorder="1" applyAlignment="1">
      <alignment horizontal="center" vertical="center"/>
    </xf>
    <xf numFmtId="165" fontId="23" fillId="0" borderId="0" xfId="0" applyNumberFormat="1" applyFont="1" applyAlignment="1">
      <alignment vertical="center"/>
    </xf>
    <xf numFmtId="0" fontId="16" fillId="0" borderId="14" xfId="44" applyFont="1" applyBorder="1" applyAlignment="1">
      <alignment horizontal="right" vertical="center" indent="1" readingOrder="1"/>
    </xf>
    <xf numFmtId="0" fontId="17" fillId="5" borderId="23" xfId="44" applyFont="1" applyFill="1" applyBorder="1" applyAlignment="1">
      <alignment horizontal="right" vertical="center" indent="1" readingOrder="1"/>
    </xf>
    <xf numFmtId="0" fontId="16" fillId="5" borderId="23" xfId="44" applyFont="1" applyFill="1" applyBorder="1" applyAlignment="1">
      <alignment horizontal="right" vertical="center" indent="1" readingOrder="1"/>
    </xf>
    <xf numFmtId="3" fontId="16" fillId="5" borderId="22" xfId="0" applyNumberFormat="1" applyFont="1" applyFill="1" applyBorder="1" applyAlignment="1">
      <alignment horizontal="right" vertical="center" indent="1"/>
    </xf>
    <xf numFmtId="0" fontId="68" fillId="0" borderId="0" xfId="0" applyFont="1"/>
    <xf numFmtId="165" fontId="69" fillId="0" borderId="0" xfId="58" applyNumberFormat="1" applyFont="1" applyFill="1" applyBorder="1" applyAlignment="1">
      <alignment horizontal="right" vertical="center"/>
    </xf>
    <xf numFmtId="0" fontId="21" fillId="5" borderId="25" xfId="16" applyFont="1" applyFill="1" applyBorder="1">
      <alignment horizontal="center" vertical="center" wrapText="1"/>
    </xf>
    <xf numFmtId="3" fontId="17" fillId="0" borderId="14" xfId="44" applyNumberFormat="1" applyFont="1" applyBorder="1" applyAlignment="1">
      <alignment horizontal="right" vertical="center" indent="1" readingOrder="1"/>
    </xf>
    <xf numFmtId="3" fontId="16" fillId="0" borderId="14" xfId="44" applyNumberFormat="1" applyFont="1" applyBorder="1" applyAlignment="1">
      <alignment horizontal="right" vertical="center" indent="1" readingOrder="1"/>
    </xf>
    <xf numFmtId="3" fontId="17" fillId="5" borderId="9" xfId="44" applyNumberFormat="1" applyFont="1" applyFill="1" applyBorder="1" applyAlignment="1">
      <alignment horizontal="right" vertical="center" indent="1" readingOrder="1"/>
    </xf>
    <xf numFmtId="0" fontId="21" fillId="0" borderId="10" xfId="39" applyFill="1" applyBorder="1">
      <alignment horizontal="right" vertical="center" wrapText="1" indent="1" readingOrder="2"/>
    </xf>
    <xf numFmtId="0" fontId="21" fillId="0" borderId="8" xfId="6" applyFont="1" applyBorder="1" applyAlignment="1">
      <alignment horizontal="right" vertical="center"/>
    </xf>
    <xf numFmtId="1" fontId="16" fillId="0" borderId="0" xfId="23" applyNumberFormat="1" applyFont="1" applyAlignment="1">
      <alignment horizontal="center" vertical="center"/>
    </xf>
    <xf numFmtId="0" fontId="17" fillId="0" borderId="0" xfId="23" applyAlignment="1">
      <alignment vertical="center"/>
    </xf>
    <xf numFmtId="0" fontId="26" fillId="0" borderId="0" xfId="23" applyFont="1" applyAlignment="1">
      <alignment vertical="center"/>
    </xf>
    <xf numFmtId="0" fontId="25" fillId="0" borderId="0" xfId="23" applyFont="1" applyAlignment="1">
      <alignment vertical="center"/>
    </xf>
    <xf numFmtId="0" fontId="21" fillId="5" borderId="31" xfId="10" applyFill="1" applyBorder="1">
      <alignment horizontal="right" vertical="center" wrapText="1"/>
    </xf>
    <xf numFmtId="167" fontId="17" fillId="0" borderId="20" xfId="77" applyNumberFormat="1" applyFont="1" applyFill="1" applyBorder="1" applyAlignment="1">
      <alignment horizontal="right" vertical="center" indent="1"/>
    </xf>
    <xf numFmtId="167" fontId="17" fillId="0" borderId="21" xfId="77" applyNumberFormat="1" applyFont="1" applyFill="1" applyBorder="1" applyAlignment="1">
      <alignment horizontal="right" vertical="center" indent="1"/>
    </xf>
    <xf numFmtId="167" fontId="17" fillId="5" borderId="10" xfId="77" applyNumberFormat="1" applyFont="1" applyFill="1" applyBorder="1" applyAlignment="1">
      <alignment horizontal="right" vertical="center" indent="1"/>
    </xf>
    <xf numFmtId="167" fontId="17" fillId="5" borderId="11" xfId="77" applyNumberFormat="1" applyFont="1" applyFill="1" applyBorder="1" applyAlignment="1">
      <alignment horizontal="right" vertical="center" indent="1"/>
    </xf>
    <xf numFmtId="167" fontId="17" fillId="0" borderId="10" xfId="77" applyNumberFormat="1" applyFont="1" applyFill="1" applyBorder="1" applyAlignment="1">
      <alignment horizontal="right" vertical="center" indent="1"/>
    </xf>
    <xf numFmtId="167" fontId="17" fillId="0" borderId="11" xfId="77" applyNumberFormat="1" applyFont="1" applyFill="1" applyBorder="1" applyAlignment="1">
      <alignment horizontal="right" vertical="center" indent="1"/>
    </xf>
    <xf numFmtId="167" fontId="17" fillId="4" borderId="10" xfId="77" applyNumberFormat="1" applyFont="1" applyFill="1" applyBorder="1" applyAlignment="1">
      <alignment horizontal="right" vertical="center" indent="1"/>
    </xf>
    <xf numFmtId="0" fontId="16" fillId="0" borderId="13" xfId="45" applyFont="1" applyFill="1" applyBorder="1">
      <alignment horizontal="left" vertical="center" wrapText="1" indent="1"/>
    </xf>
    <xf numFmtId="0" fontId="17" fillId="0" borderId="9" xfId="44" applyFont="1" applyBorder="1">
      <alignment horizontal="right" vertical="center" indent="1"/>
    </xf>
    <xf numFmtId="0" fontId="21" fillId="5" borderId="27" xfId="16" applyFont="1" applyFill="1" applyBorder="1">
      <alignment horizontal="center" vertical="center" wrapText="1"/>
    </xf>
    <xf numFmtId="0" fontId="67" fillId="0" borderId="0" xfId="0" applyFont="1" applyAlignment="1">
      <alignment horizontal="right" vertical="center" wrapText="1" indent="1" readingOrder="2"/>
    </xf>
    <xf numFmtId="167" fontId="17" fillId="0" borderId="26" xfId="94" applyNumberFormat="1" applyFont="1" applyFill="1" applyBorder="1" applyAlignment="1">
      <alignment horizontal="right" vertical="center" indent="1"/>
    </xf>
    <xf numFmtId="167" fontId="17" fillId="5" borderId="9" xfId="94" applyNumberFormat="1" applyFont="1" applyFill="1" applyBorder="1" applyAlignment="1">
      <alignment horizontal="right" vertical="center" indent="1"/>
    </xf>
    <xf numFmtId="167" fontId="17" fillId="0" borderId="9" xfId="94" applyNumberFormat="1" applyFont="1" applyFill="1" applyBorder="1" applyAlignment="1">
      <alignment horizontal="right" vertical="center" indent="1"/>
    </xf>
    <xf numFmtId="167" fontId="17" fillId="5" borderId="17" xfId="94" applyNumberFormat="1" applyFont="1" applyFill="1" applyBorder="1" applyAlignment="1">
      <alignment horizontal="right" vertical="center" indent="1"/>
    </xf>
    <xf numFmtId="167" fontId="16" fillId="0" borderId="25" xfId="1" applyNumberFormat="1" applyFont="1" applyFill="1" applyBorder="1" applyAlignment="1">
      <alignment horizontal="right" vertical="center" indent="1"/>
    </xf>
    <xf numFmtId="0" fontId="23" fillId="0" borderId="0" xfId="0" applyFont="1" applyAlignment="1">
      <alignment horizontal="right" vertical="center" indent="1"/>
    </xf>
    <xf numFmtId="165" fontId="17" fillId="5" borderId="11" xfId="1" applyNumberFormat="1" applyFont="1" applyFill="1" applyBorder="1" applyAlignment="1">
      <alignment horizontal="right" vertical="center" indent="1" readingOrder="1"/>
    </xf>
    <xf numFmtId="3" fontId="23" fillId="0" borderId="0" xfId="0" applyNumberFormat="1" applyFont="1" applyAlignment="1">
      <alignment horizontal="right" vertical="center" indent="1"/>
    </xf>
    <xf numFmtId="165" fontId="17" fillId="5" borderId="16" xfId="1" applyNumberFormat="1" applyFont="1" applyFill="1" applyBorder="1" applyAlignment="1">
      <alignment horizontal="right" vertical="center" indent="1" readingOrder="1"/>
    </xf>
    <xf numFmtId="167" fontId="17" fillId="0" borderId="9" xfId="1" applyNumberFormat="1" applyFont="1" applyFill="1" applyBorder="1" applyAlignment="1">
      <alignment horizontal="right" vertical="center" indent="1" readingOrder="1"/>
    </xf>
    <xf numFmtId="167" fontId="17" fillId="0" borderId="14" xfId="1" applyNumberFormat="1" applyFont="1" applyFill="1" applyBorder="1" applyAlignment="1">
      <alignment horizontal="right" vertical="center" indent="1" readingOrder="1"/>
    </xf>
    <xf numFmtId="167" fontId="17" fillId="5" borderId="9" xfId="1" applyNumberFormat="1" applyFont="1" applyFill="1" applyBorder="1" applyAlignment="1">
      <alignment horizontal="right" vertical="center" indent="1" readingOrder="1"/>
    </xf>
    <xf numFmtId="0" fontId="16" fillId="5" borderId="22" xfId="16" applyFont="1" applyFill="1" applyBorder="1">
      <alignment horizontal="center" vertical="center" wrapText="1"/>
    </xf>
    <xf numFmtId="1" fontId="45" fillId="0" borderId="45" xfId="14" applyFont="1" applyFill="1" applyBorder="1" applyAlignment="1">
      <alignment horizontal="left" vertical="center" wrapText="1" indent="1" readingOrder="1"/>
    </xf>
    <xf numFmtId="1" fontId="45" fillId="5" borderId="45" xfId="14" applyFont="1" applyFill="1" applyBorder="1" applyAlignment="1">
      <alignment horizontal="left" vertical="center" wrapText="1" indent="1" readingOrder="1"/>
    </xf>
    <xf numFmtId="165" fontId="17" fillId="5" borderId="19" xfId="1" applyNumberFormat="1" applyFont="1" applyFill="1" applyBorder="1" applyAlignment="1">
      <alignment horizontal="right" vertical="center" indent="1" readingOrder="1"/>
    </xf>
    <xf numFmtId="0" fontId="16" fillId="0" borderId="23" xfId="44" applyFont="1" applyBorder="1" applyAlignment="1">
      <alignment horizontal="right" vertical="center" indent="1" readingOrder="1"/>
    </xf>
    <xf numFmtId="0" fontId="17" fillId="0" borderId="29" xfId="44" applyFont="1" applyBorder="1" applyAlignment="1">
      <alignment horizontal="right" vertical="center" indent="1" readingOrder="1"/>
    </xf>
    <xf numFmtId="0" fontId="26" fillId="5" borderId="0" xfId="0" applyFont="1" applyFill="1"/>
    <xf numFmtId="0" fontId="17" fillId="0" borderId="0" xfId="97"/>
    <xf numFmtId="0" fontId="68" fillId="0" borderId="0" xfId="97" applyFont="1"/>
    <xf numFmtId="0" fontId="17" fillId="0" borderId="0" xfId="97" applyAlignment="1">
      <alignment vertical="center"/>
    </xf>
    <xf numFmtId="0" fontId="16" fillId="0" borderId="40" xfId="46" applyFont="1" applyBorder="1" applyAlignment="1">
      <alignment horizontal="center" vertical="center"/>
    </xf>
    <xf numFmtId="0" fontId="16" fillId="5" borderId="27" xfId="16" applyFont="1" applyFill="1" applyBorder="1">
      <alignment horizontal="center" vertical="center" wrapText="1"/>
    </xf>
    <xf numFmtId="167" fontId="16" fillId="0" borderId="20" xfId="77" applyNumberFormat="1" applyFont="1" applyFill="1" applyBorder="1" applyAlignment="1">
      <alignment horizontal="right" vertical="center" indent="1"/>
    </xf>
    <xf numFmtId="167" fontId="16" fillId="5" borderId="11" xfId="77" applyNumberFormat="1" applyFont="1" applyFill="1" applyBorder="1" applyAlignment="1">
      <alignment horizontal="right" vertical="center" indent="1"/>
    </xf>
    <xf numFmtId="167" fontId="17" fillId="5" borderId="18" xfId="77" applyNumberFormat="1" applyFont="1" applyFill="1" applyBorder="1" applyAlignment="1">
      <alignment horizontal="right" vertical="center" indent="1"/>
    </xf>
    <xf numFmtId="167" fontId="17" fillId="5" borderId="19" xfId="77" applyNumberFormat="1" applyFont="1" applyFill="1" applyBorder="1" applyAlignment="1">
      <alignment horizontal="right" vertical="center" indent="1"/>
    </xf>
    <xf numFmtId="167" fontId="16" fillId="5" borderId="19" xfId="77" applyNumberFormat="1" applyFont="1" applyFill="1" applyBorder="1" applyAlignment="1">
      <alignment horizontal="right" vertical="center" indent="1"/>
    </xf>
    <xf numFmtId="0" fontId="21" fillId="0" borderId="24" xfId="46" applyFont="1" applyBorder="1" applyAlignment="1">
      <alignment horizontal="center" vertical="center"/>
    </xf>
    <xf numFmtId="167" fontId="16" fillId="0" borderId="24" xfId="77" applyNumberFormat="1" applyFont="1" applyFill="1" applyBorder="1" applyAlignment="1">
      <alignment horizontal="right" vertical="center" indent="1"/>
    </xf>
    <xf numFmtId="0" fontId="16" fillId="0" borderId="25" xfId="46" applyFont="1" applyBorder="1" applyAlignment="1">
      <alignment horizontal="center" vertical="center"/>
    </xf>
    <xf numFmtId="0" fontId="21" fillId="4" borderId="0" xfId="6" applyFont="1" applyFill="1" applyAlignment="1">
      <alignment horizontal="right" vertical="center"/>
    </xf>
    <xf numFmtId="0" fontId="17" fillId="4" borderId="0" xfId="97" applyFill="1"/>
    <xf numFmtId="0" fontId="16" fillId="4" borderId="0" xfId="6" applyFont="1" applyFill="1" applyAlignment="1">
      <alignment horizontal="left" vertical="center"/>
    </xf>
    <xf numFmtId="0" fontId="27" fillId="5" borderId="27" xfId="16" applyFont="1" applyFill="1" applyBorder="1" applyAlignment="1">
      <alignment horizontal="center" wrapText="1"/>
    </xf>
    <xf numFmtId="0" fontId="31" fillId="5" borderId="28" xfId="16" applyFont="1" applyFill="1" applyBorder="1" applyAlignment="1">
      <alignment horizontal="center" vertical="top" wrapText="1"/>
    </xf>
    <xf numFmtId="167" fontId="16" fillId="0" borderId="26" xfId="94" applyNumberFormat="1" applyFont="1" applyFill="1" applyBorder="1" applyAlignment="1">
      <alignment horizontal="right" vertical="center" indent="1"/>
    </xf>
    <xf numFmtId="167" fontId="16" fillId="5" borderId="9" xfId="94" applyNumberFormat="1" applyFont="1" applyFill="1" applyBorder="1" applyAlignment="1">
      <alignment horizontal="right" vertical="center" indent="1"/>
    </xf>
    <xf numFmtId="167" fontId="16" fillId="0" borderId="9" xfId="94" applyNumberFormat="1" applyFont="1" applyFill="1" applyBorder="1" applyAlignment="1">
      <alignment horizontal="right" vertical="center" indent="1"/>
    </xf>
    <xf numFmtId="167" fontId="16" fillId="5" borderId="17" xfId="94" applyNumberFormat="1" applyFont="1" applyFill="1" applyBorder="1" applyAlignment="1">
      <alignment horizontal="right" vertical="center" indent="1"/>
    </xf>
    <xf numFmtId="0" fontId="71" fillId="0" borderId="0" xfId="0" applyFont="1" applyAlignment="1">
      <alignment horizontal="center" vertical="center"/>
    </xf>
    <xf numFmtId="0" fontId="72" fillId="0" borderId="0" xfId="0" applyFont="1" applyAlignment="1">
      <alignment horizontal="right" vertical="top" wrapText="1" indent="1" readingOrder="2"/>
    </xf>
    <xf numFmtId="0" fontId="72" fillId="0" borderId="0" xfId="0" applyFont="1" applyAlignment="1">
      <alignment horizontal="right" vertical="center" wrapText="1" indent="2" readingOrder="2"/>
    </xf>
    <xf numFmtId="0" fontId="17" fillId="0" borderId="0" xfId="0" applyFont="1" applyAlignment="1">
      <alignment horizontal="left" vertical="top" wrapText="1" indent="1"/>
    </xf>
    <xf numFmtId="0" fontId="16" fillId="0" borderId="0" xfId="0" applyFont="1" applyAlignment="1">
      <alignment horizontal="left" vertical="center" wrapText="1" indent="1"/>
    </xf>
    <xf numFmtId="0" fontId="17" fillId="0" borderId="0" xfId="0" applyFont="1" applyAlignment="1">
      <alignment horizontal="left" vertical="center" wrapText="1" indent="2"/>
    </xf>
    <xf numFmtId="0" fontId="73" fillId="0" borderId="0" xfId="0" applyFont="1" applyAlignment="1">
      <alignment horizontal="center" vertical="center" wrapText="1"/>
    </xf>
    <xf numFmtId="0" fontId="17" fillId="0" borderId="29" xfId="17" applyFont="1" applyFill="1" applyBorder="1" applyAlignment="1">
      <alignment horizontal="right" vertical="center" indent="1"/>
    </xf>
    <xf numFmtId="0" fontId="16" fillId="0" borderId="29" xfId="17" applyFont="1" applyFill="1" applyBorder="1" applyAlignment="1">
      <alignment horizontal="right" vertical="center" indent="1"/>
    </xf>
    <xf numFmtId="0" fontId="17" fillId="5" borderId="29" xfId="17" applyFont="1" applyFill="1" applyBorder="1" applyAlignment="1">
      <alignment horizontal="right" vertical="center" indent="1"/>
    </xf>
    <xf numFmtId="0" fontId="16" fillId="5" borderId="29" xfId="17" applyFont="1" applyFill="1" applyBorder="1" applyAlignment="1">
      <alignment horizontal="right" vertical="center" indent="1"/>
    </xf>
    <xf numFmtId="167" fontId="16" fillId="0" borderId="9" xfId="1" applyNumberFormat="1" applyFont="1" applyFill="1" applyBorder="1" applyAlignment="1">
      <alignment horizontal="right" vertical="center" indent="1" readingOrder="1"/>
    </xf>
    <xf numFmtId="167" fontId="16" fillId="5" borderId="9" xfId="1" applyNumberFormat="1" applyFont="1" applyFill="1" applyBorder="1" applyAlignment="1">
      <alignment horizontal="right" vertical="center" indent="1" readingOrder="1"/>
    </xf>
    <xf numFmtId="167" fontId="17" fillId="5" borderId="23" xfId="1" applyNumberFormat="1" applyFont="1" applyFill="1" applyBorder="1" applyAlignment="1">
      <alignment horizontal="right" vertical="center" indent="1" readingOrder="1"/>
    </xf>
    <xf numFmtId="0" fontId="27" fillId="5" borderId="27" xfId="36" applyFont="1" applyFill="1" applyBorder="1" applyAlignment="1">
      <alignment horizontal="center" wrapText="1"/>
    </xf>
    <xf numFmtId="3" fontId="17" fillId="0" borderId="26" xfId="44" applyNumberFormat="1" applyFont="1" applyBorder="1" applyAlignment="1">
      <alignment horizontal="right" vertical="center" indent="1" readingOrder="1"/>
    </xf>
    <xf numFmtId="3" fontId="16" fillId="0" borderId="26" xfId="44" applyNumberFormat="1" applyFont="1" applyBorder="1" applyAlignment="1">
      <alignment horizontal="right" vertical="center" indent="1" readingOrder="1"/>
    </xf>
    <xf numFmtId="3" fontId="17" fillId="5" borderId="14" xfId="44" applyNumberFormat="1" applyFont="1" applyFill="1" applyBorder="1" applyAlignment="1">
      <alignment horizontal="right" vertical="center" indent="1" readingOrder="1"/>
    </xf>
    <xf numFmtId="3" fontId="16" fillId="5" borderId="14" xfId="44" applyNumberFormat="1" applyFont="1" applyFill="1" applyBorder="1" applyAlignment="1">
      <alignment horizontal="right" vertical="center" indent="1" readingOrder="1"/>
    </xf>
    <xf numFmtId="3" fontId="17" fillId="0" borderId="29" xfId="44" applyNumberFormat="1" applyFont="1" applyBorder="1" applyAlignment="1">
      <alignment horizontal="right" vertical="center" indent="1" readingOrder="1"/>
    </xf>
    <xf numFmtId="3" fontId="16" fillId="0" borderId="29" xfId="44" applyNumberFormat="1" applyFont="1" applyBorder="1" applyAlignment="1">
      <alignment horizontal="right" vertical="center" indent="1" readingOrder="1"/>
    </xf>
    <xf numFmtId="0" fontId="16" fillId="5" borderId="27" xfId="16" applyFont="1" applyFill="1" applyBorder="1" applyAlignment="1">
      <alignment horizontal="center" wrapText="1"/>
    </xf>
    <xf numFmtId="167" fontId="17" fillId="0" borderId="26" xfId="1" applyNumberFormat="1" applyFont="1" applyFill="1" applyBorder="1" applyAlignment="1">
      <alignment horizontal="right" vertical="center" indent="1" readingOrder="1"/>
    </xf>
    <xf numFmtId="167" fontId="17" fillId="5" borderId="17" xfId="1" applyNumberFormat="1" applyFont="1" applyFill="1" applyBorder="1" applyAlignment="1">
      <alignment horizontal="right" vertical="center" indent="1" readingOrder="1"/>
    </xf>
    <xf numFmtId="167" fontId="16" fillId="0" borderId="22" xfId="1" applyNumberFormat="1" applyFont="1" applyFill="1" applyBorder="1" applyAlignment="1">
      <alignment horizontal="right" vertical="center" indent="1" readingOrder="1"/>
    </xf>
    <xf numFmtId="167" fontId="16" fillId="0" borderId="14" xfId="1" applyNumberFormat="1" applyFont="1" applyFill="1" applyBorder="1" applyAlignment="1">
      <alignment horizontal="right" vertical="center" indent="1" readingOrder="1"/>
    </xf>
    <xf numFmtId="167" fontId="16" fillId="0" borderId="23" xfId="1" applyNumberFormat="1" applyFont="1" applyFill="1" applyBorder="1" applyAlignment="1">
      <alignment horizontal="right" vertical="center" indent="1" readingOrder="1"/>
    </xf>
    <xf numFmtId="0" fontId="16" fillId="0" borderId="9" xfId="44" applyFont="1" applyBorder="1">
      <alignment horizontal="right" vertical="center" indent="1"/>
    </xf>
    <xf numFmtId="0" fontId="21" fillId="0" borderId="24" xfId="39" applyFill="1" applyBorder="1" applyAlignment="1">
      <alignment horizontal="center" vertical="center" wrapText="1" readingOrder="2"/>
    </xf>
    <xf numFmtId="0" fontId="16" fillId="0" borderId="25" xfId="45" applyFont="1" applyFill="1" applyBorder="1" applyAlignment="1">
      <alignment horizontal="center" vertical="center" wrapText="1"/>
    </xf>
    <xf numFmtId="0" fontId="0" fillId="4" borderId="29" xfId="0" applyFill="1" applyBorder="1" applyAlignment="1">
      <alignment horizontal="right" vertical="center" indent="1"/>
    </xf>
    <xf numFmtId="0" fontId="27" fillId="0" borderId="44" xfId="10" applyFont="1" applyFill="1" applyBorder="1" applyAlignment="1">
      <alignment horizontal="right" vertical="center" wrapText="1" indent="1"/>
    </xf>
    <xf numFmtId="0" fontId="27" fillId="5" borderId="44" xfId="10" applyFont="1" applyFill="1" applyBorder="1" applyAlignment="1">
      <alignment horizontal="right" vertical="center" wrapText="1" indent="1"/>
    </xf>
    <xf numFmtId="0" fontId="45" fillId="0" borderId="11" xfId="45" applyFont="1" applyFill="1" applyBorder="1" applyAlignment="1">
      <alignment horizontal="left" vertical="center" wrapText="1" indent="1" readingOrder="1"/>
    </xf>
    <xf numFmtId="0" fontId="45" fillId="5" borderId="11" xfId="45" applyFont="1" applyFill="1" applyBorder="1" applyAlignment="1">
      <alignment horizontal="left" vertical="center" wrapText="1" indent="1" readingOrder="1"/>
    </xf>
    <xf numFmtId="0" fontId="32" fillId="5" borderId="28" xfId="17" applyFont="1" applyFill="1" applyBorder="1" applyAlignment="1">
      <alignment horizontal="center" vertical="top" wrapText="1"/>
    </xf>
    <xf numFmtId="0" fontId="45" fillId="5" borderId="19" xfId="45" applyFont="1" applyFill="1" applyBorder="1">
      <alignment horizontal="left" vertical="center" wrapText="1" indent="1"/>
    </xf>
    <xf numFmtId="0" fontId="17" fillId="0" borderId="0" xfId="23" applyAlignment="1">
      <alignment wrapText="1"/>
    </xf>
    <xf numFmtId="167" fontId="23" fillId="0" borderId="0" xfId="0" applyNumberFormat="1" applyFont="1" applyAlignment="1">
      <alignment vertical="center"/>
    </xf>
    <xf numFmtId="167" fontId="17" fillId="0" borderId="0" xfId="0" applyNumberFormat="1" applyFont="1"/>
    <xf numFmtId="0" fontId="17" fillId="0" borderId="0" xfId="97" applyAlignment="1">
      <alignment horizontal="right" vertical="center" readingOrder="2"/>
    </xf>
    <xf numFmtId="167" fontId="17" fillId="5" borderId="9" xfId="58" applyNumberFormat="1" applyFont="1" applyFill="1" applyBorder="1" applyAlignment="1">
      <alignment horizontal="right" vertical="center" indent="1"/>
    </xf>
    <xf numFmtId="167" fontId="17" fillId="0" borderId="9" xfId="58" applyNumberFormat="1" applyFont="1" applyFill="1" applyBorder="1" applyAlignment="1">
      <alignment horizontal="right" vertical="center" indent="1"/>
    </xf>
    <xf numFmtId="0" fontId="27" fillId="4" borderId="44" xfId="0" applyFont="1" applyFill="1" applyBorder="1" applyAlignment="1">
      <alignment horizontal="right" vertical="center" wrapText="1" indent="1"/>
    </xf>
    <xf numFmtId="167" fontId="16" fillId="0" borderId="27" xfId="1" applyNumberFormat="1" applyFont="1" applyFill="1" applyBorder="1" applyAlignment="1">
      <alignment horizontal="right" vertical="center" indent="1" readingOrder="1"/>
    </xf>
    <xf numFmtId="167" fontId="16" fillId="5" borderId="29" xfId="1" applyNumberFormat="1" applyFont="1" applyFill="1" applyBorder="1" applyAlignment="1">
      <alignment horizontal="right" vertical="center" indent="1" readingOrder="1"/>
    </xf>
    <xf numFmtId="167" fontId="16" fillId="0" borderId="29" xfId="1" applyNumberFormat="1" applyFont="1" applyFill="1" applyBorder="1" applyAlignment="1">
      <alignment horizontal="right" vertical="center" indent="1" readingOrder="1"/>
    </xf>
    <xf numFmtId="167" fontId="16" fillId="5" borderId="28" xfId="1" applyNumberFormat="1" applyFont="1" applyFill="1" applyBorder="1" applyAlignment="1">
      <alignment horizontal="right" vertical="center" indent="1" readingOrder="1"/>
    </xf>
    <xf numFmtId="0" fontId="16" fillId="0" borderId="11" xfId="45" applyFont="1" applyFill="1" applyBorder="1">
      <alignment horizontal="left" vertical="center" wrapText="1" indent="1"/>
    </xf>
    <xf numFmtId="0" fontId="21" fillId="4" borderId="0" xfId="6" applyFont="1" applyFill="1" applyAlignment="1">
      <alignment horizontal="center" vertical="center"/>
    </xf>
    <xf numFmtId="167" fontId="16" fillId="0" borderId="22" xfId="155" applyNumberFormat="1" applyFont="1" applyFill="1" applyBorder="1" applyAlignment="1">
      <alignment horizontal="right" vertical="center" indent="1"/>
    </xf>
    <xf numFmtId="0" fontId="27" fillId="5" borderId="27" xfId="17" applyFont="1" applyFill="1" applyBorder="1" applyAlignment="1">
      <alignment horizontal="center" wrapText="1"/>
    </xf>
    <xf numFmtId="167" fontId="16" fillId="0" borderId="25" xfId="58" applyNumberFormat="1" applyFont="1" applyFill="1" applyBorder="1" applyAlignment="1">
      <alignment horizontal="right" vertical="center" indent="1"/>
    </xf>
    <xf numFmtId="167" fontId="17" fillId="0" borderId="26" xfId="58" applyNumberFormat="1" applyFont="1" applyFill="1" applyBorder="1" applyAlignment="1">
      <alignment horizontal="right" vertical="center" indent="1"/>
    </xf>
    <xf numFmtId="167" fontId="17" fillId="5" borderId="17" xfId="58" applyNumberFormat="1" applyFont="1" applyFill="1" applyBorder="1" applyAlignment="1">
      <alignment horizontal="right" vertical="center" indent="1"/>
    </xf>
    <xf numFmtId="167" fontId="16" fillId="0" borderId="24" xfId="155" applyNumberFormat="1" applyFont="1" applyFill="1" applyBorder="1" applyAlignment="1">
      <alignment horizontal="right" vertical="center" indent="1"/>
    </xf>
    <xf numFmtId="167" fontId="16" fillId="0" borderId="26" xfId="58" applyNumberFormat="1" applyFont="1" applyFill="1" applyBorder="1" applyAlignment="1">
      <alignment horizontal="right" vertical="center" indent="1"/>
    </xf>
    <xf numFmtId="167" fontId="16" fillId="5" borderId="9" xfId="58" applyNumberFormat="1" applyFont="1" applyFill="1" applyBorder="1" applyAlignment="1">
      <alignment horizontal="right" vertical="center" indent="1"/>
    </xf>
    <xf numFmtId="167" fontId="16" fillId="0" borderId="9" xfId="58" applyNumberFormat="1" applyFont="1" applyFill="1" applyBorder="1" applyAlignment="1">
      <alignment horizontal="right" vertical="center" indent="1"/>
    </xf>
    <xf numFmtId="167" fontId="16" fillId="5" borderId="17" xfId="58" applyNumberFormat="1" applyFont="1" applyFill="1" applyBorder="1" applyAlignment="1">
      <alignment horizontal="right" vertical="center" indent="1"/>
    </xf>
    <xf numFmtId="0" fontId="32" fillId="5" borderId="29" xfId="16" applyFont="1" applyFill="1" applyBorder="1" applyAlignment="1">
      <alignment horizontal="center" vertical="top" wrapText="1"/>
    </xf>
    <xf numFmtId="0" fontId="32" fillId="5" borderId="29" xfId="36" applyFont="1" applyFill="1" applyBorder="1" applyAlignment="1">
      <alignment horizontal="center" vertical="top" wrapText="1"/>
    </xf>
    <xf numFmtId="165" fontId="17" fillId="0" borderId="0" xfId="23" applyNumberFormat="1"/>
    <xf numFmtId="0" fontId="16" fillId="7" borderId="54" xfId="0" applyFont="1" applyFill="1" applyBorder="1" applyAlignment="1">
      <alignment horizontal="left" vertical="center" wrapText="1" indent="1"/>
    </xf>
    <xf numFmtId="0" fontId="16" fillId="5" borderId="22" xfId="0" applyFont="1" applyFill="1" applyBorder="1" applyAlignment="1">
      <alignment horizontal="right" vertical="center" indent="1"/>
    </xf>
    <xf numFmtId="0" fontId="16" fillId="5" borderId="40" xfId="16" applyFont="1" applyFill="1" applyBorder="1">
      <alignment horizontal="center" vertical="center" wrapText="1"/>
    </xf>
    <xf numFmtId="0" fontId="0" fillId="4" borderId="0" xfId="0" applyFill="1" applyAlignment="1">
      <alignment horizontal="right" vertical="center" indent="1"/>
    </xf>
    <xf numFmtId="167" fontId="17" fillId="0" borderId="27" xfId="58" applyNumberFormat="1" applyFont="1" applyFill="1" applyBorder="1" applyAlignment="1">
      <alignment horizontal="right" vertical="center" indent="1"/>
    </xf>
    <xf numFmtId="167" fontId="17" fillId="0" borderId="47" xfId="58" applyNumberFormat="1" applyFont="1" applyFill="1" applyBorder="1" applyAlignment="1">
      <alignment horizontal="right" vertical="center" indent="1"/>
    </xf>
    <xf numFmtId="167" fontId="17" fillId="6" borderId="29" xfId="58" applyNumberFormat="1" applyFont="1" applyFill="1" applyBorder="1" applyAlignment="1">
      <alignment horizontal="right" vertical="center" indent="1"/>
    </xf>
    <xf numFmtId="167" fontId="17" fillId="6" borderId="45" xfId="58" applyNumberFormat="1" applyFont="1" applyFill="1" applyBorder="1" applyAlignment="1">
      <alignment horizontal="right" vertical="center" indent="1"/>
    </xf>
    <xf numFmtId="167" fontId="17" fillId="0" borderId="29" xfId="58" applyNumberFormat="1" applyFont="1" applyFill="1" applyBorder="1" applyAlignment="1">
      <alignment horizontal="right" vertical="center" indent="1"/>
    </xf>
    <xf numFmtId="167" fontId="17" fillId="0" borderId="45" xfId="58" applyNumberFormat="1" applyFont="1" applyFill="1" applyBorder="1" applyAlignment="1">
      <alignment horizontal="right" vertical="center" indent="1"/>
    </xf>
    <xf numFmtId="0" fontId="16" fillId="8" borderId="47" xfId="16" applyFont="1" applyFill="1" applyBorder="1">
      <alignment horizontal="center" vertical="center" wrapText="1"/>
    </xf>
    <xf numFmtId="0" fontId="16" fillId="8" borderId="45" xfId="16" applyFont="1" applyFill="1" applyBorder="1">
      <alignment horizontal="center" vertical="center" wrapText="1"/>
    </xf>
    <xf numFmtId="0" fontId="21" fillId="0" borderId="0" xfId="39" applyFill="1" applyBorder="1">
      <alignment horizontal="right" vertical="center" wrapText="1" indent="1" readingOrder="2"/>
    </xf>
    <xf numFmtId="165" fontId="17" fillId="0" borderId="0" xfId="1" applyNumberFormat="1" applyAlignment="1">
      <alignment horizontal="center" vertical="center" readingOrder="1"/>
    </xf>
    <xf numFmtId="0" fontId="16" fillId="0" borderId="0" xfId="45" applyFont="1" applyFill="1" applyBorder="1">
      <alignment horizontal="left" vertical="center" wrapText="1" indent="1"/>
    </xf>
    <xf numFmtId="0" fontId="17" fillId="4" borderId="0" xfId="0" applyFont="1" applyFill="1" applyAlignment="1">
      <alignment vertical="center"/>
    </xf>
    <xf numFmtId="0" fontId="81" fillId="4" borderId="0" xfId="6" applyFont="1" applyFill="1" applyAlignment="1">
      <alignment horizontal="center" vertical="center"/>
    </xf>
    <xf numFmtId="0" fontId="27" fillId="4" borderId="0" xfId="0" applyFont="1" applyFill="1"/>
    <xf numFmtId="0" fontId="17" fillId="4" borderId="0" xfId="0" applyFont="1" applyFill="1"/>
    <xf numFmtId="167" fontId="16" fillId="4" borderId="28" xfId="37" applyNumberFormat="1" applyFont="1" applyFill="1" applyBorder="1" applyAlignment="1">
      <alignment horizontal="right" vertical="center" indent="1"/>
    </xf>
    <xf numFmtId="0" fontId="21" fillId="0" borderId="58" xfId="0" applyFont="1" applyBorder="1" applyAlignment="1">
      <alignment horizontal="center" vertical="center"/>
    </xf>
    <xf numFmtId="0" fontId="27" fillId="0" borderId="0" xfId="0" applyFont="1" applyAlignment="1">
      <alignment vertical="center"/>
    </xf>
    <xf numFmtId="0" fontId="21" fillId="0" borderId="0" xfId="0" applyFont="1" applyAlignment="1">
      <alignment vertical="center"/>
    </xf>
    <xf numFmtId="0" fontId="46" fillId="0" borderId="58" xfId="0" applyFont="1" applyBorder="1" applyAlignment="1">
      <alignment vertical="center" wrapText="1"/>
    </xf>
    <xf numFmtId="0" fontId="16" fillId="8" borderId="28" xfId="16" applyFont="1" applyFill="1" applyBorder="1">
      <alignment horizontal="center" vertical="center" wrapText="1"/>
    </xf>
    <xf numFmtId="0" fontId="17" fillId="0" borderId="0" xfId="97" applyAlignment="1">
      <alignment horizontal="center"/>
    </xf>
    <xf numFmtId="1" fontId="22" fillId="0" borderId="0" xfId="97" applyNumberFormat="1" applyFont="1" applyAlignment="1">
      <alignment horizontal="center" vertical="center"/>
    </xf>
    <xf numFmtId="0" fontId="17" fillId="0" borderId="53" xfId="95" applyBorder="1" applyAlignment="1">
      <alignment horizontal="left" vertical="center" indent="1"/>
    </xf>
    <xf numFmtId="0" fontId="23" fillId="0" borderId="0" xfId="97" applyFont="1" applyAlignment="1">
      <alignment vertical="center"/>
    </xf>
    <xf numFmtId="0" fontId="21" fillId="5" borderId="12" xfId="39" applyFill="1" applyBorder="1">
      <alignment horizontal="right" vertical="center" wrapText="1" indent="1" readingOrder="2"/>
    </xf>
    <xf numFmtId="0" fontId="17" fillId="6" borderId="53" xfId="95" applyFill="1" applyBorder="1" applyAlignment="1">
      <alignment horizontal="left" vertical="center" indent="1"/>
    </xf>
    <xf numFmtId="0" fontId="21" fillId="0" borderId="15" xfId="39" applyFill="1" applyBorder="1">
      <alignment horizontal="right" vertical="center" wrapText="1" indent="1" readingOrder="2"/>
    </xf>
    <xf numFmtId="0" fontId="17" fillId="6" borderId="54" xfId="95" applyFill="1" applyBorder="1" applyAlignment="1">
      <alignment horizontal="left" vertical="center" indent="1"/>
    </xf>
    <xf numFmtId="0" fontId="21" fillId="0" borderId="18" xfId="39" applyFill="1" applyBorder="1">
      <alignment horizontal="right" vertical="center" wrapText="1" indent="1" readingOrder="2"/>
    </xf>
    <xf numFmtId="3" fontId="16" fillId="5" borderId="22" xfId="97" applyNumberFormat="1" applyFont="1" applyFill="1" applyBorder="1" applyAlignment="1">
      <alignment horizontal="right" vertical="center" indent="1"/>
    </xf>
    <xf numFmtId="0" fontId="25" fillId="0" borderId="0" xfId="97" applyFont="1" applyAlignment="1">
      <alignment vertical="center"/>
    </xf>
    <xf numFmtId="0" fontId="17" fillId="3" borderId="0" xfId="97" applyFill="1" applyAlignment="1">
      <alignment horizontal="center"/>
    </xf>
    <xf numFmtId="0" fontId="17" fillId="3" borderId="0" xfId="97" applyFill="1" applyAlignment="1">
      <alignment readingOrder="2"/>
    </xf>
    <xf numFmtId="0" fontId="17" fillId="3" borderId="0" xfId="97" applyFill="1"/>
    <xf numFmtId="0" fontId="31" fillId="3" borderId="0" xfId="97" applyFont="1" applyFill="1" applyAlignment="1">
      <alignment horizontal="left"/>
    </xf>
    <xf numFmtId="3" fontId="16" fillId="0" borderId="26" xfId="159" applyNumberFormat="1" applyFont="1" applyFill="1" applyBorder="1" applyAlignment="1">
      <alignment horizontal="right" vertical="center" indent="1" readingOrder="1"/>
    </xf>
    <xf numFmtId="0" fontId="6" fillId="0" borderId="0" xfId="160"/>
    <xf numFmtId="0" fontId="17" fillId="0" borderId="0" xfId="160" applyFont="1"/>
    <xf numFmtId="0" fontId="26" fillId="0" borderId="0" xfId="160" applyFont="1"/>
    <xf numFmtId="0" fontId="34" fillId="5" borderId="28" xfId="16" applyFont="1" applyFill="1" applyBorder="1" applyAlignment="1">
      <alignment horizontal="center" vertical="top" wrapText="1"/>
    </xf>
    <xf numFmtId="0" fontId="16" fillId="5" borderId="16" xfId="45" applyFont="1" applyFill="1" applyBorder="1">
      <alignment horizontal="left" vertical="center" wrapText="1" indent="1"/>
    </xf>
    <xf numFmtId="0" fontId="17" fillId="0" borderId="26" xfId="44" applyFont="1" applyBorder="1" applyAlignment="1">
      <alignment horizontal="right" vertical="center" indent="1" readingOrder="1"/>
    </xf>
    <xf numFmtId="0" fontId="17" fillId="5" borderId="0" xfId="0" applyFont="1" applyFill="1"/>
    <xf numFmtId="0" fontId="25" fillId="5" borderId="0" xfId="0" applyFont="1" applyFill="1" applyAlignment="1">
      <alignment vertical="center"/>
    </xf>
    <xf numFmtId="0" fontId="21" fillId="5" borderId="9" xfId="39" applyFill="1" applyBorder="1" applyAlignment="1">
      <alignment horizontal="center" vertical="center" wrapText="1" readingOrder="2"/>
    </xf>
    <xf numFmtId="0" fontId="16" fillId="5" borderId="9" xfId="39" applyFont="1" applyFill="1" applyBorder="1" applyAlignment="1">
      <alignment horizontal="center" vertical="center" wrapText="1" readingOrder="1"/>
    </xf>
    <xf numFmtId="0" fontId="17" fillId="5" borderId="9" xfId="1" applyNumberFormat="1" applyFont="1" applyFill="1" applyBorder="1" applyAlignment="1">
      <alignment horizontal="right" vertical="center" indent="1" readingOrder="1"/>
    </xf>
    <xf numFmtId="0" fontId="16" fillId="5" borderId="9" xfId="1" applyNumberFormat="1" applyFont="1" applyFill="1" applyBorder="1" applyAlignment="1">
      <alignment horizontal="right" vertical="center" indent="1" readingOrder="1"/>
    </xf>
    <xf numFmtId="0" fontId="21" fillId="0" borderId="63" xfId="6" applyFont="1" applyBorder="1" applyAlignment="1">
      <alignment horizontal="center" vertical="center"/>
    </xf>
    <xf numFmtId="0" fontId="21" fillId="0" borderId="64" xfId="6" applyFont="1" applyBorder="1" applyAlignment="1">
      <alignment horizontal="right" vertical="center"/>
    </xf>
    <xf numFmtId="0" fontId="21" fillId="0" borderId="65" xfId="6" applyFont="1" applyBorder="1" applyAlignment="1">
      <alignment horizontal="center" vertical="center"/>
    </xf>
    <xf numFmtId="0" fontId="16" fillId="0" borderId="26" xfId="45" applyFont="1" applyFill="1" applyBorder="1">
      <alignment horizontal="left" vertical="center" wrapText="1" indent="1"/>
    </xf>
    <xf numFmtId="0" fontId="16" fillId="6" borderId="9" xfId="39" applyFont="1" applyFill="1" applyBorder="1" applyAlignment="1">
      <alignment horizontal="left" vertical="center" wrapText="1" indent="1" readingOrder="2"/>
    </xf>
    <xf numFmtId="0" fontId="16" fillId="4" borderId="66" xfId="45" applyFont="1" applyFill="1" applyBorder="1">
      <alignment horizontal="left" vertical="center" wrapText="1" indent="1"/>
    </xf>
    <xf numFmtId="0" fontId="21" fillId="0" borderId="26" xfId="39" applyFill="1" applyBorder="1">
      <alignment horizontal="right" vertical="center" wrapText="1" indent="1" readingOrder="2"/>
    </xf>
    <xf numFmtId="0" fontId="21" fillId="8" borderId="9" xfId="39" applyFill="1" applyBorder="1">
      <alignment horizontal="right" vertical="center" wrapText="1" indent="1" readingOrder="2"/>
    </xf>
    <xf numFmtId="0" fontId="21" fillId="4" borderId="66" xfId="39" applyFill="1" applyBorder="1">
      <alignment horizontal="right" vertical="center" wrapText="1" indent="1" readingOrder="2"/>
    </xf>
    <xf numFmtId="3" fontId="17" fillId="4" borderId="26" xfId="1" applyNumberFormat="1" applyFill="1" applyBorder="1" applyAlignment="1">
      <alignment horizontal="right" vertical="center" indent="1" readingOrder="1"/>
    </xf>
    <xf numFmtId="3" fontId="17" fillId="5" borderId="9" xfId="1" applyNumberFormat="1" applyFill="1" applyBorder="1" applyAlignment="1">
      <alignment horizontal="right" vertical="center" indent="1" readingOrder="1"/>
    </xf>
    <xf numFmtId="0" fontId="21" fillId="0" borderId="67" xfId="6" applyFont="1" applyBorder="1" applyAlignment="1">
      <alignment horizontal="center" vertical="center"/>
    </xf>
    <xf numFmtId="0" fontId="21" fillId="0" borderId="65" xfId="6" applyFont="1" applyBorder="1" applyAlignment="1">
      <alignment horizontal="right" vertical="center"/>
    </xf>
    <xf numFmtId="0" fontId="16" fillId="0" borderId="65" xfId="6" applyFont="1" applyBorder="1" applyAlignment="1">
      <alignment horizontal="left" vertical="center"/>
    </xf>
    <xf numFmtId="0" fontId="21" fillId="8" borderId="22" xfId="39" applyFill="1" applyBorder="1" applyAlignment="1">
      <alignment horizontal="center" vertical="center" wrapText="1" readingOrder="2"/>
    </xf>
    <xf numFmtId="0" fontId="16" fillId="8" borderId="22" xfId="45" applyFont="1" applyFill="1" applyBorder="1" applyAlignment="1">
      <alignment horizontal="center" vertical="center" wrapText="1"/>
    </xf>
    <xf numFmtId="0" fontId="21" fillId="0" borderId="23" xfId="39" applyFill="1" applyBorder="1">
      <alignment horizontal="right" vertical="center" wrapText="1" indent="1" readingOrder="2"/>
    </xf>
    <xf numFmtId="0" fontId="16" fillId="8" borderId="9" xfId="45" applyFont="1" applyFill="1" applyBorder="1">
      <alignment horizontal="left" vertical="center" wrapText="1" indent="1"/>
    </xf>
    <xf numFmtId="0" fontId="16" fillId="0" borderId="23" xfId="45" applyFont="1" applyFill="1" applyBorder="1">
      <alignment horizontal="left" vertical="center" wrapText="1" indent="1"/>
    </xf>
    <xf numFmtId="0" fontId="17" fillId="0" borderId="26" xfId="1" applyNumberFormat="1" applyBorder="1" applyAlignment="1">
      <alignment horizontal="right" vertical="center" indent="1" readingOrder="1"/>
    </xf>
    <xf numFmtId="0" fontId="17" fillId="8" borderId="9" xfId="1" applyNumberFormat="1" applyFill="1" applyBorder="1" applyAlignment="1">
      <alignment horizontal="right" vertical="center" indent="1" readingOrder="1"/>
    </xf>
    <xf numFmtId="0" fontId="17" fillId="0" borderId="23" xfId="1" applyNumberFormat="1" applyBorder="1" applyAlignment="1">
      <alignment horizontal="right" vertical="center" indent="1" readingOrder="1"/>
    </xf>
    <xf numFmtId="0" fontId="16" fillId="8" borderId="22" xfId="1" applyNumberFormat="1" applyFont="1" applyFill="1" applyBorder="1" applyAlignment="1">
      <alignment horizontal="right" vertical="center" indent="1" readingOrder="1"/>
    </xf>
    <xf numFmtId="0" fontId="21" fillId="4" borderId="0" xfId="32" applyFont="1" applyFill="1" applyAlignment="1">
      <alignment horizontal="right" vertical="center"/>
    </xf>
    <xf numFmtId="0" fontId="16" fillId="4" borderId="0" xfId="30" applyFont="1" applyFill="1" applyAlignment="1">
      <alignment horizontal="left" vertical="center" readingOrder="1"/>
    </xf>
    <xf numFmtId="0" fontId="31" fillId="0" borderId="0" xfId="0" applyFont="1" applyAlignment="1">
      <alignment readingOrder="1"/>
    </xf>
    <xf numFmtId="3" fontId="17" fillId="0" borderId="13" xfId="1" applyNumberFormat="1" applyFont="1" applyFill="1" applyBorder="1" applyAlignment="1">
      <alignment horizontal="right" vertical="center" indent="1"/>
    </xf>
    <xf numFmtId="3" fontId="17" fillId="0" borderId="13" xfId="1" applyNumberFormat="1" applyFont="1" applyFill="1" applyBorder="1" applyAlignment="1">
      <alignment horizontal="left" vertical="center" indent="1"/>
    </xf>
    <xf numFmtId="3" fontId="17" fillId="0" borderId="14" xfId="1" applyNumberFormat="1" applyFont="1" applyFill="1" applyBorder="1" applyAlignment="1">
      <alignment horizontal="left" vertical="center" indent="1"/>
    </xf>
    <xf numFmtId="3" fontId="17" fillId="5" borderId="9" xfId="1" applyNumberFormat="1" applyFont="1" applyFill="1" applyBorder="1" applyAlignment="1">
      <alignment horizontal="left" vertical="center" indent="1"/>
    </xf>
    <xf numFmtId="3" fontId="17" fillId="5" borderId="9" xfId="1" applyNumberFormat="1" applyFont="1" applyFill="1" applyBorder="1" applyAlignment="1">
      <alignment horizontal="right" vertical="center" indent="1"/>
    </xf>
    <xf numFmtId="3" fontId="17" fillId="5" borderId="11" xfId="1" applyNumberFormat="1" applyFont="1" applyFill="1" applyBorder="1" applyAlignment="1">
      <alignment horizontal="right" vertical="center" indent="1"/>
    </xf>
    <xf numFmtId="3" fontId="17" fillId="0" borderId="9" xfId="1" applyNumberFormat="1" applyFont="1" applyFill="1" applyBorder="1" applyAlignment="1">
      <alignment horizontal="left" vertical="center" indent="1"/>
    </xf>
    <xf numFmtId="3" fontId="17" fillId="0" borderId="9" xfId="1" applyNumberFormat="1" applyFont="1" applyFill="1" applyBorder="1" applyAlignment="1">
      <alignment horizontal="right" vertical="center" indent="1"/>
    </xf>
    <xf numFmtId="3" fontId="17" fillId="0" borderId="11" xfId="1" applyNumberFormat="1" applyFont="1" applyFill="1" applyBorder="1" applyAlignment="1">
      <alignment horizontal="right" vertical="center" indent="1"/>
    </xf>
    <xf numFmtId="3" fontId="17" fillId="0" borderId="29" xfId="1" quotePrefix="1" applyNumberFormat="1" applyFont="1" applyFill="1" applyBorder="1" applyAlignment="1">
      <alignment horizontal="right" vertical="center" indent="1"/>
    </xf>
    <xf numFmtId="3" fontId="17" fillId="0" borderId="45" xfId="1" quotePrefix="1" applyNumberFormat="1" applyFont="1" applyFill="1" applyBorder="1" applyAlignment="1">
      <alignment horizontal="right" vertical="center" indent="1"/>
    </xf>
    <xf numFmtId="3" fontId="17" fillId="0" borderId="19" xfId="1" applyNumberFormat="1" applyFont="1" applyFill="1" applyBorder="1" applyAlignment="1">
      <alignment horizontal="right" vertical="center" indent="1"/>
    </xf>
    <xf numFmtId="0" fontId="21" fillId="5" borderId="44" xfId="39" applyFill="1" applyBorder="1">
      <alignment horizontal="right" vertical="center" wrapText="1" indent="1" readingOrder="2"/>
    </xf>
    <xf numFmtId="0" fontId="17" fillId="5" borderId="45" xfId="45" applyFont="1" applyFill="1" applyBorder="1">
      <alignment horizontal="left" vertical="center" wrapText="1" indent="1"/>
    </xf>
    <xf numFmtId="0" fontId="23" fillId="5" borderId="0" xfId="23" applyFont="1" applyFill="1" applyAlignment="1">
      <alignment vertical="center"/>
    </xf>
    <xf numFmtId="3" fontId="17" fillId="0" borderId="14" xfId="1" applyNumberFormat="1" applyFont="1" applyFill="1" applyBorder="1" applyAlignment="1">
      <alignment horizontal="right" vertical="center" indent="1" readingOrder="1"/>
    </xf>
    <xf numFmtId="3" fontId="17" fillId="5" borderId="9" xfId="1" applyNumberFormat="1" applyFont="1" applyFill="1" applyBorder="1" applyAlignment="1">
      <alignment horizontal="right" vertical="center" indent="1" readingOrder="1"/>
    </xf>
    <xf numFmtId="3" fontId="17" fillId="5" borderId="14" xfId="1" applyNumberFormat="1" applyFont="1" applyFill="1" applyBorder="1" applyAlignment="1">
      <alignment horizontal="right" vertical="center" indent="1" readingOrder="1"/>
    </xf>
    <xf numFmtId="0" fontId="21" fillId="5" borderId="24" xfId="39" applyFill="1" applyBorder="1" applyAlignment="1">
      <alignment horizontal="center" vertical="center" wrapText="1" readingOrder="2"/>
    </xf>
    <xf numFmtId="0" fontId="17" fillId="0" borderId="0" xfId="95" applyAlignment="1">
      <alignment horizontal="left" vertical="center" indent="1"/>
    </xf>
    <xf numFmtId="0" fontId="16" fillId="5" borderId="25" xfId="45" applyFont="1" applyFill="1" applyBorder="1" applyAlignment="1">
      <alignment horizontal="center" vertical="center" wrapText="1"/>
    </xf>
    <xf numFmtId="0" fontId="21" fillId="0" borderId="17" xfId="6" applyFont="1" applyBorder="1" applyAlignment="1">
      <alignment horizontal="center" vertical="center"/>
    </xf>
    <xf numFmtId="0" fontId="17" fillId="0" borderId="17" xfId="97" applyBorder="1" applyAlignment="1">
      <alignment horizontal="center"/>
    </xf>
    <xf numFmtId="0" fontId="17" fillId="0" borderId="16" xfId="97" applyBorder="1" applyAlignment="1">
      <alignment horizontal="center"/>
    </xf>
    <xf numFmtId="0" fontId="16" fillId="0" borderId="33" xfId="6" applyFont="1" applyBorder="1" applyAlignment="1">
      <alignment horizontal="left" vertical="center"/>
    </xf>
    <xf numFmtId="3" fontId="16" fillId="0" borderId="22" xfId="97" applyNumberFormat="1" applyFont="1" applyBorder="1" applyAlignment="1">
      <alignment horizontal="right" vertical="center" indent="1"/>
    </xf>
    <xf numFmtId="0" fontId="21" fillId="0" borderId="28" xfId="6" applyFont="1" applyBorder="1" applyAlignment="1">
      <alignment horizontal="center" vertical="center"/>
    </xf>
    <xf numFmtId="0" fontId="17" fillId="0" borderId="28" xfId="97" applyBorder="1" applyAlignment="1">
      <alignment horizontal="center"/>
    </xf>
    <xf numFmtId="0" fontId="16" fillId="0" borderId="28" xfId="6" applyFont="1" applyBorder="1" applyAlignment="1">
      <alignment horizontal="left" vertical="center"/>
    </xf>
    <xf numFmtId="0" fontId="17" fillId="0" borderId="53" xfId="0" applyFont="1" applyBorder="1" applyAlignment="1">
      <alignment horizontal="left" vertical="center" wrapText="1" indent="1" readingOrder="1"/>
    </xf>
    <xf numFmtId="0" fontId="17" fillId="5" borderId="53" xfId="0" applyFont="1" applyFill="1" applyBorder="1" applyAlignment="1">
      <alignment horizontal="left" vertical="center" wrapText="1" indent="1" readingOrder="1"/>
    </xf>
    <xf numFmtId="167" fontId="16" fillId="0" borderId="25" xfId="1" applyNumberFormat="1" applyFont="1" applyFill="1" applyBorder="1" applyAlignment="1">
      <alignment horizontal="right" vertical="center" indent="1" readingOrder="1"/>
    </xf>
    <xf numFmtId="0" fontId="17" fillId="0" borderId="21" xfId="45" applyFont="1" applyFill="1" applyBorder="1">
      <alignment horizontal="left" vertical="center" wrapText="1" indent="1"/>
    </xf>
    <xf numFmtId="0" fontId="17" fillId="5" borderId="13" xfId="45" applyFont="1" applyFill="1" applyBorder="1">
      <alignment horizontal="left" vertical="center" wrapText="1" indent="1"/>
    </xf>
    <xf numFmtId="0" fontId="0" fillId="5" borderId="0" xfId="0" applyFill="1"/>
    <xf numFmtId="168" fontId="21" fillId="0" borderId="24" xfId="155" applyNumberFormat="1" applyFont="1" applyFill="1" applyBorder="1" applyAlignment="1">
      <alignment horizontal="center" vertical="center"/>
    </xf>
    <xf numFmtId="3" fontId="17" fillId="0" borderId="14" xfId="58" applyNumberFormat="1" applyFont="1" applyBorder="1" applyAlignment="1">
      <alignment horizontal="right" vertical="center" indent="1"/>
    </xf>
    <xf numFmtId="3" fontId="16" fillId="0" borderId="14" xfId="58" applyNumberFormat="1" applyFont="1" applyBorder="1" applyAlignment="1">
      <alignment horizontal="right" vertical="center" indent="1"/>
    </xf>
    <xf numFmtId="3" fontId="17" fillId="5" borderId="9" xfId="58" applyNumberFormat="1" applyFont="1" applyFill="1" applyBorder="1" applyAlignment="1">
      <alignment horizontal="right" vertical="center" indent="1"/>
    </xf>
    <xf numFmtId="3" fontId="16" fillId="5" borderId="9" xfId="58" applyNumberFormat="1" applyFont="1" applyFill="1" applyBorder="1" applyAlignment="1">
      <alignment horizontal="right" vertical="center" indent="1"/>
    </xf>
    <xf numFmtId="3" fontId="17" fillId="0" borderId="9" xfId="58" applyNumberFormat="1" applyFont="1" applyBorder="1" applyAlignment="1">
      <alignment horizontal="right" vertical="center" indent="1"/>
    </xf>
    <xf numFmtId="3" fontId="16" fillId="0" borderId="9" xfId="58" applyNumberFormat="1" applyFont="1" applyBorder="1" applyAlignment="1">
      <alignment horizontal="right" vertical="center" indent="1"/>
    </xf>
    <xf numFmtId="3" fontId="17" fillId="5" borderId="23" xfId="58" applyNumberFormat="1" applyFont="1" applyFill="1" applyBorder="1" applyAlignment="1">
      <alignment horizontal="right" vertical="center" indent="1"/>
    </xf>
    <xf numFmtId="3" fontId="16" fillId="5" borderId="23" xfId="58" applyNumberFormat="1" applyFont="1" applyFill="1" applyBorder="1" applyAlignment="1">
      <alignment horizontal="right" vertical="center" indent="1"/>
    </xf>
    <xf numFmtId="3" fontId="16" fillId="0" borderId="22" xfId="58" applyNumberFormat="1" applyFont="1" applyFill="1" applyBorder="1" applyAlignment="1">
      <alignment horizontal="right" vertical="center" indent="1"/>
    </xf>
    <xf numFmtId="0" fontId="17" fillId="6" borderId="54" xfId="0" applyFont="1" applyFill="1" applyBorder="1" applyAlignment="1">
      <alignment horizontal="left" vertical="center" wrapText="1" indent="1"/>
    </xf>
    <xf numFmtId="0" fontId="17" fillId="7" borderId="56" xfId="0" applyFont="1" applyFill="1" applyBorder="1" applyAlignment="1">
      <alignment horizontal="left" vertical="center" wrapText="1" indent="1"/>
    </xf>
    <xf numFmtId="0" fontId="16" fillId="6" borderId="57" xfId="0" applyFont="1" applyFill="1" applyBorder="1" applyAlignment="1">
      <alignment horizontal="center" vertical="center" wrapText="1"/>
    </xf>
    <xf numFmtId="0" fontId="27" fillId="4" borderId="0" xfId="0" applyFont="1" applyFill="1" applyAlignment="1">
      <alignment horizontal="right" vertical="center" wrapText="1" indent="1"/>
    </xf>
    <xf numFmtId="0" fontId="41" fillId="5" borderId="0" xfId="0" applyFont="1" applyFill="1" applyAlignment="1">
      <alignment horizontal="right" vertical="center" wrapText="1" indent="1"/>
    </xf>
    <xf numFmtId="0" fontId="41" fillId="4" borderId="0" xfId="0" applyFont="1" applyFill="1" applyAlignment="1">
      <alignment horizontal="right" vertical="center" wrapText="1" indent="1"/>
    </xf>
    <xf numFmtId="0" fontId="0" fillId="4" borderId="73" xfId="0" applyFill="1" applyBorder="1" applyAlignment="1">
      <alignment horizontal="right" vertical="center" indent="1"/>
    </xf>
    <xf numFmtId="0" fontId="0" fillId="5" borderId="74" xfId="0" applyFill="1" applyBorder="1" applyAlignment="1">
      <alignment horizontal="right" vertical="center" indent="1"/>
    </xf>
    <xf numFmtId="0" fontId="0" fillId="4" borderId="74" xfId="0" applyFill="1" applyBorder="1" applyAlignment="1">
      <alignment horizontal="right" vertical="center" indent="1"/>
    </xf>
    <xf numFmtId="0" fontId="0" fillId="4" borderId="75" xfId="0" applyFill="1" applyBorder="1" applyAlignment="1">
      <alignment horizontal="right" vertical="center" indent="1"/>
    </xf>
    <xf numFmtId="0" fontId="0" fillId="5" borderId="76" xfId="0" applyFill="1" applyBorder="1" applyAlignment="1">
      <alignment horizontal="right" vertical="center" indent="1"/>
    </xf>
    <xf numFmtId="0" fontId="17" fillId="0" borderId="23" xfId="160" applyFont="1" applyBorder="1"/>
    <xf numFmtId="0" fontId="82" fillId="0" borderId="26" xfId="39" applyFont="1" applyFill="1" applyBorder="1">
      <alignment horizontal="right" vertical="center" wrapText="1" indent="1" readingOrder="2"/>
    </xf>
    <xf numFmtId="165" fontId="17" fillId="0" borderId="26" xfId="1" applyNumberFormat="1" applyFont="1" applyFill="1" applyBorder="1" applyAlignment="1">
      <alignment horizontal="right" vertical="center" indent="1" readingOrder="1"/>
    </xf>
    <xf numFmtId="0" fontId="45" fillId="6" borderId="9" xfId="95" applyFont="1" applyFill="1" applyBorder="1" applyAlignment="1">
      <alignment horizontal="left" vertical="center" wrapText="1" indent="1"/>
    </xf>
    <xf numFmtId="0" fontId="45" fillId="0" borderId="9" xfId="95" applyFont="1" applyBorder="1" applyAlignment="1">
      <alignment horizontal="left" vertical="center" wrapText="1" indent="1"/>
    </xf>
    <xf numFmtId="0" fontId="82" fillId="0" borderId="9" xfId="39" applyFont="1" applyFill="1" applyBorder="1">
      <alignment horizontal="right" vertical="center" wrapText="1" indent="1" readingOrder="2"/>
    </xf>
    <xf numFmtId="0" fontId="45" fillId="5" borderId="9" xfId="95" applyFont="1" applyFill="1" applyBorder="1" applyAlignment="1">
      <alignment horizontal="left" vertical="center" wrapText="1" indent="1"/>
    </xf>
    <xf numFmtId="3" fontId="17" fillId="0" borderId="9" xfId="1" applyNumberFormat="1" applyFont="1" applyFill="1" applyBorder="1" applyAlignment="1">
      <alignment horizontal="right" vertical="center" indent="1" readingOrder="1"/>
    </xf>
    <xf numFmtId="0" fontId="33" fillId="5" borderId="9" xfId="0" applyFont="1" applyFill="1" applyBorder="1" applyAlignment="1">
      <alignment horizontal="left" vertical="center" indent="1"/>
    </xf>
    <xf numFmtId="0" fontId="33" fillId="0" borderId="9" xfId="0" applyFont="1" applyBorder="1" applyAlignment="1">
      <alignment horizontal="left" vertical="center" indent="1"/>
    </xf>
    <xf numFmtId="3" fontId="17" fillId="5" borderId="9" xfId="0" applyNumberFormat="1" applyFont="1" applyFill="1" applyBorder="1" applyAlignment="1">
      <alignment horizontal="right" vertical="center" indent="1"/>
    </xf>
    <xf numFmtId="3" fontId="17" fillId="0" borderId="9" xfId="0" applyNumberFormat="1" applyFont="1" applyBorder="1" applyAlignment="1">
      <alignment horizontal="right" vertical="center" indent="1"/>
    </xf>
    <xf numFmtId="3" fontId="17" fillId="5" borderId="17" xfId="0" applyNumberFormat="1" applyFont="1" applyFill="1" applyBorder="1" applyAlignment="1">
      <alignment horizontal="right" vertical="center" indent="1"/>
    </xf>
    <xf numFmtId="0" fontId="33" fillId="5" borderId="17" xfId="0" applyFont="1" applyFill="1" applyBorder="1" applyAlignment="1">
      <alignment horizontal="left" vertical="center" wrapText="1" indent="1"/>
    </xf>
    <xf numFmtId="167" fontId="17" fillId="0" borderId="13" xfId="1" applyNumberFormat="1" applyFont="1" applyFill="1" applyBorder="1" applyAlignment="1">
      <alignment horizontal="right" vertical="center" indent="1"/>
    </xf>
    <xf numFmtId="167" fontId="17" fillId="5" borderId="11" xfId="1" applyNumberFormat="1" applyFont="1" applyFill="1" applyBorder="1" applyAlignment="1">
      <alignment horizontal="right" vertical="center" indent="1"/>
    </xf>
    <xf numFmtId="167" fontId="17" fillId="0" borderId="11" xfId="1" applyNumberFormat="1" applyFont="1" applyFill="1" applyBorder="1" applyAlignment="1">
      <alignment horizontal="right" vertical="center" indent="1"/>
    </xf>
    <xf numFmtId="0" fontId="0" fillId="0" borderId="74" xfId="0" applyBorder="1" applyAlignment="1">
      <alignment horizontal="right" vertical="center" indent="1"/>
    </xf>
    <xf numFmtId="0" fontId="16" fillId="5" borderId="47" xfId="16" applyFont="1" applyFill="1" applyBorder="1" applyAlignment="1">
      <alignment horizontal="center" wrapText="1"/>
    </xf>
    <xf numFmtId="0" fontId="34" fillId="5" borderId="40" xfId="16" applyFont="1" applyFill="1" applyBorder="1" applyAlignment="1">
      <alignment horizontal="center" vertical="top" wrapText="1"/>
    </xf>
    <xf numFmtId="0" fontId="45" fillId="5" borderId="14" xfId="95" applyFont="1" applyFill="1" applyBorder="1" applyAlignment="1">
      <alignment horizontal="left" vertical="center" wrapText="1" indent="1"/>
    </xf>
    <xf numFmtId="0" fontId="45" fillId="0" borderId="14" xfId="95" applyFont="1" applyBorder="1" applyAlignment="1">
      <alignment horizontal="left" vertical="center" wrapText="1" indent="1"/>
    </xf>
    <xf numFmtId="0" fontId="31" fillId="3" borderId="0" xfId="97" applyFont="1" applyFill="1"/>
    <xf numFmtId="0" fontId="16" fillId="6" borderId="32" xfId="0" applyFont="1" applyFill="1" applyBorder="1" applyAlignment="1">
      <alignment horizontal="left" vertical="center" wrapText="1" indent="1"/>
    </xf>
    <xf numFmtId="0" fontId="21" fillId="5" borderId="31" xfId="10" applyFill="1" applyBorder="1" applyAlignment="1">
      <alignment horizontal="right" vertical="top" wrapText="1" indent="1"/>
    </xf>
    <xf numFmtId="0" fontId="16" fillId="5" borderId="22" xfId="36" applyFont="1" applyFill="1" applyBorder="1" applyAlignment="1">
      <alignment horizontal="center" vertical="center" wrapText="1"/>
    </xf>
    <xf numFmtId="0" fontId="16" fillId="5" borderId="25" xfId="36" applyFont="1" applyFill="1" applyBorder="1" applyAlignment="1">
      <alignment horizontal="center" vertical="center" wrapText="1"/>
    </xf>
    <xf numFmtId="3" fontId="17" fillId="0" borderId="26" xfId="1" applyNumberFormat="1" applyFont="1" applyFill="1" applyBorder="1" applyAlignment="1">
      <alignment horizontal="right" vertical="center" indent="1" readingOrder="1"/>
    </xf>
    <xf numFmtId="3" fontId="17" fillId="5" borderId="17" xfId="1" applyNumberFormat="1" applyFont="1" applyFill="1" applyBorder="1" applyAlignment="1">
      <alignment horizontal="right" vertical="center" indent="1" readingOrder="1"/>
    </xf>
    <xf numFmtId="0" fontId="45" fillId="5" borderId="17" xfId="95" applyFont="1" applyFill="1" applyBorder="1" applyAlignment="1">
      <alignment horizontal="left" vertical="center" wrapText="1" indent="1"/>
    </xf>
    <xf numFmtId="0" fontId="16" fillId="5" borderId="23" xfId="39" applyFont="1" applyFill="1" applyBorder="1">
      <alignment horizontal="right" vertical="center" wrapText="1" indent="1" readingOrder="2"/>
    </xf>
    <xf numFmtId="0" fontId="34" fillId="5" borderId="23" xfId="44" applyFont="1" applyFill="1" applyBorder="1" applyAlignment="1">
      <alignment horizontal="left" vertical="center" indent="1" readingOrder="1"/>
    </xf>
    <xf numFmtId="0" fontId="34" fillId="5" borderId="22" xfId="44" applyFont="1" applyFill="1" applyBorder="1" applyAlignment="1">
      <alignment horizontal="center" vertical="center" readingOrder="1"/>
    </xf>
    <xf numFmtId="167" fontId="16" fillId="5" borderId="23" xfId="1" applyNumberFormat="1" applyFont="1" applyFill="1" applyBorder="1" applyAlignment="1">
      <alignment horizontal="right" vertical="center" indent="1" readingOrder="1"/>
    </xf>
    <xf numFmtId="167" fontId="16" fillId="0" borderId="13" xfId="1" applyNumberFormat="1" applyFont="1" applyFill="1" applyBorder="1" applyAlignment="1">
      <alignment horizontal="right" vertical="center" indent="1" readingOrder="1"/>
    </xf>
    <xf numFmtId="167" fontId="16" fillId="5" borderId="11" xfId="1" applyNumberFormat="1" applyFont="1" applyFill="1" applyBorder="1" applyAlignment="1">
      <alignment horizontal="right" vertical="center" indent="1" readingOrder="1"/>
    </xf>
    <xf numFmtId="167" fontId="16" fillId="5" borderId="19" xfId="1" applyNumberFormat="1" applyFont="1" applyFill="1" applyBorder="1" applyAlignment="1">
      <alignment horizontal="right" vertical="center" indent="1" readingOrder="1"/>
    </xf>
    <xf numFmtId="0" fontId="27" fillId="5" borderId="22" xfId="0" applyFont="1" applyFill="1" applyBorder="1" applyAlignment="1">
      <alignment horizontal="center" vertical="center" wrapText="1"/>
    </xf>
    <xf numFmtId="3" fontId="17" fillId="0" borderId="26" xfId="1" applyNumberFormat="1" applyFont="1" applyFill="1" applyBorder="1" applyAlignment="1">
      <alignment horizontal="right" vertical="center" indent="1"/>
    </xf>
    <xf numFmtId="3" fontId="17" fillId="0" borderId="14" xfId="1" applyNumberFormat="1" applyFont="1" applyFill="1" applyBorder="1" applyAlignment="1">
      <alignment horizontal="right" vertical="center" indent="1"/>
    </xf>
    <xf numFmtId="0" fontId="17" fillId="0" borderId="0" xfId="160" applyFont="1" applyAlignment="1">
      <alignment wrapText="1"/>
    </xf>
    <xf numFmtId="0" fontId="21" fillId="0" borderId="23" xfId="6" applyFont="1" applyBorder="1" applyAlignment="1">
      <alignment horizontal="right" vertical="center"/>
    </xf>
    <xf numFmtId="0" fontId="6" fillId="0" borderId="23" xfId="160" applyBorder="1"/>
    <xf numFmtId="0" fontId="16" fillId="0" borderId="23" xfId="6" applyFont="1" applyBorder="1" applyAlignment="1">
      <alignment vertical="center"/>
    </xf>
    <xf numFmtId="0" fontId="17" fillId="0" borderId="14" xfId="160" applyFont="1" applyBorder="1"/>
    <xf numFmtId="0" fontId="16" fillId="5" borderId="9" xfId="160" applyFont="1" applyFill="1" applyBorder="1" applyAlignment="1">
      <alignment vertical="center" wrapText="1"/>
    </xf>
    <xf numFmtId="0" fontId="41" fillId="5" borderId="9" xfId="39" applyFont="1" applyFill="1" applyBorder="1">
      <alignment horizontal="right" vertical="center" wrapText="1" indent="1" readingOrder="2"/>
    </xf>
    <xf numFmtId="0" fontId="41" fillId="0" borderId="9" xfId="39" applyFont="1" applyFill="1" applyBorder="1">
      <alignment horizontal="right" vertical="center" wrapText="1" indent="1" readingOrder="2"/>
    </xf>
    <xf numFmtId="0" fontId="87" fillId="0" borderId="9" xfId="39" applyFont="1" applyFill="1" applyBorder="1">
      <alignment horizontal="right" vertical="center" wrapText="1" indent="1" readingOrder="2"/>
    </xf>
    <xf numFmtId="0" fontId="41" fillId="5" borderId="9" xfId="158" applyFont="1" applyFill="1" applyBorder="1" applyAlignment="1">
      <alignment horizontal="right" indent="1"/>
    </xf>
    <xf numFmtId="0" fontId="41" fillId="0" borderId="9" xfId="158" applyFont="1" applyBorder="1" applyAlignment="1">
      <alignment horizontal="right" indent="1"/>
    </xf>
    <xf numFmtId="0" fontId="41" fillId="5" borderId="17" xfId="158" applyFont="1" applyFill="1" applyBorder="1" applyAlignment="1">
      <alignment horizontal="right" vertical="center" indent="1"/>
    </xf>
    <xf numFmtId="0" fontId="41" fillId="0" borderId="14" xfId="39" applyFont="1" applyFill="1" applyBorder="1">
      <alignment horizontal="right" vertical="center" wrapText="1" indent="1" readingOrder="2"/>
    </xf>
    <xf numFmtId="0" fontId="41" fillId="5" borderId="14" xfId="39" applyFont="1" applyFill="1" applyBorder="1">
      <alignment horizontal="right" vertical="center" wrapText="1" indent="1" readingOrder="2"/>
    </xf>
    <xf numFmtId="0" fontId="41" fillId="5" borderId="17" xfId="39" applyFont="1" applyFill="1" applyBorder="1">
      <alignment horizontal="right" vertical="center" wrapText="1" indent="1" readingOrder="2"/>
    </xf>
    <xf numFmtId="0" fontId="89" fillId="0" borderId="26" xfId="39" applyFont="1" applyFill="1" applyBorder="1" applyAlignment="1">
      <alignment horizontal="left" vertical="center" wrapText="1" indent="1" readingOrder="1"/>
    </xf>
    <xf numFmtId="0" fontId="89" fillId="0" borderId="9" xfId="39" applyFont="1" applyFill="1" applyBorder="1" applyAlignment="1">
      <alignment horizontal="left" vertical="center" wrapText="1" indent="1" readingOrder="1"/>
    </xf>
    <xf numFmtId="167" fontId="17" fillId="5" borderId="14" xfId="1" applyNumberFormat="1" applyFont="1" applyFill="1" applyBorder="1" applyAlignment="1">
      <alignment horizontal="right" vertical="center" indent="1" readingOrder="1"/>
    </xf>
    <xf numFmtId="167" fontId="16" fillId="5" borderId="14" xfId="1" applyNumberFormat="1" applyFont="1" applyFill="1" applyBorder="1" applyAlignment="1">
      <alignment horizontal="right" vertical="center" indent="1" readingOrder="1"/>
    </xf>
    <xf numFmtId="0" fontId="21" fillId="0" borderId="44" xfId="39" applyFill="1" applyBorder="1">
      <alignment horizontal="right" vertical="center" wrapText="1" indent="1" readingOrder="2"/>
    </xf>
    <xf numFmtId="167" fontId="17" fillId="0" borderId="29" xfId="1" applyNumberFormat="1" applyFont="1" applyFill="1" applyBorder="1" applyAlignment="1">
      <alignment horizontal="right" vertical="center" indent="1" readingOrder="1"/>
    </xf>
    <xf numFmtId="0" fontId="17" fillId="0" borderId="0" xfId="0" applyFont="1" applyAlignment="1">
      <alignment horizontal="left" vertical="center" wrapText="1" indent="1" readingOrder="1"/>
    </xf>
    <xf numFmtId="167" fontId="17" fillId="5" borderId="29" xfId="1" applyNumberFormat="1" applyFont="1" applyFill="1" applyBorder="1" applyAlignment="1">
      <alignment horizontal="right" vertical="center" indent="1" readingOrder="1"/>
    </xf>
    <xf numFmtId="0" fontId="17" fillId="5" borderId="0" xfId="0" applyFont="1" applyFill="1" applyAlignment="1">
      <alignment horizontal="left" vertical="center" wrapText="1" indent="1" readingOrder="1"/>
    </xf>
    <xf numFmtId="0" fontId="16" fillId="8" borderId="40" xfId="16" applyFont="1" applyFill="1" applyBorder="1">
      <alignment horizontal="center" vertical="center" wrapText="1"/>
    </xf>
    <xf numFmtId="0" fontId="16" fillId="5" borderId="28" xfId="16" applyFont="1" applyFill="1" applyBorder="1">
      <alignment horizontal="center" vertical="center" wrapText="1"/>
    </xf>
    <xf numFmtId="3" fontId="17" fillId="5" borderId="29" xfId="44" applyNumberFormat="1" applyFont="1" applyFill="1" applyBorder="1" applyAlignment="1">
      <alignment horizontal="right" vertical="center" indent="1" readingOrder="1"/>
    </xf>
    <xf numFmtId="3" fontId="16" fillId="5" borderId="29" xfId="44" applyNumberFormat="1" applyFont="1" applyFill="1" applyBorder="1" applyAlignment="1">
      <alignment horizontal="right" vertical="center" indent="1" readingOrder="1"/>
    </xf>
    <xf numFmtId="3" fontId="17" fillId="3" borderId="0" xfId="0" applyNumberFormat="1" applyFont="1" applyFill="1"/>
    <xf numFmtId="167" fontId="17" fillId="0" borderId="23" xfId="1" applyNumberFormat="1" applyFont="1" applyFill="1" applyBorder="1" applyAlignment="1">
      <alignment horizontal="right" vertical="center" indent="1" readingOrder="1"/>
    </xf>
    <xf numFmtId="0" fontId="17" fillId="0" borderId="54" xfId="0" applyFont="1" applyBorder="1" applyAlignment="1">
      <alignment horizontal="left" vertical="center" wrapText="1" indent="1" readingOrder="1"/>
    </xf>
    <xf numFmtId="0" fontId="0" fillId="4" borderId="54" xfId="0" applyFill="1" applyBorder="1" applyAlignment="1">
      <alignment horizontal="right" vertical="center" indent="1"/>
    </xf>
    <xf numFmtId="0" fontId="0" fillId="5" borderId="54" xfId="0" applyFill="1" applyBorder="1" applyAlignment="1">
      <alignment horizontal="right" vertical="center" indent="1"/>
    </xf>
    <xf numFmtId="0" fontId="0" fillId="4" borderId="56" xfId="0" applyFill="1" applyBorder="1" applyAlignment="1">
      <alignment horizontal="right" vertical="center" indent="1"/>
    </xf>
    <xf numFmtId="0" fontId="17" fillId="0" borderId="33" xfId="97" applyBorder="1" applyAlignment="1">
      <alignment horizontal="center"/>
    </xf>
    <xf numFmtId="0" fontId="17" fillId="0" borderId="13" xfId="44" applyFont="1" applyBorder="1" applyAlignment="1">
      <alignment horizontal="right" vertical="center" indent="1" readingOrder="1"/>
    </xf>
    <xf numFmtId="0" fontId="17" fillId="5" borderId="11" xfId="44" applyFont="1" applyFill="1" applyBorder="1" applyAlignment="1">
      <alignment horizontal="right" vertical="center" indent="1" readingOrder="1"/>
    </xf>
    <xf numFmtId="0" fontId="17" fillId="0" borderId="11" xfId="44" applyFont="1" applyBorder="1">
      <alignment horizontal="right" vertical="center" indent="1"/>
    </xf>
    <xf numFmtId="0" fontId="17" fillId="5" borderId="19" xfId="44" applyFont="1" applyFill="1" applyBorder="1" applyAlignment="1">
      <alignment horizontal="right" vertical="center" indent="1" readingOrder="1"/>
    </xf>
    <xf numFmtId="0" fontId="17" fillId="0" borderId="45" xfId="44" applyFont="1" applyBorder="1" applyAlignment="1">
      <alignment horizontal="right" vertical="center" indent="1" readingOrder="1"/>
    </xf>
    <xf numFmtId="0" fontId="16" fillId="5" borderId="47" xfId="16" applyFont="1" applyFill="1" applyBorder="1">
      <alignment horizontal="center" vertical="center" wrapText="1"/>
    </xf>
    <xf numFmtId="0" fontId="17" fillId="0" borderId="48" xfId="0" applyFont="1" applyBorder="1" applyAlignment="1">
      <alignment horizontal="right" readingOrder="2"/>
    </xf>
    <xf numFmtId="0" fontId="17" fillId="0" borderId="0" xfId="0" applyFont="1" applyAlignment="1">
      <alignment horizontal="right" readingOrder="2"/>
    </xf>
    <xf numFmtId="0" fontId="21" fillId="5" borderId="17" xfId="39" applyFill="1" applyBorder="1" applyAlignment="1">
      <alignment horizontal="center" vertical="center" wrapText="1" readingOrder="2"/>
    </xf>
    <xf numFmtId="0" fontId="17" fillId="5" borderId="17" xfId="1" applyNumberFormat="1" applyFont="1" applyFill="1" applyBorder="1" applyAlignment="1">
      <alignment horizontal="right" vertical="center" indent="1" readingOrder="1"/>
    </xf>
    <xf numFmtId="0" fontId="16" fillId="5" borderId="17" xfId="1" applyNumberFormat="1" applyFont="1" applyFill="1" applyBorder="1" applyAlignment="1">
      <alignment horizontal="right" vertical="center" indent="1" readingOrder="1"/>
    </xf>
    <xf numFmtId="0" fontId="16" fillId="5" borderId="17" xfId="39" applyFont="1" applyFill="1" applyBorder="1" applyAlignment="1">
      <alignment horizontal="center" vertical="center" wrapText="1" readingOrder="1"/>
    </xf>
    <xf numFmtId="0" fontId="17" fillId="3" borderId="48" xfId="97" applyFill="1" applyBorder="1" applyAlignment="1">
      <alignment horizontal="right" readingOrder="2"/>
    </xf>
    <xf numFmtId="3" fontId="17" fillId="4" borderId="66" xfId="1" applyNumberFormat="1" applyFont="1" applyFill="1" applyBorder="1" applyAlignment="1">
      <alignment horizontal="right" vertical="center" indent="1" readingOrder="1"/>
    </xf>
    <xf numFmtId="3" fontId="45" fillId="5" borderId="9" xfId="94" applyNumberFormat="1" applyFont="1" applyFill="1" applyBorder="1" applyAlignment="1">
      <alignment horizontal="right" vertical="center" readingOrder="1"/>
    </xf>
    <xf numFmtId="3" fontId="32" fillId="5" borderId="9" xfId="94" applyNumberFormat="1" applyFont="1" applyFill="1" applyBorder="1" applyAlignment="1">
      <alignment horizontal="right" vertical="center"/>
    </xf>
    <xf numFmtId="3" fontId="0" fillId="0" borderId="0" xfId="0" applyNumberFormat="1"/>
    <xf numFmtId="3" fontId="68" fillId="0" borderId="0" xfId="97" applyNumberFormat="1" applyFont="1"/>
    <xf numFmtId="0" fontId="21" fillId="4" borderId="8" xfId="37" applyFont="1" applyFill="1" applyBorder="1">
      <alignment horizontal="center" vertical="center"/>
    </xf>
    <xf numFmtId="0" fontId="16" fillId="4" borderId="8" xfId="37" applyFont="1" applyFill="1" applyBorder="1">
      <alignment horizontal="center" vertical="center"/>
    </xf>
    <xf numFmtId="0" fontId="16" fillId="5" borderId="26" xfId="39" applyFont="1" applyFill="1" applyBorder="1">
      <alignment horizontal="right" vertical="center" wrapText="1" indent="1" readingOrder="2"/>
    </xf>
    <xf numFmtId="0" fontId="17" fillId="5" borderId="26" xfId="44" applyFont="1" applyFill="1" applyBorder="1" applyAlignment="1">
      <alignment horizontal="right" vertical="center" indent="1" readingOrder="1"/>
    </xf>
    <xf numFmtId="0" fontId="34" fillId="5" borderId="26" xfId="44" applyFont="1" applyFill="1" applyBorder="1" applyAlignment="1">
      <alignment horizontal="left" vertical="center" indent="1" readingOrder="1"/>
    </xf>
    <xf numFmtId="0" fontId="16" fillId="5" borderId="22" xfId="39" applyFont="1" applyFill="1" applyBorder="1" applyAlignment="1">
      <alignment horizontal="center" vertical="center" wrapText="1" readingOrder="2"/>
    </xf>
    <xf numFmtId="0" fontId="16" fillId="5" borderId="22" xfId="44" applyFont="1" applyFill="1" applyBorder="1" applyAlignment="1">
      <alignment horizontal="right" vertical="center" indent="1" readingOrder="1"/>
    </xf>
    <xf numFmtId="0" fontId="31" fillId="0" borderId="0" xfId="0" applyFont="1" applyAlignment="1">
      <alignment vertical="center" wrapText="1"/>
    </xf>
    <xf numFmtId="0" fontId="31" fillId="0" borderId="48" xfId="0" applyFont="1" applyBorder="1" applyAlignment="1">
      <alignment readingOrder="1"/>
    </xf>
    <xf numFmtId="0" fontId="45" fillId="5" borderId="86" xfId="0" applyFont="1" applyFill="1" applyBorder="1" applyAlignment="1">
      <alignment horizontal="left" vertical="center" wrapText="1" indent="1" readingOrder="1"/>
    </xf>
    <xf numFmtId="0" fontId="17" fillId="0" borderId="0" xfId="0" applyFont="1" applyAlignment="1">
      <alignment vertical="center" wrapText="1" readingOrder="2"/>
    </xf>
    <xf numFmtId="165" fontId="33" fillId="0" borderId="0" xfId="0" applyNumberFormat="1" applyFont="1"/>
    <xf numFmtId="0" fontId="17" fillId="0" borderId="0" xfId="0" applyFont="1" applyAlignment="1">
      <alignment readingOrder="2"/>
    </xf>
    <xf numFmtId="0" fontId="0" fillId="0" borderId="0" xfId="0" applyAlignment="1">
      <alignment vertical="center" wrapText="1"/>
    </xf>
    <xf numFmtId="0" fontId="45" fillId="0" borderId="13" xfId="45" applyFont="1" applyFill="1" applyBorder="1" applyAlignment="1">
      <alignment horizontal="left" vertical="center" wrapText="1" indent="1" readingOrder="1"/>
    </xf>
    <xf numFmtId="0" fontId="91" fillId="0" borderId="48" xfId="0" applyFont="1" applyBorder="1" applyAlignment="1">
      <alignment horizontal="right" vertical="center" wrapText="1" readingOrder="2"/>
    </xf>
    <xf numFmtId="0" fontId="23" fillId="0" borderId="0" xfId="0" applyFont="1" applyAlignment="1">
      <alignment horizontal="right" vertical="center"/>
    </xf>
    <xf numFmtId="165" fontId="17" fillId="6" borderId="11" xfId="193" applyNumberFormat="1" applyFont="1" applyFill="1" applyBorder="1" applyAlignment="1">
      <alignment vertical="center"/>
    </xf>
    <xf numFmtId="0" fontId="45" fillId="5" borderId="19" xfId="45" applyFont="1" applyFill="1" applyBorder="1" applyAlignment="1">
      <alignment horizontal="left" vertical="center" wrapText="1" indent="1" readingOrder="1"/>
    </xf>
    <xf numFmtId="3" fontId="17" fillId="5" borderId="19" xfId="1" applyNumberFormat="1" applyFont="1" applyFill="1" applyBorder="1" applyAlignment="1">
      <alignment horizontal="right" vertical="center" indent="1"/>
    </xf>
    <xf numFmtId="165" fontId="17" fillId="0" borderId="11" xfId="193" applyNumberFormat="1" applyFont="1" applyFill="1" applyBorder="1" applyAlignment="1">
      <alignment horizontal="center" vertical="center"/>
    </xf>
    <xf numFmtId="165" fontId="17" fillId="0" borderId="11" xfId="193" applyNumberFormat="1" applyFont="1" applyFill="1" applyBorder="1" applyAlignment="1">
      <alignment vertical="center"/>
    </xf>
    <xf numFmtId="165" fontId="17" fillId="6" borderId="11" xfId="193" applyNumberFormat="1" applyFont="1" applyFill="1" applyBorder="1" applyAlignment="1">
      <alignment horizontal="center" vertical="center"/>
    </xf>
    <xf numFmtId="0" fontId="0" fillId="6" borderId="29" xfId="0" applyFill="1" applyBorder="1" applyAlignment="1">
      <alignment horizontal="right" vertical="center" indent="1"/>
    </xf>
    <xf numFmtId="0" fontId="0" fillId="6" borderId="0" xfId="0" applyFill="1" applyAlignment="1">
      <alignment horizontal="right" vertical="center" indent="1"/>
    </xf>
    <xf numFmtId="0" fontId="17" fillId="0" borderId="45" xfId="45" applyFont="1" applyFill="1" applyBorder="1">
      <alignment horizontal="left" vertical="center" wrapText="1" indent="1"/>
    </xf>
    <xf numFmtId="3" fontId="17" fillId="0" borderId="9" xfId="44" applyNumberFormat="1" applyFont="1" applyBorder="1" applyAlignment="1">
      <alignment horizontal="right" vertical="center" indent="1" readingOrder="1"/>
    </xf>
    <xf numFmtId="3" fontId="45" fillId="0" borderId="9" xfId="94" applyNumberFormat="1" applyFont="1" applyFill="1" applyBorder="1" applyAlignment="1">
      <alignment horizontal="right" vertical="center" readingOrder="1"/>
    </xf>
    <xf numFmtId="3" fontId="32" fillId="0" borderId="9" xfId="94" applyNumberFormat="1" applyFont="1" applyFill="1" applyBorder="1" applyAlignment="1">
      <alignment horizontal="right" vertical="center"/>
    </xf>
    <xf numFmtId="3" fontId="45" fillId="0" borderId="14" xfId="94" applyNumberFormat="1" applyFont="1" applyFill="1" applyBorder="1" applyAlignment="1">
      <alignment horizontal="right" vertical="center" readingOrder="1"/>
    </xf>
    <xf numFmtId="3" fontId="32" fillId="0" borderId="14" xfId="94" applyNumberFormat="1" applyFont="1" applyFill="1" applyBorder="1" applyAlignment="1">
      <alignment horizontal="right" vertical="center"/>
    </xf>
    <xf numFmtId="3" fontId="45" fillId="0" borderId="17" xfId="94" applyNumberFormat="1" applyFont="1" applyFill="1" applyBorder="1" applyAlignment="1">
      <alignment horizontal="right" vertical="center" readingOrder="1"/>
    </xf>
    <xf numFmtId="3" fontId="32" fillId="0" borderId="17" xfId="94" applyNumberFormat="1" applyFont="1" applyFill="1" applyBorder="1" applyAlignment="1">
      <alignment horizontal="right" vertical="center"/>
    </xf>
    <xf numFmtId="0" fontId="16" fillId="5" borderId="14" xfId="160" applyFont="1" applyFill="1" applyBorder="1" applyAlignment="1">
      <alignment vertical="center" wrapText="1"/>
    </xf>
    <xf numFmtId="3" fontId="45" fillId="5" borderId="14" xfId="94" applyNumberFormat="1" applyFont="1" applyFill="1" applyBorder="1" applyAlignment="1">
      <alignment horizontal="right" vertical="center" readingOrder="1"/>
    </xf>
    <xf numFmtId="3" fontId="32" fillId="5" borderId="14" xfId="94" applyNumberFormat="1" applyFont="1" applyFill="1" applyBorder="1" applyAlignment="1">
      <alignment horizontal="right" vertical="center"/>
    </xf>
    <xf numFmtId="0" fontId="45" fillId="5" borderId="14" xfId="160" applyFont="1" applyFill="1" applyBorder="1" applyAlignment="1">
      <alignment vertical="center" wrapText="1"/>
    </xf>
    <xf numFmtId="0" fontId="45" fillId="5" borderId="9" xfId="160" applyFont="1" applyFill="1" applyBorder="1" applyAlignment="1">
      <alignment vertical="center" wrapText="1"/>
    </xf>
    <xf numFmtId="0" fontId="16" fillId="5" borderId="17" xfId="160" applyFont="1" applyFill="1" applyBorder="1" applyAlignment="1">
      <alignment vertical="center" wrapText="1"/>
    </xf>
    <xf numFmtId="3" fontId="45" fillId="5" borderId="17" xfId="94" applyNumberFormat="1" applyFont="1" applyFill="1" applyBorder="1" applyAlignment="1">
      <alignment horizontal="right" vertical="center" readingOrder="1"/>
    </xf>
    <xf numFmtId="3" fontId="32" fillId="5" borderId="17" xfId="94" applyNumberFormat="1" applyFont="1" applyFill="1" applyBorder="1" applyAlignment="1">
      <alignment horizontal="right" vertical="center"/>
    </xf>
    <xf numFmtId="0" fontId="45" fillId="5" borderId="17" xfId="160" applyFont="1" applyFill="1" applyBorder="1" applyAlignment="1">
      <alignment vertical="center" wrapText="1"/>
    </xf>
    <xf numFmtId="3" fontId="17" fillId="0" borderId="23" xfId="0" applyNumberFormat="1" applyFont="1" applyBorder="1" applyAlignment="1">
      <alignment horizontal="right" vertical="center" indent="1"/>
    </xf>
    <xf numFmtId="0" fontId="41" fillId="5" borderId="11" xfId="39" applyFont="1" applyFill="1" applyBorder="1">
      <alignment horizontal="right" vertical="center" wrapText="1" indent="1" readingOrder="2"/>
    </xf>
    <xf numFmtId="0" fontId="17" fillId="5" borderId="10" xfId="0" applyFont="1" applyFill="1" applyBorder="1" applyAlignment="1">
      <alignment horizontal="left" vertical="center" indent="1"/>
    </xf>
    <xf numFmtId="0" fontId="21" fillId="0" borderId="27" xfId="39" applyFill="1" applyBorder="1" applyAlignment="1">
      <alignment horizontal="center" vertical="center" readingOrder="2"/>
    </xf>
    <xf numFmtId="0" fontId="21" fillId="5" borderId="29" xfId="39" applyFill="1" applyBorder="1" applyAlignment="1">
      <alignment horizontal="center" vertical="center" readingOrder="2"/>
    </xf>
    <xf numFmtId="0" fontId="17" fillId="5" borderId="29" xfId="24" applyFont="1" applyFill="1" applyBorder="1" applyAlignment="1">
      <alignment horizontal="right" vertical="center" indent="1" readingOrder="1"/>
    </xf>
    <xf numFmtId="0" fontId="16" fillId="5" borderId="29" xfId="24" applyFont="1" applyFill="1" applyBorder="1" applyAlignment="1">
      <alignment horizontal="right" vertical="center" indent="1" readingOrder="1"/>
    </xf>
    <xf numFmtId="0" fontId="21" fillId="0" borderId="29" xfId="16" applyFont="1" applyFill="1" applyBorder="1" applyAlignment="1">
      <alignment horizontal="center" vertical="center" wrapText="1" readingOrder="2"/>
    </xf>
    <xf numFmtId="0" fontId="16" fillId="0" borderId="29" xfId="39" applyFont="1" applyFill="1" applyBorder="1" applyAlignment="1">
      <alignment horizontal="center" vertical="center" readingOrder="1"/>
    </xf>
    <xf numFmtId="0" fontId="21" fillId="0" borderId="28" xfId="16" applyFont="1" applyFill="1" applyBorder="1" applyAlignment="1">
      <alignment horizontal="center" vertical="center" wrapText="1" readingOrder="2"/>
    </xf>
    <xf numFmtId="1" fontId="62" fillId="0" borderId="27" xfId="24" applyNumberFormat="1" applyFont="1" applyBorder="1" applyAlignment="1">
      <alignment horizontal="right" vertical="center" indent="1" readingOrder="1"/>
    </xf>
    <xf numFmtId="1" fontId="63" fillId="0" borderId="27" xfId="24" applyNumberFormat="1" applyFont="1" applyBorder="1" applyAlignment="1">
      <alignment horizontal="right" vertical="center" indent="1" readingOrder="1"/>
    </xf>
    <xf numFmtId="0" fontId="16" fillId="0" borderId="27" xfId="39" applyFont="1" applyFill="1" applyBorder="1" applyAlignment="1">
      <alignment horizontal="center" vertical="center" readingOrder="1"/>
    </xf>
    <xf numFmtId="1" fontId="62" fillId="5" borderId="29" xfId="24" applyNumberFormat="1" applyFont="1" applyFill="1" applyBorder="1" applyAlignment="1">
      <alignment horizontal="right" vertical="center" indent="1" readingOrder="1"/>
    </xf>
    <xf numFmtId="1" fontId="63" fillId="5" borderId="29" xfId="24" applyNumberFormat="1" applyFont="1" applyFill="1" applyBorder="1" applyAlignment="1">
      <alignment horizontal="right" vertical="center" indent="1" readingOrder="1"/>
    </xf>
    <xf numFmtId="0" fontId="16" fillId="5" borderId="29" xfId="39" applyFont="1" applyFill="1" applyBorder="1" applyAlignment="1">
      <alignment horizontal="center" vertical="center" readingOrder="1"/>
    </xf>
    <xf numFmtId="1" fontId="62" fillId="0" borderId="29" xfId="24" applyNumberFormat="1" applyFont="1" applyBorder="1" applyAlignment="1">
      <alignment horizontal="right" vertical="center" indent="1" readingOrder="1"/>
    </xf>
    <xf numFmtId="1" fontId="63" fillId="0" borderId="29" xfId="24" applyNumberFormat="1" applyFont="1" applyBorder="1" applyAlignment="1">
      <alignment horizontal="right" vertical="center" indent="1" readingOrder="1"/>
    </xf>
    <xf numFmtId="1" fontId="62" fillId="0" borderId="28" xfId="24" applyNumberFormat="1" applyFont="1" applyBorder="1" applyAlignment="1">
      <alignment horizontal="right" vertical="center" indent="1" readingOrder="1"/>
    </xf>
    <xf numFmtId="1" fontId="63" fillId="0" borderId="28" xfId="24" applyNumberFormat="1" applyFont="1" applyBorder="1" applyAlignment="1">
      <alignment horizontal="right" vertical="center" indent="1" readingOrder="1"/>
    </xf>
    <xf numFmtId="0" fontId="16" fillId="0" borderId="17" xfId="39" applyFont="1" applyFill="1" applyBorder="1" applyAlignment="1">
      <alignment horizontal="center" vertical="center" readingOrder="1"/>
    </xf>
    <xf numFmtId="0" fontId="17" fillId="0" borderId="27" xfId="44" applyFont="1" applyBorder="1" applyAlignment="1">
      <alignment horizontal="right" vertical="center" indent="1" readingOrder="1"/>
    </xf>
    <xf numFmtId="0" fontId="17" fillId="0" borderId="88" xfId="95" applyBorder="1" applyAlignment="1">
      <alignment horizontal="left" vertical="center" indent="1"/>
    </xf>
    <xf numFmtId="0" fontId="21" fillId="5" borderId="14" xfId="39" applyFill="1" applyBorder="1">
      <alignment horizontal="right" vertical="center" wrapText="1" indent="1" readingOrder="2"/>
    </xf>
    <xf numFmtId="0" fontId="17" fillId="5" borderId="29" xfId="44" applyFont="1" applyFill="1" applyBorder="1" applyAlignment="1">
      <alignment horizontal="right" vertical="center" indent="1" readingOrder="1"/>
    </xf>
    <xf numFmtId="0" fontId="17" fillId="6" borderId="89" xfId="95" applyFill="1" applyBorder="1" applyAlignment="1">
      <alignment horizontal="left" vertical="center" indent="1"/>
    </xf>
    <xf numFmtId="0" fontId="21" fillId="0" borderId="9" xfId="39" applyFill="1" applyBorder="1">
      <alignment horizontal="right" vertical="center" wrapText="1" indent="1" readingOrder="2"/>
    </xf>
    <xf numFmtId="0" fontId="17" fillId="0" borderId="29" xfId="44" applyFont="1" applyBorder="1">
      <alignment horizontal="right" vertical="center" indent="1"/>
    </xf>
    <xf numFmtId="0" fontId="17" fillId="0" borderId="89" xfId="95" applyBorder="1" applyAlignment="1">
      <alignment horizontal="left" vertical="center" indent="1"/>
    </xf>
    <xf numFmtId="0" fontId="21" fillId="5" borderId="9" xfId="39" applyFill="1" applyBorder="1">
      <alignment horizontal="right" vertical="center" wrapText="1" indent="1" readingOrder="2"/>
    </xf>
    <xf numFmtId="0" fontId="0" fillId="6" borderId="89" xfId="95" applyFont="1" applyFill="1" applyBorder="1" applyAlignment="1">
      <alignment horizontal="left" vertical="center" indent="1"/>
    </xf>
    <xf numFmtId="0" fontId="21" fillId="0" borderId="17" xfId="39" applyFill="1" applyBorder="1">
      <alignment horizontal="right" vertical="center" wrapText="1" indent="1" readingOrder="2"/>
    </xf>
    <xf numFmtId="0" fontId="21" fillId="5" borderId="23" xfId="39" applyFill="1" applyBorder="1">
      <alignment horizontal="right" vertical="center" wrapText="1" indent="1" readingOrder="2"/>
    </xf>
    <xf numFmtId="0" fontId="17" fillId="0" borderId="28" xfId="44" applyFont="1" applyBorder="1" applyAlignment="1">
      <alignment horizontal="right" vertical="center" indent="1" readingOrder="1"/>
    </xf>
    <xf numFmtId="0" fontId="0" fillId="0" borderId="28" xfId="95" applyFont="1" applyBorder="1" applyAlignment="1">
      <alignment horizontal="left" vertical="center" indent="1"/>
    </xf>
    <xf numFmtId="3" fontId="17" fillId="5" borderId="23" xfId="0" applyNumberFormat="1" applyFont="1" applyFill="1" applyBorder="1" applyAlignment="1">
      <alignment horizontal="right" vertical="center" indent="1"/>
    </xf>
    <xf numFmtId="0" fontId="96" fillId="0" borderId="0" xfId="0" applyFont="1" applyAlignment="1">
      <alignment horizontal="left" vertical="center" wrapText="1" indent="2"/>
    </xf>
    <xf numFmtId="0" fontId="31" fillId="5" borderId="29" xfId="16" applyFont="1" applyFill="1" applyBorder="1" applyAlignment="1">
      <alignment horizontal="center" vertical="top" wrapText="1"/>
    </xf>
    <xf numFmtId="167" fontId="17" fillId="0" borderId="21" xfId="1" applyNumberFormat="1" applyFont="1" applyFill="1" applyBorder="1" applyAlignment="1">
      <alignment horizontal="right" vertical="center" indent="1"/>
    </xf>
    <xf numFmtId="167" fontId="17" fillId="0" borderId="26" xfId="1" applyNumberFormat="1" applyFont="1" applyFill="1" applyBorder="1" applyAlignment="1">
      <alignment horizontal="right" vertical="center" indent="1"/>
    </xf>
    <xf numFmtId="0" fontId="21" fillId="0" borderId="26" xfId="39" applyFill="1" applyBorder="1" applyAlignment="1">
      <alignment horizontal="center" vertical="center" wrapText="1" readingOrder="2"/>
    </xf>
    <xf numFmtId="0" fontId="17" fillId="0" borderId="26" xfId="1" applyNumberFormat="1" applyFont="1" applyFill="1" applyBorder="1" applyAlignment="1">
      <alignment horizontal="right" vertical="center" indent="1" readingOrder="1"/>
    </xf>
    <xf numFmtId="0" fontId="16" fillId="0" borderId="26" xfId="1" applyNumberFormat="1" applyFont="1" applyFill="1" applyBorder="1" applyAlignment="1">
      <alignment horizontal="right" vertical="center" indent="1" readingOrder="1"/>
    </xf>
    <xf numFmtId="0" fontId="16" fillId="0" borderId="21" xfId="39" applyFont="1" applyFill="1" applyBorder="1" applyAlignment="1">
      <alignment horizontal="center" vertical="center" wrapText="1" readingOrder="1"/>
    </xf>
    <xf numFmtId="0" fontId="21" fillId="0" borderId="17" xfId="39" applyFill="1" applyBorder="1" applyAlignment="1">
      <alignment horizontal="center" vertical="center" wrapText="1" readingOrder="2"/>
    </xf>
    <xf numFmtId="0" fontId="17" fillId="0" borderId="17" xfId="1" applyNumberFormat="1" applyFont="1" applyFill="1" applyBorder="1" applyAlignment="1">
      <alignment horizontal="right" vertical="center" indent="1" readingOrder="1"/>
    </xf>
    <xf numFmtId="0" fontId="16" fillId="0" borderId="17" xfId="1" applyNumberFormat="1" applyFont="1" applyFill="1" applyBorder="1" applyAlignment="1">
      <alignment horizontal="right" vertical="center" indent="1" readingOrder="1"/>
    </xf>
    <xf numFmtId="0" fontId="16" fillId="0" borderId="17" xfId="39" applyFont="1" applyFill="1" applyBorder="1" applyAlignment="1">
      <alignment horizontal="center" vertical="center" wrapText="1" readingOrder="1"/>
    </xf>
    <xf numFmtId="3" fontId="17" fillId="0" borderId="0" xfId="0" applyNumberFormat="1" applyFont="1" applyAlignment="1">
      <alignment horizontal="right" vertical="center" indent="1"/>
    </xf>
    <xf numFmtId="0" fontId="17" fillId="0" borderId="0" xfId="336" applyAlignment="1">
      <alignment wrapText="1"/>
    </xf>
    <xf numFmtId="0" fontId="17" fillId="0" borderId="0" xfId="336" applyAlignment="1">
      <alignment horizontal="center" wrapText="1"/>
    </xf>
    <xf numFmtId="0" fontId="46" fillId="0" borderId="0" xfId="336" applyFont="1" applyAlignment="1">
      <alignment wrapText="1"/>
    </xf>
    <xf numFmtId="0" fontId="46" fillId="0" borderId="0" xfId="336" applyFont="1" applyAlignment="1">
      <alignment horizontal="center" wrapText="1"/>
    </xf>
    <xf numFmtId="0" fontId="21" fillId="4" borderId="0" xfId="337" applyFont="1" applyFill="1" applyAlignment="1">
      <alignment horizontal="right" vertical="center" wrapText="1" readingOrder="2"/>
    </xf>
    <xf numFmtId="0" fontId="98" fillId="4" borderId="8" xfId="336" applyFont="1" applyFill="1" applyBorder="1" applyAlignment="1">
      <alignment horizontal="left" vertical="center" wrapText="1"/>
    </xf>
    <xf numFmtId="0" fontId="83" fillId="4" borderId="26" xfId="336" applyFont="1" applyFill="1" applyBorder="1" applyAlignment="1">
      <alignment horizontal="right" vertical="center" wrapText="1" indent="1" readingOrder="2"/>
    </xf>
    <xf numFmtId="0" fontId="21" fillId="4" borderId="9" xfId="336" applyFont="1" applyFill="1" applyBorder="1" applyAlignment="1">
      <alignment horizontal="right" vertical="center" wrapText="1" indent="1"/>
    </xf>
    <xf numFmtId="0" fontId="17" fillId="5" borderId="0" xfId="336" applyFill="1" applyAlignment="1">
      <alignment wrapText="1"/>
    </xf>
    <xf numFmtId="0" fontId="21" fillId="4" borderId="24" xfId="336" applyFont="1" applyFill="1" applyBorder="1" applyAlignment="1">
      <alignment horizontal="center" vertical="center" wrapText="1"/>
    </xf>
    <xf numFmtId="0" fontId="16" fillId="4" borderId="22" xfId="336" applyFont="1" applyFill="1" applyBorder="1" applyAlignment="1">
      <alignment horizontal="right" vertical="center" indent="1"/>
    </xf>
    <xf numFmtId="0" fontId="16" fillId="4" borderId="25" xfId="336" applyFont="1" applyFill="1" applyBorder="1" applyAlignment="1">
      <alignment horizontal="center" vertical="center" wrapText="1"/>
    </xf>
    <xf numFmtId="0" fontId="17" fillId="3" borderId="26" xfId="165" applyFont="1" applyFill="1" applyBorder="1">
      <alignment horizontal="left" vertical="center" wrapText="1" indent="1"/>
    </xf>
    <xf numFmtId="0" fontId="17" fillId="3" borderId="9" xfId="165" applyFont="1" applyFill="1" applyBorder="1">
      <alignment horizontal="left" vertical="center" wrapText="1" indent="1"/>
    </xf>
    <xf numFmtId="0" fontId="83" fillId="0" borderId="26" xfId="23" applyFont="1" applyBorder="1" applyAlignment="1">
      <alignment horizontal="right" vertical="center" wrapText="1" indent="1"/>
    </xf>
    <xf numFmtId="0" fontId="83" fillId="4" borderId="9" xfId="23" applyFont="1" applyFill="1" applyBorder="1" applyAlignment="1">
      <alignment horizontal="right" vertical="center" wrapText="1" indent="1"/>
    </xf>
    <xf numFmtId="0" fontId="21" fillId="4" borderId="9" xfId="23" applyFont="1" applyFill="1" applyBorder="1" applyAlignment="1">
      <alignment horizontal="right" vertical="center" wrapText="1" indent="1"/>
    </xf>
    <xf numFmtId="0" fontId="27" fillId="0" borderId="24" xfId="37" applyFont="1" applyFill="1" applyBorder="1" applyAlignment="1">
      <alignment horizontal="center" vertical="center" readingOrder="2"/>
    </xf>
    <xf numFmtId="3" fontId="98" fillId="0" borderId="22" xfId="23" applyNumberFormat="1" applyFont="1" applyBorder="1" applyAlignment="1">
      <alignment horizontal="right" vertical="center" indent="1"/>
    </xf>
    <xf numFmtId="0" fontId="16" fillId="4" borderId="26" xfId="39" applyFont="1" applyFill="1" applyBorder="1">
      <alignment horizontal="right" vertical="center" wrapText="1" indent="1" readingOrder="2"/>
    </xf>
    <xf numFmtId="0" fontId="17" fillId="4" borderId="26" xfId="44" applyFont="1" applyFill="1" applyBorder="1" applyAlignment="1">
      <alignment horizontal="right" vertical="center" indent="1" readingOrder="1"/>
    </xf>
    <xf numFmtId="0" fontId="34" fillId="4" borderId="26" xfId="44" applyFont="1" applyFill="1" applyBorder="1" applyAlignment="1">
      <alignment horizontal="left" vertical="center" indent="1" readingOrder="1"/>
    </xf>
    <xf numFmtId="0" fontId="16" fillId="4" borderId="23" xfId="39" applyFont="1" applyFill="1" applyBorder="1">
      <alignment horizontal="right" vertical="center" wrapText="1" indent="1" readingOrder="2"/>
    </xf>
    <xf numFmtId="0" fontId="17" fillId="4" borderId="23" xfId="44" applyFont="1" applyFill="1" applyBorder="1" applyAlignment="1">
      <alignment horizontal="right" vertical="center" indent="1" readingOrder="1"/>
    </xf>
    <xf numFmtId="0" fontId="34" fillId="4" borderId="23" xfId="44" applyFont="1" applyFill="1" applyBorder="1" applyAlignment="1">
      <alignment horizontal="left" vertical="center" indent="1" readingOrder="1"/>
    </xf>
    <xf numFmtId="0" fontId="16" fillId="4" borderId="22" xfId="39" applyFont="1" applyFill="1" applyBorder="1" applyAlignment="1">
      <alignment horizontal="center" vertical="center" wrapText="1" readingOrder="2"/>
    </xf>
    <xf numFmtId="0" fontId="16" fillId="4" borderId="22" xfId="44" applyFont="1" applyFill="1" applyBorder="1" applyAlignment="1">
      <alignment horizontal="right" vertical="center" indent="1" readingOrder="1"/>
    </xf>
    <xf numFmtId="0" fontId="34" fillId="4" borderId="22" xfId="44" applyFont="1" applyFill="1" applyBorder="1" applyAlignment="1">
      <alignment horizontal="center" vertical="center" readingOrder="1"/>
    </xf>
    <xf numFmtId="1" fontId="21" fillId="0" borderId="20" xfId="44" applyNumberFormat="1" applyFont="1" applyBorder="1">
      <alignment horizontal="right" vertical="center" indent="1"/>
    </xf>
    <xf numFmtId="167" fontId="17" fillId="0" borderId="26" xfId="44" applyNumberFormat="1" applyFont="1" applyBorder="1">
      <alignment horizontal="right" vertical="center" indent="1"/>
    </xf>
    <xf numFmtId="1" fontId="21" fillId="8" borderId="10" xfId="44" applyNumberFormat="1" applyFont="1" applyFill="1" applyBorder="1">
      <alignment horizontal="right" vertical="center" indent="1"/>
    </xf>
    <xf numFmtId="167" fontId="17" fillId="8" borderId="9" xfId="44" applyNumberFormat="1" applyFont="1" applyFill="1" applyBorder="1">
      <alignment horizontal="right" vertical="center" indent="1"/>
    </xf>
    <xf numFmtId="1" fontId="21" fillId="0" borderId="10" xfId="44" applyNumberFormat="1" applyFont="1" applyBorder="1">
      <alignment horizontal="right" vertical="center" indent="1"/>
    </xf>
    <xf numFmtId="167" fontId="17" fillId="0" borderId="9" xfId="44" applyNumberFormat="1" applyFont="1" applyBorder="1">
      <alignment horizontal="right" vertical="center" indent="1"/>
    </xf>
    <xf numFmtId="1" fontId="21" fillId="8" borderId="15" xfId="44" applyNumberFormat="1" applyFont="1" applyFill="1" applyBorder="1">
      <alignment horizontal="right" vertical="center" indent="1"/>
    </xf>
    <xf numFmtId="167" fontId="17" fillId="8" borderId="17" xfId="44" applyNumberFormat="1" applyFont="1" applyFill="1" applyBorder="1">
      <alignment horizontal="right" vertical="center" indent="1"/>
    </xf>
    <xf numFmtId="167" fontId="17" fillId="0" borderId="14" xfId="58" applyNumberFormat="1" applyFont="1" applyFill="1" applyBorder="1" applyAlignment="1">
      <alignment horizontal="right" vertical="center" indent="1"/>
    </xf>
    <xf numFmtId="0" fontId="16" fillId="0" borderId="13" xfId="16" applyFont="1" applyFill="1" applyBorder="1" applyAlignment="1">
      <alignment horizontal="left" vertical="center" wrapText="1" indent="1"/>
    </xf>
    <xf numFmtId="0" fontId="16" fillId="5" borderId="11" xfId="16" applyFont="1" applyFill="1" applyBorder="1" applyAlignment="1">
      <alignment horizontal="left" vertical="center" wrapText="1" indent="1"/>
    </xf>
    <xf numFmtId="0" fontId="16" fillId="0" borderId="11" xfId="16" applyFont="1" applyFill="1" applyBorder="1" applyAlignment="1">
      <alignment horizontal="left" vertical="center" wrapText="1" indent="1"/>
    </xf>
    <xf numFmtId="0" fontId="21" fillId="0" borderId="12" xfId="16" applyFont="1" applyFill="1" applyBorder="1" applyAlignment="1">
      <alignment horizontal="right" vertical="center" wrapText="1" indent="1"/>
    </xf>
    <xf numFmtId="0" fontId="21" fillId="5" borderId="10" xfId="16" applyFont="1" applyFill="1" applyBorder="1" applyAlignment="1">
      <alignment horizontal="right" vertical="center" wrapText="1" indent="1"/>
    </xf>
    <xf numFmtId="0" fontId="21" fillId="0" borderId="10" xfId="16" applyFont="1" applyFill="1" applyBorder="1" applyAlignment="1">
      <alignment horizontal="right" vertical="center" wrapText="1" indent="1"/>
    </xf>
    <xf numFmtId="167" fontId="16" fillId="0" borderId="14" xfId="0" applyNumberFormat="1" applyFont="1" applyBorder="1" applyAlignment="1">
      <alignment horizontal="right" vertical="center" indent="1"/>
    </xf>
    <xf numFmtId="167" fontId="16" fillId="5" borderId="9" xfId="0" applyNumberFormat="1" applyFont="1" applyFill="1" applyBorder="1" applyAlignment="1">
      <alignment horizontal="right" vertical="center" indent="1"/>
    </xf>
    <xf numFmtId="167" fontId="16" fillId="0" borderId="9" xfId="0" applyNumberFormat="1" applyFont="1" applyBorder="1" applyAlignment="1">
      <alignment horizontal="right" vertical="center" indent="1"/>
    </xf>
    <xf numFmtId="0" fontId="17" fillId="6" borderId="29" xfId="95" applyFill="1" applyBorder="1" applyAlignment="1">
      <alignment horizontal="left" vertical="center" wrapText="1" indent="1"/>
    </xf>
    <xf numFmtId="167" fontId="17" fillId="8" borderId="23" xfId="44" applyNumberFormat="1" applyFont="1" applyFill="1" applyBorder="1">
      <alignment horizontal="right" vertical="center" indent="1"/>
    </xf>
    <xf numFmtId="167" fontId="16" fillId="4" borderId="22" xfId="37" applyNumberFormat="1" applyFont="1" applyFill="1" applyBorder="1" applyAlignment="1">
      <alignment horizontal="right" vertical="center" indent="1"/>
    </xf>
    <xf numFmtId="3" fontId="17" fillId="0" borderId="45" xfId="1" quotePrefix="1" applyNumberFormat="1" applyFont="1" applyFill="1" applyBorder="1" applyAlignment="1">
      <alignment horizontal="left" vertical="center" indent="1"/>
    </xf>
    <xf numFmtId="3" fontId="17" fillId="0" borderId="17" xfId="1" quotePrefix="1" applyNumberFormat="1" applyFont="1" applyFill="1" applyBorder="1" applyAlignment="1">
      <alignment horizontal="right" vertical="center" indent="1"/>
    </xf>
    <xf numFmtId="3" fontId="17" fillId="5" borderId="23" xfId="1" applyNumberFormat="1" applyFont="1" applyFill="1" applyBorder="1" applyAlignment="1">
      <alignment horizontal="left" vertical="center" indent="1"/>
    </xf>
    <xf numFmtId="3" fontId="17" fillId="5" borderId="23" xfId="1" applyNumberFormat="1" applyFont="1" applyFill="1" applyBorder="1" applyAlignment="1">
      <alignment horizontal="right" vertical="center" indent="1"/>
    </xf>
    <xf numFmtId="0" fontId="6" fillId="4" borderId="0" xfId="160" applyFill="1" applyAlignment="1">
      <alignment vertical="center"/>
    </xf>
    <xf numFmtId="0" fontId="6" fillId="0" borderId="0" xfId="160" applyAlignment="1">
      <alignment vertical="center"/>
    </xf>
    <xf numFmtId="0" fontId="27" fillId="4" borderId="0" xfId="32" applyFont="1" applyFill="1" applyAlignment="1">
      <alignment horizontal="right" vertical="center"/>
    </xf>
    <xf numFmtId="0" fontId="27" fillId="4" borderId="0" xfId="160" applyFont="1" applyFill="1"/>
    <xf numFmtId="0" fontId="32" fillId="4" borderId="0" xfId="30" applyFont="1" applyFill="1" applyAlignment="1">
      <alignment horizontal="left" vertical="center" readingOrder="1"/>
    </xf>
    <xf numFmtId="0" fontId="6" fillId="4" borderId="0" xfId="160" applyFill="1"/>
    <xf numFmtId="0" fontId="6" fillId="0" borderId="0" xfId="160" applyAlignment="1">
      <alignment vertical="center" readingOrder="2"/>
    </xf>
    <xf numFmtId="0" fontId="46" fillId="0" borderId="58" xfId="160" applyFont="1" applyBorder="1" applyAlignment="1">
      <alignment vertical="center" wrapText="1"/>
    </xf>
    <xf numFmtId="167" fontId="17" fillId="0" borderId="23" xfId="58" applyNumberFormat="1" applyFont="1" applyFill="1" applyBorder="1" applyAlignment="1">
      <alignment horizontal="right" vertical="center" indent="1"/>
    </xf>
    <xf numFmtId="167" fontId="16" fillId="0" borderId="23" xfId="0" applyNumberFormat="1" applyFont="1" applyBorder="1" applyAlignment="1">
      <alignment horizontal="right" vertical="center" indent="1"/>
    </xf>
    <xf numFmtId="0" fontId="16" fillId="0" borderId="19" xfId="16" applyFont="1" applyFill="1" applyBorder="1" applyAlignment="1">
      <alignment horizontal="left" vertical="center" wrapText="1" indent="1"/>
    </xf>
    <xf numFmtId="0" fontId="21" fillId="0" borderId="18" xfId="16" applyFont="1" applyFill="1" applyBorder="1" applyAlignment="1">
      <alignment horizontal="right" vertical="center" wrapText="1" indent="1"/>
    </xf>
    <xf numFmtId="0" fontId="16" fillId="5" borderId="25" xfId="16" applyFont="1" applyFill="1" applyBorder="1">
      <alignment horizontal="center" vertical="center" wrapText="1"/>
    </xf>
    <xf numFmtId="3" fontId="16" fillId="5" borderId="9" xfId="44" applyNumberFormat="1" applyFont="1" applyFill="1" applyBorder="1" applyAlignment="1">
      <alignment horizontal="right" vertical="center" indent="1" readingOrder="1"/>
    </xf>
    <xf numFmtId="3" fontId="40" fillId="0" borderId="0" xfId="0" applyNumberFormat="1" applyFont="1"/>
    <xf numFmtId="165" fontId="17" fillId="0" borderId="16" xfId="193" applyNumberFormat="1" applyFont="1" applyFill="1" applyBorder="1" applyAlignment="1">
      <alignment vertical="center"/>
    </xf>
    <xf numFmtId="0" fontId="27" fillId="0" borderId="44" xfId="39" applyFont="1" applyFill="1" applyBorder="1">
      <alignment horizontal="right" vertical="center" wrapText="1" indent="1" readingOrder="2"/>
    </xf>
    <xf numFmtId="165" fontId="17" fillId="0" borderId="45" xfId="1" applyNumberFormat="1" applyFont="1" applyFill="1" applyBorder="1" applyAlignment="1">
      <alignment horizontal="center" vertical="center"/>
    </xf>
    <xf numFmtId="0" fontId="45" fillId="0" borderId="45" xfId="45" applyFont="1" applyFill="1" applyBorder="1">
      <alignment horizontal="left" vertical="center" wrapText="1" indent="1"/>
    </xf>
    <xf numFmtId="165" fontId="17" fillId="5" borderId="19" xfId="1" applyNumberFormat="1" applyFont="1" applyFill="1" applyBorder="1" applyAlignment="1">
      <alignment horizontal="center" vertical="center"/>
    </xf>
    <xf numFmtId="167" fontId="17" fillId="5" borderId="19" xfId="1" applyNumberFormat="1" applyFont="1" applyFill="1" applyBorder="1" applyAlignment="1">
      <alignment horizontal="right" vertical="center" indent="1"/>
    </xf>
    <xf numFmtId="0" fontId="16" fillId="5" borderId="25" xfId="16" applyFont="1" applyFill="1" applyBorder="1" applyAlignment="1">
      <alignment horizontal="center" vertical="center" wrapText="1" readingOrder="1"/>
    </xf>
    <xf numFmtId="0" fontId="17" fillId="6" borderId="0" xfId="336" applyFill="1" applyAlignment="1">
      <alignment wrapText="1"/>
    </xf>
    <xf numFmtId="0" fontId="98" fillId="6" borderId="29" xfId="336" applyFont="1" applyFill="1" applyBorder="1" applyAlignment="1">
      <alignment horizontal="center" vertical="center" wrapText="1" readingOrder="1"/>
    </xf>
    <xf numFmtId="0" fontId="96" fillId="4" borderId="26" xfId="336" applyFont="1" applyFill="1" applyBorder="1" applyAlignment="1">
      <alignment horizontal="right" vertical="center" indent="1" readingOrder="1"/>
    </xf>
    <xf numFmtId="0" fontId="83" fillId="6" borderId="9" xfId="336" applyFont="1" applyFill="1" applyBorder="1" applyAlignment="1">
      <alignment horizontal="right" vertical="center" wrapText="1" indent="1" readingOrder="2"/>
    </xf>
    <xf numFmtId="0" fontId="96" fillId="6" borderId="9" xfId="336" applyFont="1" applyFill="1" applyBorder="1" applyAlignment="1">
      <alignment horizontal="right" vertical="center" indent="1"/>
    </xf>
    <xf numFmtId="0" fontId="17" fillId="6" borderId="9" xfId="165" applyFont="1" applyFill="1" applyBorder="1">
      <alignment horizontal="left" vertical="center" wrapText="1" indent="1"/>
    </xf>
    <xf numFmtId="0" fontId="17" fillId="4" borderId="9" xfId="336" applyFill="1" applyBorder="1" applyAlignment="1">
      <alignment horizontal="right" vertical="center" indent="1"/>
    </xf>
    <xf numFmtId="0" fontId="96" fillId="6" borderId="11" xfId="336" applyFont="1" applyFill="1" applyBorder="1" applyAlignment="1">
      <alignment horizontal="right" vertical="center" indent="1"/>
    </xf>
    <xf numFmtId="0" fontId="17" fillId="6" borderId="11" xfId="165" applyFont="1" applyFill="1" applyBorder="1">
      <alignment horizontal="left" vertical="center" wrapText="1" indent="1"/>
    </xf>
    <xf numFmtId="0" fontId="17" fillId="4" borderId="13" xfId="336" applyFill="1" applyBorder="1" applyAlignment="1">
      <alignment horizontal="right" vertical="center" indent="1"/>
    </xf>
    <xf numFmtId="0" fontId="17" fillId="0" borderId="13" xfId="165" applyFont="1" applyFill="1" applyBorder="1">
      <alignment horizontal="left" vertical="center" wrapText="1" indent="1"/>
    </xf>
    <xf numFmtId="0" fontId="83" fillId="6" borderId="17" xfId="336" applyFont="1" applyFill="1" applyBorder="1" applyAlignment="1">
      <alignment horizontal="right" vertical="center" wrapText="1" indent="1" readingOrder="2"/>
    </xf>
    <xf numFmtId="0" fontId="96" fillId="6" borderId="17" xfId="336" applyFont="1" applyFill="1" applyBorder="1" applyAlignment="1">
      <alignment horizontal="right" vertical="center" indent="1"/>
    </xf>
    <xf numFmtId="0" fontId="96" fillId="6" borderId="19" xfId="336" applyFont="1" applyFill="1" applyBorder="1" applyAlignment="1">
      <alignment horizontal="right" vertical="center" indent="1"/>
    </xf>
    <xf numFmtId="0" fontId="17" fillId="6" borderId="19" xfId="165" applyFont="1" applyFill="1" applyBorder="1">
      <alignment horizontal="left" vertical="center" wrapText="1" indent="1"/>
    </xf>
    <xf numFmtId="1" fontId="16" fillId="0" borderId="0" xfId="6" applyNumberFormat="1" applyFont="1" applyAlignment="1">
      <alignment vertical="center"/>
    </xf>
    <xf numFmtId="1" fontId="17" fillId="0" borderId="0" xfId="340" applyNumberFormat="1"/>
    <xf numFmtId="169" fontId="17" fillId="0" borderId="0" xfId="340" applyNumberFormat="1"/>
    <xf numFmtId="0" fontId="17" fillId="0" borderId="0" xfId="340"/>
    <xf numFmtId="0" fontId="21" fillId="6" borderId="46" xfId="340" applyFont="1" applyFill="1" applyBorder="1" applyAlignment="1">
      <alignment horizontal="center" wrapText="1"/>
    </xf>
    <xf numFmtId="0" fontId="21" fillId="6" borderId="27" xfId="340" applyFont="1" applyFill="1" applyBorder="1" applyAlignment="1">
      <alignment horizontal="center" wrapText="1"/>
    </xf>
    <xf numFmtId="1" fontId="27" fillId="6" borderId="27" xfId="340" applyNumberFormat="1" applyFont="1" applyFill="1" applyBorder="1" applyAlignment="1">
      <alignment horizontal="center" wrapText="1"/>
    </xf>
    <xf numFmtId="1" fontId="17" fillId="6" borderId="0" xfId="340" applyNumberFormat="1" applyFill="1" applyAlignment="1">
      <alignment wrapText="1"/>
    </xf>
    <xf numFmtId="169" fontId="17" fillId="6" borderId="0" xfId="340" applyNumberFormat="1" applyFill="1" applyAlignment="1">
      <alignment wrapText="1"/>
    </xf>
    <xf numFmtId="0" fontId="17" fillId="6" borderId="0" xfId="340" applyFill="1" applyAlignment="1">
      <alignment wrapText="1"/>
    </xf>
    <xf numFmtId="0" fontId="16" fillId="6" borderId="95" xfId="340" applyFont="1" applyFill="1" applyBorder="1" applyAlignment="1">
      <alignment horizontal="center" vertical="top" wrapText="1"/>
    </xf>
    <xf numFmtId="0" fontId="16" fillId="6" borderId="99" xfId="340" applyFont="1" applyFill="1" applyBorder="1" applyAlignment="1">
      <alignment horizontal="center" vertical="top" wrapText="1"/>
    </xf>
    <xf numFmtId="1" fontId="32" fillId="6" borderId="99" xfId="340" applyNumberFormat="1" applyFont="1" applyFill="1" applyBorder="1" applyAlignment="1">
      <alignment horizontal="center" vertical="top" wrapText="1"/>
    </xf>
    <xf numFmtId="0" fontId="16" fillId="0" borderId="102" xfId="340" applyFont="1" applyBorder="1" applyAlignment="1">
      <alignment horizontal="center" vertical="center"/>
    </xf>
    <xf numFmtId="3" fontId="17" fillId="0" borderId="102" xfId="340" applyNumberFormat="1" applyBorder="1" applyAlignment="1">
      <alignment horizontal="right" vertical="center" indent="1"/>
    </xf>
    <xf numFmtId="3" fontId="16" fillId="0" borderId="102" xfId="340" applyNumberFormat="1" applyFont="1" applyBorder="1" applyAlignment="1">
      <alignment horizontal="right" vertical="center" indent="1"/>
    </xf>
    <xf numFmtId="0" fontId="16" fillId="0" borderId="9" xfId="340" applyFont="1" applyBorder="1" applyAlignment="1">
      <alignment horizontal="center" vertical="center"/>
    </xf>
    <xf numFmtId="3" fontId="17" fillId="0" borderId="9" xfId="340" applyNumberFormat="1" applyBorder="1" applyAlignment="1">
      <alignment horizontal="right" vertical="center" indent="1"/>
    </xf>
    <xf numFmtId="3" fontId="16" fillId="0" borderId="9" xfId="340" applyNumberFormat="1" applyFont="1" applyBorder="1" applyAlignment="1">
      <alignment horizontal="right" vertical="center" indent="1"/>
    </xf>
    <xf numFmtId="0" fontId="16" fillId="6" borderId="9" xfId="340" applyFont="1" applyFill="1" applyBorder="1" applyAlignment="1">
      <alignment horizontal="center" vertical="center"/>
    </xf>
    <xf numFmtId="3" fontId="17" fillId="6" borderId="9" xfId="340" applyNumberFormat="1" applyFill="1" applyBorder="1" applyAlignment="1">
      <alignment horizontal="right" vertical="center" indent="1"/>
    </xf>
    <xf numFmtId="3" fontId="16" fillId="6" borderId="9" xfId="340" applyNumberFormat="1" applyFont="1" applyFill="1" applyBorder="1" applyAlignment="1">
      <alignment horizontal="right" vertical="center" indent="1"/>
    </xf>
    <xf numFmtId="1" fontId="17" fillId="6" borderId="0" xfId="340" applyNumberFormat="1" applyFill="1"/>
    <xf numFmtId="169" fontId="17" fillId="6" borderId="0" xfId="340" applyNumberFormat="1" applyFill="1"/>
    <xf numFmtId="0" fontId="17" fillId="6" borderId="0" xfId="340" applyFill="1"/>
    <xf numFmtId="0" fontId="16" fillId="0" borderId="17" xfId="340" applyFont="1" applyBorder="1" applyAlignment="1">
      <alignment horizontal="center" vertical="center"/>
    </xf>
    <xf numFmtId="3" fontId="17" fillId="0" borderId="17" xfId="340" applyNumberFormat="1" applyBorder="1" applyAlignment="1">
      <alignment horizontal="right" vertical="center" indent="1"/>
    </xf>
    <xf numFmtId="3" fontId="16" fillId="0" borderId="17" xfId="340" applyNumberFormat="1" applyFont="1" applyBorder="1" applyAlignment="1">
      <alignment horizontal="right" vertical="center" indent="1"/>
    </xf>
    <xf numFmtId="0" fontId="17" fillId="0" borderId="8" xfId="340" applyBorder="1"/>
    <xf numFmtId="1" fontId="17" fillId="0" borderId="8" xfId="340" applyNumberFormat="1" applyBorder="1"/>
    <xf numFmtId="169" fontId="17" fillId="0" borderId="8" xfId="340" applyNumberFormat="1" applyBorder="1"/>
    <xf numFmtId="169" fontId="17" fillId="0" borderId="102" xfId="340" applyNumberFormat="1" applyBorder="1" applyAlignment="1">
      <alignment horizontal="right" vertical="center" indent="1"/>
    </xf>
    <xf numFmtId="169" fontId="16" fillId="0" borderId="102" xfId="340" applyNumberFormat="1" applyFont="1" applyBorder="1" applyAlignment="1">
      <alignment horizontal="right" vertical="center" indent="1"/>
    </xf>
    <xf numFmtId="169" fontId="17" fillId="0" borderId="9" xfId="340" applyNumberFormat="1" applyBorder="1" applyAlignment="1">
      <alignment horizontal="right" vertical="center" indent="1"/>
    </xf>
    <xf numFmtId="169" fontId="17" fillId="6" borderId="9" xfId="340" applyNumberFormat="1" applyFill="1" applyBorder="1" applyAlignment="1">
      <alignment horizontal="right" vertical="center" indent="1"/>
    </xf>
    <xf numFmtId="169" fontId="16" fillId="6" borderId="9" xfId="340" applyNumberFormat="1" applyFont="1" applyFill="1" applyBorder="1" applyAlignment="1">
      <alignment horizontal="right" vertical="center" indent="1"/>
    </xf>
    <xf numFmtId="169" fontId="16" fillId="0" borderId="9" xfId="340" applyNumberFormat="1" applyFont="1" applyBorder="1" applyAlignment="1">
      <alignment horizontal="right" vertical="center" indent="1"/>
    </xf>
    <xf numFmtId="169" fontId="17" fillId="0" borderId="17" xfId="340" applyNumberFormat="1" applyBorder="1" applyAlignment="1">
      <alignment horizontal="right" vertical="center" indent="1"/>
    </xf>
    <xf numFmtId="169" fontId="35" fillId="0" borderId="0" xfId="2" applyNumberFormat="1" applyAlignment="1"/>
    <xf numFmtId="169" fontId="36" fillId="0" borderId="0" xfId="6" applyNumberFormat="1" applyAlignment="1"/>
    <xf numFmtId="0" fontId="17" fillId="6" borderId="0" xfId="23" applyFill="1"/>
    <xf numFmtId="169" fontId="17" fillId="6" borderId="0" xfId="23" applyNumberFormat="1" applyFill="1"/>
    <xf numFmtId="1" fontId="30" fillId="6" borderId="0" xfId="23" applyNumberFormat="1" applyFont="1" applyFill="1" applyAlignment="1">
      <alignment horizontal="center" vertical="center"/>
    </xf>
    <xf numFmtId="169" fontId="30" fillId="6" borderId="0" xfId="23" applyNumberFormat="1" applyFont="1" applyFill="1" applyAlignment="1">
      <alignment horizontal="center" vertical="center"/>
    </xf>
    <xf numFmtId="165" fontId="17" fillId="0" borderId="26" xfId="159" applyNumberFormat="1" applyFont="1" applyFill="1" applyBorder="1" applyAlignment="1">
      <alignment horizontal="right" vertical="center" indent="1" readingOrder="1"/>
    </xf>
    <xf numFmtId="3" fontId="99" fillId="0" borderId="26" xfId="23" applyNumberFormat="1" applyFont="1" applyBorder="1" applyAlignment="1">
      <alignment horizontal="right" vertical="center" indent="1"/>
    </xf>
    <xf numFmtId="0" fontId="45" fillId="0" borderId="13" xfId="165" applyFont="1" applyFill="1" applyBorder="1">
      <alignment horizontal="left" vertical="center" wrapText="1" indent="1"/>
    </xf>
    <xf numFmtId="165" fontId="26" fillId="0" borderId="0" xfId="23" applyNumberFormat="1" applyFont="1" applyAlignment="1">
      <alignment vertical="center"/>
    </xf>
    <xf numFmtId="169" fontId="26" fillId="0" borderId="0" xfId="23" applyNumberFormat="1" applyFont="1" applyAlignment="1">
      <alignment vertical="center"/>
    </xf>
    <xf numFmtId="0" fontId="27" fillId="6" borderId="10" xfId="39" applyFont="1" applyFill="1" applyBorder="1">
      <alignment horizontal="right" vertical="center" wrapText="1" indent="1" readingOrder="2"/>
    </xf>
    <xf numFmtId="165" fontId="17" fillId="6" borderId="9" xfId="159" applyNumberFormat="1" applyFont="1" applyFill="1" applyBorder="1" applyAlignment="1">
      <alignment horizontal="right" vertical="center" indent="1" readingOrder="1"/>
    </xf>
    <xf numFmtId="3" fontId="99" fillId="6" borderId="9" xfId="23" applyNumberFormat="1" applyFont="1" applyFill="1" applyBorder="1" applyAlignment="1">
      <alignment horizontal="right" vertical="center" indent="1"/>
    </xf>
    <xf numFmtId="0" fontId="45" fillId="6" borderId="11" xfId="165" applyFont="1" applyFill="1" applyBorder="1">
      <alignment horizontal="left" vertical="center" wrapText="1" indent="1"/>
    </xf>
    <xf numFmtId="0" fontId="26" fillId="6" borderId="0" xfId="23" applyFont="1" applyFill="1" applyAlignment="1">
      <alignment vertical="center"/>
    </xf>
    <xf numFmtId="165" fontId="17" fillId="0" borderId="9" xfId="159" applyNumberFormat="1" applyFont="1" applyFill="1" applyBorder="1" applyAlignment="1">
      <alignment horizontal="right" vertical="center" indent="1" readingOrder="1"/>
    </xf>
    <xf numFmtId="3" fontId="99" fillId="0" borderId="9" xfId="23" applyNumberFormat="1" applyFont="1" applyBorder="1" applyAlignment="1">
      <alignment horizontal="right" vertical="center" indent="1"/>
    </xf>
    <xf numFmtId="0" fontId="45" fillId="0" borderId="11" xfId="165" applyFont="1" applyFill="1" applyBorder="1">
      <alignment horizontal="left" vertical="center" wrapText="1" indent="1"/>
    </xf>
    <xf numFmtId="165" fontId="96" fillId="0" borderId="9" xfId="159" applyNumberFormat="1" applyFont="1" applyFill="1" applyBorder="1" applyAlignment="1">
      <alignment horizontal="right" vertical="center" indent="1" readingOrder="1"/>
    </xf>
    <xf numFmtId="0" fontId="27" fillId="6" borderId="18" xfId="39" applyFont="1" applyFill="1" applyBorder="1">
      <alignment horizontal="right" vertical="center" wrapText="1" indent="1" readingOrder="2"/>
    </xf>
    <xf numFmtId="165" fontId="17" fillId="6" borderId="17" xfId="159" applyNumberFormat="1" applyFont="1" applyFill="1" applyBorder="1" applyAlignment="1">
      <alignment horizontal="right" vertical="center" indent="1" readingOrder="1"/>
    </xf>
    <xf numFmtId="3" fontId="99" fillId="6" borderId="17" xfId="23" applyNumberFormat="1" applyFont="1" applyFill="1" applyBorder="1" applyAlignment="1">
      <alignment horizontal="right" vertical="center" indent="1"/>
    </xf>
    <xf numFmtId="0" fontId="45" fillId="6" borderId="16" xfId="165" applyFont="1" applyFill="1" applyBorder="1">
      <alignment horizontal="left" vertical="center" wrapText="1" indent="1"/>
    </xf>
    <xf numFmtId="165" fontId="16" fillId="0" borderId="22" xfId="159" applyNumberFormat="1" applyFont="1" applyFill="1" applyBorder="1" applyAlignment="1">
      <alignment horizontal="right" vertical="center" indent="1"/>
    </xf>
    <xf numFmtId="165" fontId="16" fillId="0" borderId="28" xfId="159" applyNumberFormat="1" applyFont="1" applyFill="1" applyBorder="1" applyAlignment="1">
      <alignment horizontal="right" vertical="center" indent="1"/>
    </xf>
    <xf numFmtId="0" fontId="32" fillId="0" borderId="40" xfId="37" applyFont="1" applyFill="1" applyBorder="1" applyAlignment="1">
      <alignment horizontal="center" vertical="center"/>
    </xf>
    <xf numFmtId="169" fontId="25" fillId="0" borderId="0" xfId="23" applyNumberFormat="1" applyFont="1" applyAlignment="1">
      <alignment vertical="center"/>
    </xf>
    <xf numFmtId="169" fontId="26" fillId="0" borderId="0" xfId="23" applyNumberFormat="1" applyFont="1"/>
    <xf numFmtId="0" fontId="16" fillId="6" borderId="27" xfId="17" applyFont="1" applyFill="1" applyBorder="1" applyAlignment="1">
      <alignment horizontal="center" wrapText="1"/>
    </xf>
    <xf numFmtId="0" fontId="34" fillId="6" borderId="29" xfId="17" applyFill="1" applyBorder="1" applyAlignment="1">
      <alignment horizontal="center" vertical="top" wrapText="1"/>
    </xf>
    <xf numFmtId="0" fontId="16" fillId="0" borderId="26" xfId="39" applyFont="1" applyFill="1" applyBorder="1" applyAlignment="1">
      <alignment horizontal="center" vertical="center" wrapText="1" readingOrder="2"/>
    </xf>
    <xf numFmtId="167" fontId="17" fillId="0" borderId="27" xfId="159" applyNumberFormat="1" applyFont="1" applyFill="1" applyBorder="1" applyAlignment="1">
      <alignment horizontal="right" vertical="center"/>
    </xf>
    <xf numFmtId="167" fontId="17" fillId="0" borderId="26" xfId="159" applyNumberFormat="1" applyFont="1" applyFill="1" applyBorder="1" applyAlignment="1">
      <alignment horizontal="right" vertical="center"/>
    </xf>
    <xf numFmtId="167" fontId="16" fillId="0" borderId="26" xfId="159" applyNumberFormat="1" applyFont="1" applyFill="1" applyBorder="1" applyAlignment="1">
      <alignment horizontal="right" vertical="center"/>
    </xf>
    <xf numFmtId="167" fontId="34" fillId="0" borderId="26" xfId="159" applyNumberFormat="1" applyFont="1" applyFill="1" applyBorder="1" applyAlignment="1">
      <alignment horizontal="center" vertical="center"/>
    </xf>
    <xf numFmtId="0" fontId="26" fillId="6" borderId="0" xfId="23" applyFont="1" applyFill="1"/>
    <xf numFmtId="0" fontId="16" fillId="0" borderId="9" xfId="39" applyFont="1" applyFill="1" applyBorder="1" applyAlignment="1">
      <alignment horizontal="center" vertical="center" wrapText="1" readingOrder="2"/>
    </xf>
    <xf numFmtId="167" fontId="17" fillId="0" borderId="29" xfId="159" applyNumberFormat="1" applyFont="1" applyFill="1" applyBorder="1" applyAlignment="1">
      <alignment horizontal="right" vertical="center"/>
    </xf>
    <xf numFmtId="167" fontId="17" fillId="0" borderId="9" xfId="159" applyNumberFormat="1" applyFont="1" applyFill="1" applyBorder="1" applyAlignment="1">
      <alignment horizontal="right" vertical="center"/>
    </xf>
    <xf numFmtId="167" fontId="16" fillId="0" borderId="9" xfId="159" applyNumberFormat="1" applyFont="1" applyFill="1" applyBorder="1" applyAlignment="1">
      <alignment horizontal="right" vertical="center"/>
    </xf>
    <xf numFmtId="167" fontId="34" fillId="0" borderId="9" xfId="159" applyNumberFormat="1" applyFont="1" applyFill="1" applyBorder="1" applyAlignment="1">
      <alignment horizontal="center" vertical="center" wrapText="1"/>
    </xf>
    <xf numFmtId="0" fontId="63" fillId="0" borderId="17" xfId="23" applyFont="1" applyBorder="1" applyAlignment="1">
      <alignment horizontal="center" vertical="center"/>
    </xf>
    <xf numFmtId="167" fontId="16" fillId="0" borderId="28" xfId="159" applyNumberFormat="1" applyFont="1" applyFill="1" applyBorder="1" applyAlignment="1">
      <alignment horizontal="right" vertical="center"/>
    </xf>
    <xf numFmtId="167" fontId="16" fillId="0" borderId="17" xfId="159" applyNumberFormat="1" applyFont="1" applyFill="1" applyBorder="1" applyAlignment="1">
      <alignment horizontal="right" vertical="center"/>
    </xf>
    <xf numFmtId="167" fontId="34" fillId="0" borderId="17" xfId="159" applyNumberFormat="1" applyFont="1" applyFill="1" applyBorder="1" applyAlignment="1">
      <alignment horizontal="center" vertical="center"/>
    </xf>
    <xf numFmtId="0" fontId="16" fillId="6" borderId="26" xfId="39" applyFont="1" applyFill="1" applyBorder="1" applyAlignment="1">
      <alignment horizontal="center" vertical="center" wrapText="1" readingOrder="2"/>
    </xf>
    <xf numFmtId="167" fontId="17" fillId="6" borderId="26" xfId="159" applyNumberFormat="1" applyFont="1" applyFill="1" applyBorder="1" applyAlignment="1">
      <alignment horizontal="center" vertical="center"/>
    </xf>
    <xf numFmtId="167" fontId="16" fillId="6" borderId="26" xfId="159" applyNumberFormat="1" applyFont="1" applyFill="1" applyBorder="1" applyAlignment="1">
      <alignment horizontal="center" vertical="center"/>
    </xf>
    <xf numFmtId="167" fontId="34" fillId="6" borderId="26" xfId="159" applyNumberFormat="1" applyFont="1" applyFill="1" applyBorder="1" applyAlignment="1">
      <alignment horizontal="center" vertical="center"/>
    </xf>
    <xf numFmtId="167" fontId="23" fillId="5" borderId="0" xfId="23" applyNumberFormat="1" applyFont="1" applyFill="1" applyAlignment="1">
      <alignment vertical="center"/>
    </xf>
    <xf numFmtId="0" fontId="16" fillId="6" borderId="9" xfId="39" applyFont="1" applyFill="1" applyBorder="1" applyAlignment="1">
      <alignment horizontal="center" vertical="center" wrapText="1" readingOrder="2"/>
    </xf>
    <xf numFmtId="167" fontId="34" fillId="6" borderId="9" xfId="159" applyNumberFormat="1" applyFont="1" applyFill="1" applyBorder="1" applyAlignment="1">
      <alignment horizontal="center" vertical="center" wrapText="1"/>
    </xf>
    <xf numFmtId="0" fontId="63" fillId="6" borderId="17" xfId="23" applyFont="1" applyFill="1" applyBorder="1" applyAlignment="1">
      <alignment horizontal="center" vertical="center"/>
    </xf>
    <xf numFmtId="165" fontId="63" fillId="6" borderId="17" xfId="23" applyNumberFormat="1" applyFont="1" applyFill="1" applyBorder="1" applyAlignment="1">
      <alignment horizontal="center" vertical="center"/>
    </xf>
    <xf numFmtId="165" fontId="101" fillId="6" borderId="17" xfId="23" applyNumberFormat="1" applyFont="1" applyFill="1" applyBorder="1" applyAlignment="1">
      <alignment horizontal="center" vertical="center"/>
    </xf>
    <xf numFmtId="169" fontId="26" fillId="0" borderId="112" xfId="23" applyNumberFormat="1" applyFont="1" applyBorder="1" applyAlignment="1">
      <alignment horizontal="center" vertical="center"/>
    </xf>
    <xf numFmtId="169" fontId="96" fillId="0" borderId="0" xfId="23" applyNumberFormat="1" applyFont="1"/>
    <xf numFmtId="0" fontId="17" fillId="0" borderId="8" xfId="23" applyBorder="1"/>
    <xf numFmtId="3" fontId="17" fillId="0" borderId="26" xfId="159" applyNumberFormat="1" applyFont="1" applyFill="1" applyBorder="1" applyAlignment="1">
      <alignment horizontal="right" vertical="center" indent="1" readingOrder="1"/>
    </xf>
    <xf numFmtId="0" fontId="96" fillId="0" borderId="21" xfId="23" applyFont="1" applyBorder="1" applyAlignment="1">
      <alignment horizontal="left" vertical="center" wrapText="1" indent="1" readingOrder="1"/>
    </xf>
    <xf numFmtId="0" fontId="83" fillId="6" borderId="9" xfId="23" applyFont="1" applyFill="1" applyBorder="1" applyAlignment="1">
      <alignment horizontal="right" vertical="center" wrapText="1" indent="1"/>
    </xf>
    <xf numFmtId="3" fontId="17" fillId="6" borderId="26" xfId="159" applyNumberFormat="1" applyFont="1" applyFill="1" applyBorder="1" applyAlignment="1">
      <alignment horizontal="right" vertical="center" indent="1" readingOrder="1"/>
    </xf>
    <xf numFmtId="3" fontId="16" fillId="6" borderId="26" xfId="159" applyNumberFormat="1" applyFont="1" applyFill="1" applyBorder="1" applyAlignment="1">
      <alignment horizontal="right" vertical="center" indent="1" readingOrder="1"/>
    </xf>
    <xf numFmtId="0" fontId="96" fillId="6" borderId="11" xfId="23" applyFont="1" applyFill="1" applyBorder="1" applyAlignment="1">
      <alignment horizontal="left" vertical="center" wrapText="1" indent="1" readingOrder="1"/>
    </xf>
    <xf numFmtId="3" fontId="17" fillId="4" borderId="26" xfId="159" applyNumberFormat="1" applyFont="1" applyFill="1" applyBorder="1" applyAlignment="1">
      <alignment horizontal="right" vertical="center" indent="1" readingOrder="1"/>
    </xf>
    <xf numFmtId="0" fontId="96" fillId="4" borderId="11" xfId="23" applyFont="1" applyFill="1" applyBorder="1" applyAlignment="1">
      <alignment horizontal="left" vertical="center" wrapText="1" indent="1" readingOrder="1"/>
    </xf>
    <xf numFmtId="0" fontId="96" fillId="4" borderId="11" xfId="23" applyFont="1" applyFill="1" applyBorder="1" applyAlignment="1">
      <alignment horizontal="left" vertical="center" wrapText="1" indent="1" shrinkToFit="1" readingOrder="1"/>
    </xf>
    <xf numFmtId="0" fontId="83" fillId="6" borderId="9" xfId="23" applyFont="1" applyFill="1" applyBorder="1" applyAlignment="1">
      <alignment horizontal="right" vertical="center" indent="1"/>
    </xf>
    <xf numFmtId="0" fontId="83" fillId="6" borderId="9" xfId="23" applyFont="1" applyFill="1" applyBorder="1" applyAlignment="1">
      <alignment horizontal="right" vertical="center" wrapText="1" indent="1" shrinkToFit="1"/>
    </xf>
    <xf numFmtId="0" fontId="83" fillId="4" borderId="17" xfId="23" applyFont="1" applyFill="1" applyBorder="1" applyAlignment="1">
      <alignment horizontal="right" vertical="center" wrapText="1" indent="1"/>
    </xf>
    <xf numFmtId="3" fontId="17" fillId="4" borderId="23" xfId="159" applyNumberFormat="1" applyFont="1" applyFill="1" applyBorder="1" applyAlignment="1">
      <alignment horizontal="right" vertical="center" indent="1" readingOrder="1"/>
    </xf>
    <xf numFmtId="3" fontId="17" fillId="0" borderId="27" xfId="159" applyNumberFormat="1" applyFont="1" applyFill="1" applyBorder="1" applyAlignment="1">
      <alignment horizontal="right" vertical="center" indent="1" readingOrder="1"/>
    </xf>
    <xf numFmtId="3" fontId="16" fillId="0" borderId="27" xfId="159" applyNumberFormat="1" applyFont="1" applyFill="1" applyBorder="1" applyAlignment="1">
      <alignment horizontal="right" vertical="center" indent="1" readingOrder="1"/>
    </xf>
    <xf numFmtId="0" fontId="96" fillId="4" borderId="16" xfId="23" applyFont="1" applyFill="1" applyBorder="1" applyAlignment="1">
      <alignment horizontal="left" vertical="center" wrapText="1" indent="1" readingOrder="1"/>
    </xf>
    <xf numFmtId="0" fontId="83" fillId="6" borderId="22" xfId="23" applyFont="1" applyFill="1" applyBorder="1" applyAlignment="1">
      <alignment horizontal="right" vertical="center" wrapText="1" indent="1" shrinkToFit="1"/>
    </xf>
    <xf numFmtId="3" fontId="16" fillId="6" borderId="22" xfId="159" applyNumberFormat="1" applyFont="1" applyFill="1" applyBorder="1" applyAlignment="1">
      <alignment horizontal="right" vertical="center" indent="1" readingOrder="1"/>
    </xf>
    <xf numFmtId="0" fontId="98" fillId="6" borderId="25" xfId="23" applyFont="1" applyFill="1" applyBorder="1" applyAlignment="1">
      <alignment horizontal="left" vertical="center" wrapText="1" indent="1" readingOrder="1"/>
    </xf>
    <xf numFmtId="0" fontId="16" fillId="0" borderId="14" xfId="160" applyFont="1" applyBorder="1" applyAlignment="1">
      <alignment vertical="center" wrapText="1"/>
    </xf>
    <xf numFmtId="0" fontId="45" fillId="0" borderId="14" xfId="160" applyFont="1" applyBorder="1" applyAlignment="1">
      <alignment vertical="center" wrapText="1"/>
    </xf>
    <xf numFmtId="0" fontId="16" fillId="0" borderId="9" xfId="160" applyFont="1" applyBorder="1" applyAlignment="1">
      <alignment vertical="center" wrapText="1"/>
    </xf>
    <xf numFmtId="0" fontId="45" fillId="0" borderId="9" xfId="160" applyFont="1" applyBorder="1" applyAlignment="1">
      <alignment vertical="center" wrapText="1"/>
    </xf>
    <xf numFmtId="0" fontId="16" fillId="0" borderId="23" xfId="160" applyFont="1" applyBorder="1" applyAlignment="1">
      <alignment vertical="center" wrapText="1"/>
    </xf>
    <xf numFmtId="3" fontId="45" fillId="0" borderId="23" xfId="94" applyNumberFormat="1" applyFont="1" applyFill="1" applyBorder="1" applyAlignment="1">
      <alignment horizontal="right" vertical="center" readingOrder="1"/>
    </xf>
    <xf numFmtId="3" fontId="32" fillId="0" borderId="23" xfId="94" applyNumberFormat="1" applyFont="1" applyFill="1" applyBorder="1" applyAlignment="1">
      <alignment horizontal="right" vertical="center"/>
    </xf>
    <xf numFmtId="0" fontId="45" fillId="0" borderId="23" xfId="160" applyFont="1" applyBorder="1" applyAlignment="1">
      <alignment vertical="center" wrapText="1"/>
    </xf>
    <xf numFmtId="0" fontId="16" fillId="0" borderId="17" xfId="160" applyFont="1" applyBorder="1" applyAlignment="1">
      <alignment vertical="center" wrapText="1"/>
    </xf>
    <xf numFmtId="0" fontId="45" fillId="0" borderId="17" xfId="160" applyFont="1" applyBorder="1" applyAlignment="1">
      <alignment vertical="center" wrapText="1"/>
    </xf>
    <xf numFmtId="0" fontId="16" fillId="5" borderId="82" xfId="160" applyFont="1" applyFill="1" applyBorder="1" applyAlignment="1">
      <alignment vertical="center" wrapText="1"/>
    </xf>
    <xf numFmtId="3" fontId="45" fillId="5" borderId="82" xfId="94" applyNumberFormat="1" applyFont="1" applyFill="1" applyBorder="1" applyAlignment="1">
      <alignment horizontal="right" vertical="center" readingOrder="1"/>
    </xf>
    <xf numFmtId="3" fontId="32" fillId="5" borderId="82" xfId="94" applyNumberFormat="1" applyFont="1" applyFill="1" applyBorder="1" applyAlignment="1">
      <alignment horizontal="right" vertical="center"/>
    </xf>
    <xf numFmtId="0" fontId="45" fillId="5" borderId="82" xfId="160" applyFont="1" applyFill="1" applyBorder="1" applyAlignment="1">
      <alignment vertical="center" wrapText="1"/>
    </xf>
    <xf numFmtId="0" fontId="16" fillId="5" borderId="84" xfId="160" applyFont="1" applyFill="1" applyBorder="1" applyAlignment="1">
      <alignment vertical="center" wrapText="1"/>
    </xf>
    <xf numFmtId="3" fontId="45" fillId="5" borderId="84" xfId="94" applyNumberFormat="1" applyFont="1" applyFill="1" applyBorder="1" applyAlignment="1">
      <alignment horizontal="right" vertical="center" readingOrder="1"/>
    </xf>
    <xf numFmtId="3" fontId="32" fillId="5" borderId="84" xfId="94" applyNumberFormat="1" applyFont="1" applyFill="1" applyBorder="1" applyAlignment="1">
      <alignment horizontal="right" vertical="center"/>
    </xf>
    <xf numFmtId="0" fontId="45" fillId="5" borderId="84" xfId="160" applyFont="1" applyFill="1" applyBorder="1" applyAlignment="1">
      <alignment vertical="center" wrapText="1"/>
    </xf>
    <xf numFmtId="0" fontId="17" fillId="0" borderId="29" xfId="24" applyFont="1" applyBorder="1" applyAlignment="1">
      <alignment horizontal="right" vertical="center" indent="1" readingOrder="1"/>
    </xf>
    <xf numFmtId="0" fontId="16" fillId="0" borderId="29" xfId="24" applyFont="1" applyBorder="1" applyAlignment="1">
      <alignment horizontal="right" vertical="center" indent="1" readingOrder="1"/>
    </xf>
    <xf numFmtId="0" fontId="17" fillId="0" borderId="8" xfId="24" applyFont="1" applyBorder="1" applyAlignment="1">
      <alignment horizontal="right" vertical="center" indent="1" readingOrder="1"/>
    </xf>
    <xf numFmtId="0" fontId="16" fillId="0" borderId="8" xfId="24" applyFont="1" applyBorder="1" applyAlignment="1">
      <alignment horizontal="right" vertical="center" indent="1" readingOrder="1"/>
    </xf>
    <xf numFmtId="3" fontId="33" fillId="0" borderId="0" xfId="0" applyNumberFormat="1" applyFont="1" applyAlignment="1">
      <alignment readingOrder="2"/>
    </xf>
    <xf numFmtId="0" fontId="27" fillId="0" borderId="9" xfId="39" applyFont="1" applyFill="1" applyBorder="1">
      <alignment horizontal="right" vertical="center" wrapText="1" indent="1" readingOrder="2"/>
    </xf>
    <xf numFmtId="0" fontId="17" fillId="0" borderId="9" xfId="17" applyFont="1" applyFill="1" applyBorder="1" applyAlignment="1">
      <alignment horizontal="right" vertical="center" indent="1"/>
    </xf>
    <xf numFmtId="0" fontId="16" fillId="0" borderId="9" xfId="17" applyFont="1" applyFill="1" applyBorder="1" applyAlignment="1">
      <alignment horizontal="right" vertical="center" indent="1"/>
    </xf>
    <xf numFmtId="0" fontId="45" fillId="0" borderId="9" xfId="45" applyFont="1" applyFill="1" applyBorder="1" applyAlignment="1">
      <alignment horizontal="left" vertical="center" wrapText="1" indent="1" readingOrder="1"/>
    </xf>
    <xf numFmtId="0" fontId="27" fillId="0" borderId="15" xfId="39" applyFont="1" applyFill="1" applyBorder="1">
      <alignment horizontal="right" vertical="center" wrapText="1" indent="1" readingOrder="2"/>
    </xf>
    <xf numFmtId="0" fontId="45" fillId="0" borderId="19" xfId="45" applyFont="1" applyFill="1" applyBorder="1" applyAlignment="1">
      <alignment horizontal="left" vertical="center" wrapText="1" indent="1" readingOrder="1"/>
    </xf>
    <xf numFmtId="0" fontId="27" fillId="5" borderId="12" xfId="39" applyFont="1" applyFill="1" applyBorder="1">
      <alignment horizontal="right" vertical="center" wrapText="1" indent="1" readingOrder="2"/>
    </xf>
    <xf numFmtId="0" fontId="45" fillId="5" borderId="13" xfId="45" applyFont="1" applyFill="1" applyBorder="1" applyAlignment="1">
      <alignment horizontal="left" vertical="center" wrapText="1" indent="1" readingOrder="1"/>
    </xf>
    <xf numFmtId="0" fontId="21" fillId="5" borderId="33" xfId="36" applyFont="1" applyFill="1" applyBorder="1" applyAlignment="1">
      <alignment horizontal="center" vertical="center"/>
    </xf>
    <xf numFmtId="0" fontId="43" fillId="5" borderId="22" xfId="1" applyNumberFormat="1" applyFont="1" applyFill="1" applyBorder="1" applyAlignment="1">
      <alignment horizontal="right" vertical="center" indent="1"/>
    </xf>
    <xf numFmtId="0" fontId="16" fillId="5" borderId="25" xfId="36" applyFont="1" applyFill="1" applyBorder="1" applyAlignment="1">
      <alignment horizontal="center" vertical="center"/>
    </xf>
    <xf numFmtId="0" fontId="27" fillId="5" borderId="18" xfId="39" applyFont="1" applyFill="1" applyBorder="1">
      <alignment horizontal="right" vertical="center" wrapText="1" indent="1" readingOrder="2"/>
    </xf>
    <xf numFmtId="0" fontId="16" fillId="0" borderId="117" xfId="6" applyFont="1" applyBorder="1" applyAlignment="1">
      <alignment horizontal="left" vertical="center"/>
    </xf>
    <xf numFmtId="167" fontId="17" fillId="0" borderId="11" xfId="44" applyNumberFormat="1" applyFont="1" applyBorder="1">
      <alignment horizontal="right" vertical="center" indent="1"/>
    </xf>
    <xf numFmtId="167" fontId="16" fillId="0" borderId="21" xfId="44" applyNumberFormat="1" applyFont="1" applyBorder="1" applyAlignment="1">
      <alignment horizontal="right" vertical="center" indent="1" readingOrder="1"/>
    </xf>
    <xf numFmtId="167" fontId="16" fillId="5" borderId="21" xfId="44" applyNumberFormat="1" applyFont="1" applyFill="1" applyBorder="1" applyAlignment="1">
      <alignment horizontal="right" vertical="center" indent="1" readingOrder="1"/>
    </xf>
    <xf numFmtId="167" fontId="17" fillId="8" borderId="11" xfId="44" applyNumberFormat="1" applyFont="1" applyFill="1" applyBorder="1">
      <alignment horizontal="right" vertical="center" indent="1"/>
    </xf>
    <xf numFmtId="167" fontId="17" fillId="0" borderId="119" xfId="44" applyNumberFormat="1" applyFont="1" applyBorder="1">
      <alignment horizontal="right" vertical="center" indent="1"/>
    </xf>
    <xf numFmtId="167" fontId="17" fillId="0" borderId="120" xfId="44" applyNumberFormat="1" applyFont="1" applyBorder="1">
      <alignment horizontal="right" vertical="center" indent="1"/>
    </xf>
    <xf numFmtId="167" fontId="17" fillId="5" borderId="121" xfId="44" applyNumberFormat="1" applyFont="1" applyFill="1" applyBorder="1">
      <alignment horizontal="right" vertical="center" indent="1"/>
    </xf>
    <xf numFmtId="167" fontId="17" fillId="5" borderId="122" xfId="44" applyNumberFormat="1" applyFont="1" applyFill="1" applyBorder="1">
      <alignment horizontal="right" vertical="center" indent="1"/>
    </xf>
    <xf numFmtId="167" fontId="17" fillId="0" borderId="121" xfId="44" applyNumberFormat="1" applyFont="1" applyBorder="1">
      <alignment horizontal="right" vertical="center" indent="1"/>
    </xf>
    <xf numFmtId="167" fontId="17" fillId="0" borderId="122" xfId="44" applyNumberFormat="1" applyFont="1" applyBorder="1">
      <alignment horizontal="right" vertical="center" indent="1"/>
    </xf>
    <xf numFmtId="167" fontId="17" fillId="0" borderId="123" xfId="44" applyNumberFormat="1" applyFont="1" applyBorder="1">
      <alignment horizontal="right" vertical="center" indent="1"/>
    </xf>
    <xf numFmtId="167" fontId="17" fillId="0" borderId="124" xfId="44" applyNumberFormat="1" applyFont="1" applyBorder="1">
      <alignment horizontal="right" vertical="center" indent="1"/>
    </xf>
    <xf numFmtId="167" fontId="17" fillId="5" borderId="79" xfId="44" applyNumberFormat="1" applyFont="1" applyFill="1" applyBorder="1">
      <alignment horizontal="right" vertical="center" indent="1"/>
    </xf>
    <xf numFmtId="167" fontId="17" fillId="5" borderId="8" xfId="44" applyNumberFormat="1" applyFont="1" applyFill="1" applyBorder="1">
      <alignment horizontal="right" vertical="center" indent="1"/>
    </xf>
    <xf numFmtId="167" fontId="16" fillId="0" borderId="120" xfId="44" applyNumberFormat="1" applyFont="1" applyBorder="1">
      <alignment horizontal="right" vertical="center" indent="1"/>
    </xf>
    <xf numFmtId="167" fontId="16" fillId="5" borderId="122" xfId="44" applyNumberFormat="1" applyFont="1" applyFill="1" applyBorder="1">
      <alignment horizontal="right" vertical="center" indent="1"/>
    </xf>
    <xf numFmtId="167" fontId="16" fillId="0" borderId="122" xfId="44" applyNumberFormat="1" applyFont="1" applyBorder="1">
      <alignment horizontal="right" vertical="center" indent="1"/>
    </xf>
    <xf numFmtId="0" fontId="21" fillId="5" borderId="24" xfId="16" applyFont="1" applyFill="1" applyBorder="1">
      <alignment horizontal="center" vertical="center" wrapText="1"/>
    </xf>
    <xf numFmtId="167" fontId="16" fillId="0" borderId="124" xfId="44" applyNumberFormat="1" applyFont="1" applyBorder="1">
      <alignment horizontal="right" vertical="center" indent="1"/>
    </xf>
    <xf numFmtId="167" fontId="16" fillId="5" borderId="8" xfId="44" applyNumberFormat="1" applyFont="1" applyFill="1" applyBorder="1">
      <alignment horizontal="right" vertical="center" indent="1"/>
    </xf>
    <xf numFmtId="165" fontId="17" fillId="0" borderId="14" xfId="193" applyNumberFormat="1" applyFont="1" applyFill="1" applyBorder="1" applyAlignment="1">
      <alignment horizontal="right" vertical="center"/>
    </xf>
    <xf numFmtId="165" fontId="17" fillId="0" borderId="21" xfId="193" applyNumberFormat="1" applyFont="1" applyFill="1" applyBorder="1" applyAlignment="1">
      <alignment vertical="center"/>
    </xf>
    <xf numFmtId="165" fontId="17" fillId="6" borderId="9" xfId="193" applyNumberFormat="1" applyFont="1" applyFill="1" applyBorder="1" applyAlignment="1">
      <alignment horizontal="right" vertical="center"/>
    </xf>
    <xf numFmtId="165" fontId="17" fillId="0" borderId="9" xfId="193" applyNumberFormat="1" applyFont="1" applyFill="1" applyBorder="1" applyAlignment="1">
      <alignment horizontal="right" vertical="center"/>
    </xf>
    <xf numFmtId="165" fontId="17" fillId="0" borderId="17" xfId="193" applyNumberFormat="1" applyFont="1" applyFill="1" applyBorder="1" applyAlignment="1">
      <alignment horizontal="right" vertical="center"/>
    </xf>
    <xf numFmtId="3" fontId="17" fillId="5" borderId="19" xfId="1" applyNumberFormat="1" applyFont="1" applyFill="1" applyBorder="1" applyAlignment="1">
      <alignment horizontal="left" vertical="center" indent="1"/>
    </xf>
    <xf numFmtId="165" fontId="17" fillId="0" borderId="14" xfId="193" applyNumberFormat="1" applyFont="1" applyFill="1" applyBorder="1" applyAlignment="1">
      <alignment horizontal="left" vertical="center" indent="1"/>
    </xf>
    <xf numFmtId="165" fontId="17" fillId="0" borderId="21" xfId="193" applyNumberFormat="1" applyFont="1" applyFill="1" applyBorder="1" applyAlignment="1">
      <alignment horizontal="left" vertical="center" indent="1"/>
    </xf>
    <xf numFmtId="165" fontId="17" fillId="6" borderId="9" xfId="193" applyNumberFormat="1" applyFont="1" applyFill="1" applyBorder="1" applyAlignment="1">
      <alignment horizontal="left" vertical="center" indent="1"/>
    </xf>
    <xf numFmtId="165" fontId="17" fillId="6" borderId="11" xfId="193" applyNumberFormat="1" applyFont="1" applyFill="1" applyBorder="1" applyAlignment="1">
      <alignment horizontal="left" vertical="center" indent="1"/>
    </xf>
    <xf numFmtId="165" fontId="17" fillId="0" borderId="9" xfId="193" applyNumberFormat="1" applyFont="1" applyFill="1" applyBorder="1" applyAlignment="1">
      <alignment horizontal="left" vertical="center" indent="1"/>
    </xf>
    <xf numFmtId="165" fontId="17" fillId="0" borderId="17" xfId="193" applyNumberFormat="1" applyFont="1" applyFill="1" applyBorder="1" applyAlignment="1">
      <alignment horizontal="left" vertical="center" indent="1"/>
    </xf>
    <xf numFmtId="165" fontId="17" fillId="0" borderId="16" xfId="193" applyNumberFormat="1" applyFont="1" applyFill="1" applyBorder="1" applyAlignment="1">
      <alignment horizontal="left" vertical="center" indent="1"/>
    </xf>
    <xf numFmtId="167" fontId="17" fillId="5" borderId="11" xfId="1" applyNumberFormat="1" applyFont="1" applyFill="1" applyBorder="1" applyAlignment="1">
      <alignment horizontal="left" vertical="center" indent="1"/>
    </xf>
    <xf numFmtId="0" fontId="27" fillId="5" borderId="24" xfId="36" applyFont="1" applyFill="1" applyBorder="1" applyAlignment="1">
      <alignment horizontal="center" vertical="center"/>
    </xf>
    <xf numFmtId="3" fontId="16" fillId="5" borderId="22" xfId="1" applyNumberFormat="1" applyFont="1" applyFill="1" applyBorder="1" applyAlignment="1">
      <alignment horizontal="right" vertical="center" indent="1"/>
    </xf>
    <xf numFmtId="3" fontId="16" fillId="5" borderId="22" xfId="1" applyNumberFormat="1" applyFont="1" applyFill="1" applyBorder="1" applyAlignment="1">
      <alignment horizontal="left" vertical="center" indent="1"/>
    </xf>
    <xf numFmtId="0" fontId="32" fillId="5" borderId="25" xfId="36" applyFont="1" applyFill="1" applyBorder="1" applyAlignment="1">
      <alignment horizontal="center" vertical="center"/>
    </xf>
    <xf numFmtId="167" fontId="16" fillId="5" borderId="22" xfId="58" applyNumberFormat="1" applyFont="1" applyFill="1" applyBorder="1" applyAlignment="1">
      <alignment horizontal="right" vertical="center" indent="1"/>
    </xf>
    <xf numFmtId="167" fontId="16" fillId="5" borderId="22" xfId="0" applyNumberFormat="1" applyFont="1" applyFill="1" applyBorder="1" applyAlignment="1">
      <alignment horizontal="right" vertical="center" indent="1"/>
    </xf>
    <xf numFmtId="167" fontId="16" fillId="5" borderId="22" xfId="1" applyNumberFormat="1" applyFont="1" applyFill="1" applyBorder="1" applyAlignment="1">
      <alignment horizontal="center" vertical="center"/>
    </xf>
    <xf numFmtId="167" fontId="16" fillId="5" borderId="22" xfId="1" applyNumberFormat="1" applyFont="1" applyFill="1" applyBorder="1" applyAlignment="1">
      <alignment horizontal="left" vertical="center" indent="1"/>
    </xf>
    <xf numFmtId="167" fontId="16" fillId="5" borderId="22" xfId="1" applyNumberFormat="1" applyFont="1" applyFill="1" applyBorder="1" applyAlignment="1">
      <alignment horizontal="right" vertical="center" indent="1"/>
    </xf>
    <xf numFmtId="167" fontId="16" fillId="5" borderId="22" xfId="1" applyNumberFormat="1" applyFont="1" applyFill="1" applyBorder="1" applyAlignment="1">
      <alignment horizontal="right" vertical="center"/>
    </xf>
    <xf numFmtId="167" fontId="16" fillId="5" borderId="28" xfId="1" applyNumberFormat="1" applyFont="1" applyFill="1" applyBorder="1" applyAlignment="1">
      <alignment horizontal="right" vertical="center" indent="1"/>
    </xf>
    <xf numFmtId="167" fontId="17" fillId="0" borderId="17" xfId="1" applyNumberFormat="1" applyFont="1" applyFill="1" applyBorder="1" applyAlignment="1">
      <alignment horizontal="right" vertical="center" indent="1"/>
    </xf>
    <xf numFmtId="0" fontId="31" fillId="0" borderId="0" xfId="0" applyFont="1" applyAlignment="1">
      <alignment vertical="center"/>
    </xf>
    <xf numFmtId="0" fontId="0" fillId="4" borderId="0" xfId="0" applyFill="1"/>
    <xf numFmtId="0" fontId="32" fillId="5" borderId="28" xfId="16" applyFont="1" applyFill="1" applyBorder="1" applyAlignment="1">
      <alignment horizontal="center" vertical="top" wrapText="1"/>
    </xf>
    <xf numFmtId="0" fontId="32" fillId="5" borderId="28" xfId="36" applyFont="1" applyFill="1" applyBorder="1" applyAlignment="1">
      <alignment horizontal="center" vertical="top" wrapText="1"/>
    </xf>
    <xf numFmtId="0" fontId="43" fillId="0" borderId="45" xfId="39" applyFont="1" applyFill="1" applyBorder="1" applyAlignment="1">
      <alignment horizontal="center" vertical="center" readingOrder="1"/>
    </xf>
    <xf numFmtId="0" fontId="16" fillId="5" borderId="45" xfId="39" applyFont="1" applyFill="1" applyBorder="1" applyAlignment="1">
      <alignment horizontal="center" vertical="center" readingOrder="1"/>
    </xf>
    <xf numFmtId="0" fontId="16" fillId="0" borderId="8" xfId="39" applyFont="1" applyFill="1" applyBorder="1" applyAlignment="1">
      <alignment horizontal="center" vertical="center" readingOrder="1"/>
    </xf>
    <xf numFmtId="0" fontId="21" fillId="0" borderId="44" xfId="39" applyFill="1" applyBorder="1" applyAlignment="1">
      <alignment horizontal="center" vertical="center" readingOrder="2"/>
    </xf>
    <xf numFmtId="0" fontId="21" fillId="5" borderId="44" xfId="16" applyFont="1" applyFill="1" applyBorder="1" applyAlignment="1">
      <alignment horizontal="center" vertical="center" wrapText="1" readingOrder="2"/>
    </xf>
    <xf numFmtId="0" fontId="21" fillId="0" borderId="8" xfId="16" applyFont="1" applyFill="1" applyBorder="1" applyAlignment="1">
      <alignment horizontal="center" vertical="center" wrapText="1" readingOrder="2"/>
    </xf>
    <xf numFmtId="3" fontId="17" fillId="0" borderId="11" xfId="44" quotePrefix="1" applyNumberFormat="1" applyFont="1" applyBorder="1" applyAlignment="1">
      <alignment horizontal="right" vertical="center" indent="1" readingOrder="1"/>
    </xf>
    <xf numFmtId="0" fontId="21" fillId="5" borderId="22" xfId="36" applyFont="1" applyFill="1" applyBorder="1" applyAlignment="1">
      <alignment horizontal="center" vertical="center"/>
    </xf>
    <xf numFmtId="167" fontId="17" fillId="0" borderId="21" xfId="44" applyNumberFormat="1" applyFont="1" applyBorder="1">
      <alignment horizontal="right" vertical="center" indent="1"/>
    </xf>
    <xf numFmtId="167" fontId="17" fillId="8" borderId="19" xfId="44" applyNumberFormat="1" applyFont="1" applyFill="1" applyBorder="1">
      <alignment horizontal="right" vertical="center" indent="1"/>
    </xf>
    <xf numFmtId="167" fontId="16" fillId="5" borderId="47" xfId="44" applyNumberFormat="1" applyFont="1" applyFill="1" applyBorder="1" applyAlignment="1">
      <alignment horizontal="right" vertical="center" indent="1" readingOrder="1"/>
    </xf>
    <xf numFmtId="0" fontId="17" fillId="7" borderId="21" xfId="0" applyFont="1" applyFill="1" applyBorder="1" applyAlignment="1">
      <alignment horizontal="left" vertical="center" wrapText="1" indent="1" readingOrder="1"/>
    </xf>
    <xf numFmtId="0" fontId="17" fillId="8" borderId="11" xfId="0" applyFont="1" applyFill="1" applyBorder="1" applyAlignment="1">
      <alignment horizontal="left" vertical="center" wrapText="1" indent="1" readingOrder="1"/>
    </xf>
    <xf numFmtId="0" fontId="17" fillId="7" borderId="11" xfId="0" applyFont="1" applyFill="1" applyBorder="1" applyAlignment="1">
      <alignment horizontal="left" vertical="center" wrapText="1" indent="1" readingOrder="1"/>
    </xf>
    <xf numFmtId="0" fontId="17" fillId="6" borderId="11" xfId="0" applyFont="1" applyFill="1" applyBorder="1" applyAlignment="1">
      <alignment horizontal="left" vertical="center" wrapText="1" indent="1" readingOrder="1"/>
    </xf>
    <xf numFmtId="0" fontId="17" fillId="8" borderId="16" xfId="0" applyFont="1" applyFill="1" applyBorder="1" applyAlignment="1">
      <alignment horizontal="left" vertical="center" wrapText="1" indent="1" readingOrder="1"/>
    </xf>
    <xf numFmtId="1" fontId="17" fillId="4" borderId="13" xfId="1" applyNumberFormat="1" applyFont="1" applyFill="1" applyBorder="1" applyAlignment="1">
      <alignment horizontal="right" vertical="center" indent="1" readingOrder="1"/>
    </xf>
    <xf numFmtId="1" fontId="17" fillId="6" borderId="11" xfId="1" applyNumberFormat="1" applyFont="1" applyFill="1" applyBorder="1" applyAlignment="1">
      <alignment horizontal="right" vertical="center" indent="1" readingOrder="1"/>
    </xf>
    <xf numFmtId="165" fontId="17" fillId="5" borderId="26" xfId="159" applyNumberFormat="1" applyFont="1" applyFill="1" applyBorder="1" applyAlignment="1">
      <alignment horizontal="right" vertical="center" indent="1" readingOrder="1"/>
    </xf>
    <xf numFmtId="3" fontId="98" fillId="0" borderId="26" xfId="23" applyNumberFormat="1" applyFont="1" applyBorder="1" applyAlignment="1">
      <alignment horizontal="right" vertical="center" indent="1"/>
    </xf>
    <xf numFmtId="3" fontId="98" fillId="6" borderId="9" xfId="23" applyNumberFormat="1" applyFont="1" applyFill="1" applyBorder="1" applyAlignment="1">
      <alignment horizontal="right" vertical="center" indent="1"/>
    </xf>
    <xf numFmtId="3" fontId="98" fillId="0" borderId="9" xfId="23" applyNumberFormat="1" applyFont="1" applyBorder="1" applyAlignment="1">
      <alignment horizontal="right" vertical="center" indent="1"/>
    </xf>
    <xf numFmtId="3" fontId="98" fillId="6" borderId="17" xfId="23" applyNumberFormat="1" applyFont="1" applyFill="1" applyBorder="1" applyAlignment="1">
      <alignment horizontal="right" vertical="center" indent="1"/>
    </xf>
    <xf numFmtId="165" fontId="16" fillId="0" borderId="26" xfId="159" applyNumberFormat="1" applyFont="1" applyFill="1" applyBorder="1" applyAlignment="1">
      <alignment horizontal="right" vertical="center" indent="1" readingOrder="1"/>
    </xf>
    <xf numFmtId="165" fontId="16" fillId="6" borderId="9" xfId="159" applyNumberFormat="1" applyFont="1" applyFill="1" applyBorder="1" applyAlignment="1">
      <alignment horizontal="right" vertical="center" indent="1" readingOrder="1"/>
    </xf>
    <xf numFmtId="165" fontId="16" fillId="0" borderId="9" xfId="159" applyNumberFormat="1" applyFont="1" applyFill="1" applyBorder="1" applyAlignment="1">
      <alignment horizontal="right" vertical="center" indent="1" readingOrder="1"/>
    </xf>
    <xf numFmtId="165" fontId="16" fillId="6" borderId="17" xfId="159" applyNumberFormat="1" applyFont="1" applyFill="1" applyBorder="1" applyAlignment="1">
      <alignment horizontal="right" vertical="center" indent="1" readingOrder="1"/>
    </xf>
    <xf numFmtId="3" fontId="26" fillId="6" borderId="9" xfId="23" applyNumberFormat="1" applyFont="1" applyFill="1" applyBorder="1" applyAlignment="1">
      <alignment horizontal="center" vertical="center"/>
    </xf>
    <xf numFmtId="3" fontId="63" fillId="6" borderId="9" xfId="23" applyNumberFormat="1" applyFont="1" applyFill="1" applyBorder="1" applyAlignment="1">
      <alignment horizontal="center" vertical="center"/>
    </xf>
    <xf numFmtId="0" fontId="16" fillId="5" borderId="93" xfId="16" applyFont="1" applyFill="1" applyBorder="1">
      <alignment horizontal="center" vertical="center" wrapText="1"/>
    </xf>
    <xf numFmtId="0" fontId="16" fillId="5" borderId="118" xfId="16" applyFont="1" applyFill="1" applyBorder="1">
      <alignment horizontal="center" vertical="center" wrapText="1"/>
    </xf>
    <xf numFmtId="0" fontId="32" fillId="5" borderId="28" xfId="161" applyFont="1" applyFill="1" applyBorder="1" applyAlignment="1">
      <alignment horizontal="center" vertical="top"/>
    </xf>
    <xf numFmtId="0" fontId="27" fillId="5" borderId="27" xfId="39" applyFont="1" applyFill="1" applyBorder="1" applyAlignment="1">
      <alignment horizontal="center" wrapText="1" readingOrder="2"/>
    </xf>
    <xf numFmtId="0" fontId="16" fillId="8" borderId="27" xfId="16" applyFont="1" applyFill="1" applyBorder="1">
      <alignment horizontal="center" vertical="center" wrapText="1"/>
    </xf>
    <xf numFmtId="0" fontId="17" fillId="7" borderId="129" xfId="160" applyFont="1" applyFill="1" applyBorder="1" applyAlignment="1">
      <alignment horizontal="left" vertical="center" wrapText="1" indent="1" readingOrder="1"/>
    </xf>
    <xf numFmtId="0" fontId="17" fillId="5" borderId="130" xfId="160" applyFont="1" applyFill="1" applyBorder="1" applyAlignment="1">
      <alignment horizontal="left" vertical="center" wrapText="1" indent="1" readingOrder="1"/>
    </xf>
    <xf numFmtId="0" fontId="17" fillId="7" borderId="130" xfId="160" applyFont="1" applyFill="1" applyBorder="1" applyAlignment="1">
      <alignment horizontal="left" vertical="center" wrapText="1" indent="1" readingOrder="1"/>
    </xf>
    <xf numFmtId="0" fontId="17" fillId="5" borderId="131" xfId="160" applyFont="1" applyFill="1" applyBorder="1" applyAlignment="1">
      <alignment horizontal="left" vertical="center" wrapText="1" indent="1" readingOrder="1"/>
    </xf>
    <xf numFmtId="1" fontId="21" fillId="0" borderId="135" xfId="44" applyNumberFormat="1" applyFont="1" applyBorder="1">
      <alignment horizontal="right" vertical="center" indent="1"/>
    </xf>
    <xf numFmtId="1" fontId="21" fillId="5" borderId="136" xfId="44" applyNumberFormat="1" applyFont="1" applyFill="1" applyBorder="1">
      <alignment horizontal="right" vertical="center" indent="1"/>
    </xf>
    <xf numFmtId="1" fontId="21" fillId="5" borderId="137" xfId="44" applyNumberFormat="1" applyFont="1" applyFill="1" applyBorder="1">
      <alignment horizontal="right" vertical="center" indent="1"/>
    </xf>
    <xf numFmtId="0" fontId="17" fillId="0" borderId="0" xfId="0" applyFont="1" applyAlignment="1">
      <alignment horizontal="right" vertical="center" wrapText="1" readingOrder="2"/>
    </xf>
    <xf numFmtId="0" fontId="0" fillId="0" borderId="0" xfId="0" applyAlignment="1">
      <alignment horizontal="right" vertical="center" wrapText="1" readingOrder="2"/>
    </xf>
    <xf numFmtId="0" fontId="31" fillId="0" borderId="0" xfId="0" applyFont="1" applyAlignment="1">
      <alignment horizontal="left" vertical="center" wrapText="1"/>
    </xf>
    <xf numFmtId="0" fontId="0" fillId="0" borderId="0" xfId="0" applyAlignment="1">
      <alignment horizontal="left" vertical="center" wrapText="1"/>
    </xf>
    <xf numFmtId="0" fontId="31" fillId="0" borderId="48" xfId="0" applyFont="1" applyBorder="1" applyAlignment="1">
      <alignment horizontal="left" vertical="center" wrapText="1"/>
    </xf>
    <xf numFmtId="0" fontId="0" fillId="0" borderId="48" xfId="0" applyBorder="1" applyAlignment="1">
      <alignment horizontal="left" vertical="center" wrapText="1"/>
    </xf>
    <xf numFmtId="0" fontId="17" fillId="0" borderId="48" xfId="0" applyFont="1" applyBorder="1" applyAlignment="1">
      <alignment horizontal="right" wrapText="1" readingOrder="2"/>
    </xf>
    <xf numFmtId="0" fontId="39" fillId="0" borderId="0" xfId="2" applyFont="1" applyAlignment="1">
      <alignment horizontal="center" vertical="center" wrapText="1"/>
    </xf>
    <xf numFmtId="0" fontId="39" fillId="0" borderId="0" xfId="2" applyFont="1" applyAlignment="1">
      <alignment horizontal="center" vertical="center"/>
    </xf>
    <xf numFmtId="0" fontId="39" fillId="0" borderId="0" xfId="2" applyFont="1" applyAlignment="1">
      <alignment horizontal="center" vertical="center" wrapText="1" readingOrder="2"/>
    </xf>
    <xf numFmtId="0" fontId="39" fillId="0" borderId="0" xfId="2" applyFont="1" applyAlignment="1">
      <alignment horizontal="center" vertical="center" readingOrder="2"/>
    </xf>
    <xf numFmtId="0" fontId="21" fillId="0" borderId="0" xfId="6" applyFont="1" applyAlignment="1">
      <alignment horizontal="center" vertical="center" wrapText="1"/>
    </xf>
    <xf numFmtId="0" fontId="21" fillId="0" borderId="0" xfId="6" applyFont="1" applyAlignment="1">
      <alignment horizontal="center" vertical="center"/>
    </xf>
    <xf numFmtId="0" fontId="21" fillId="5" borderId="34" xfId="10" applyFill="1" applyBorder="1">
      <alignment horizontal="right" vertical="center" wrapText="1"/>
    </xf>
    <xf numFmtId="0" fontId="21" fillId="5" borderId="36" xfId="10" applyFill="1" applyBorder="1">
      <alignment horizontal="right" vertical="center" wrapText="1"/>
    </xf>
    <xf numFmtId="0" fontId="21" fillId="5" borderId="38" xfId="10" applyFill="1" applyBorder="1">
      <alignment horizontal="right" vertical="center" wrapText="1"/>
    </xf>
    <xf numFmtId="1" fontId="16" fillId="5" borderId="35" xfId="14" applyFont="1" applyFill="1" applyBorder="1">
      <alignment horizontal="left" vertical="center" wrapText="1"/>
    </xf>
    <xf numFmtId="1" fontId="16" fillId="5" borderId="37" xfId="14" applyFont="1" applyFill="1" applyBorder="1">
      <alignment horizontal="left" vertical="center" wrapText="1"/>
    </xf>
    <xf numFmtId="1" fontId="16" fillId="5" borderId="39" xfId="14" applyFont="1" applyFill="1" applyBorder="1">
      <alignment horizontal="left" vertical="center" wrapText="1"/>
    </xf>
    <xf numFmtId="0" fontId="16" fillId="5" borderId="27" xfId="16" applyFont="1" applyFill="1" applyBorder="1">
      <alignment horizontal="center" vertical="center" wrapText="1"/>
    </xf>
    <xf numFmtId="0" fontId="16" fillId="5" borderId="29" xfId="16" applyFont="1" applyFill="1" applyBorder="1">
      <alignment horizontal="center" vertical="center" wrapText="1"/>
    </xf>
    <xf numFmtId="0" fontId="16" fillId="5" borderId="28" xfId="16" applyFont="1" applyFill="1" applyBorder="1">
      <alignment horizontal="center" vertical="center" wrapText="1"/>
    </xf>
    <xf numFmtId="0" fontId="31" fillId="0" borderId="48" xfId="0" applyFont="1" applyBorder="1" applyAlignment="1">
      <alignment horizontal="left" vertical="center"/>
    </xf>
    <xf numFmtId="0" fontId="17" fillId="0" borderId="48" xfId="0" applyFont="1" applyBorder="1" applyAlignment="1">
      <alignment horizontal="right" vertical="center" readingOrder="2"/>
    </xf>
    <xf numFmtId="0" fontId="39" fillId="0" borderId="0" xfId="6" applyFont="1" applyAlignment="1">
      <alignment horizontal="center" vertical="center" readingOrder="2"/>
    </xf>
    <xf numFmtId="0" fontId="21" fillId="4" borderId="46" xfId="39" applyFill="1" applyBorder="1" applyAlignment="1">
      <alignment horizontal="center" vertical="center" wrapText="1" readingOrder="2"/>
    </xf>
    <xf numFmtId="0" fontId="21" fillId="4" borderId="44" xfId="39" applyFill="1" applyBorder="1" applyAlignment="1">
      <alignment horizontal="center" vertical="center" wrapText="1" readingOrder="2"/>
    </xf>
    <xf numFmtId="0" fontId="21" fillId="4" borderId="33" xfId="39" applyFill="1" applyBorder="1" applyAlignment="1">
      <alignment horizontal="center" vertical="center" wrapText="1" readingOrder="2"/>
    </xf>
    <xf numFmtId="0" fontId="21" fillId="5" borderId="46" xfId="39" applyFill="1" applyBorder="1" applyAlignment="1">
      <alignment horizontal="center" vertical="center" wrapText="1" readingOrder="2"/>
    </xf>
    <xf numFmtId="0" fontId="21" fillId="5" borderId="44" xfId="39" applyFill="1" applyBorder="1" applyAlignment="1">
      <alignment horizontal="center" vertical="center" wrapText="1" readingOrder="2"/>
    </xf>
    <xf numFmtId="0" fontId="21" fillId="5" borderId="33" xfId="39" applyFill="1" applyBorder="1" applyAlignment="1">
      <alignment horizontal="center" vertical="center" wrapText="1" readingOrder="2"/>
    </xf>
    <xf numFmtId="0" fontId="16" fillId="4" borderId="47" xfId="45" applyFont="1" applyFill="1" applyBorder="1" applyAlignment="1">
      <alignment horizontal="center" vertical="center" wrapText="1"/>
    </xf>
    <xf numFmtId="0" fontId="16" fillId="4" borderId="45" xfId="45" applyFont="1" applyFill="1" applyBorder="1" applyAlignment="1">
      <alignment horizontal="center" vertical="center" wrapText="1"/>
    </xf>
    <xf numFmtId="0" fontId="16" fillId="4" borderId="40" xfId="45" applyFont="1" applyFill="1" applyBorder="1" applyAlignment="1">
      <alignment horizontal="center" vertical="center" wrapText="1"/>
    </xf>
    <xf numFmtId="0" fontId="16" fillId="5" borderId="47" xfId="45" applyFont="1" applyFill="1" applyBorder="1" applyAlignment="1">
      <alignment horizontal="center" vertical="center" wrapText="1"/>
    </xf>
    <xf numFmtId="0" fontId="16" fillId="5" borderId="45" xfId="45" applyFont="1" applyFill="1" applyBorder="1" applyAlignment="1">
      <alignment horizontal="center" vertical="center" wrapText="1"/>
    </xf>
    <xf numFmtId="0" fontId="16" fillId="5" borderId="40" xfId="45" applyFont="1" applyFill="1" applyBorder="1" applyAlignment="1">
      <alignment horizontal="center" vertical="center" wrapText="1"/>
    </xf>
    <xf numFmtId="1" fontId="16" fillId="5" borderId="32" xfId="14" applyFont="1" applyFill="1" applyBorder="1" applyAlignment="1">
      <alignment horizontal="left" wrapText="1" indent="1"/>
    </xf>
    <xf numFmtId="1" fontId="16" fillId="5" borderId="61" xfId="14" applyFont="1" applyFill="1" applyBorder="1" applyAlignment="1">
      <alignment horizontal="left" wrapText="1" indent="1"/>
    </xf>
    <xf numFmtId="0" fontId="21" fillId="5" borderId="62" xfId="10" applyFill="1" applyBorder="1" applyAlignment="1">
      <alignment wrapText="1"/>
    </xf>
    <xf numFmtId="0" fontId="21" fillId="5" borderId="31" xfId="10" applyFill="1" applyBorder="1" applyAlignment="1">
      <alignment wrapText="1"/>
    </xf>
    <xf numFmtId="0" fontId="16" fillId="5" borderId="22" xfId="17" applyFont="1" applyFill="1" applyBorder="1">
      <alignment horizontal="center" vertical="center" wrapText="1"/>
    </xf>
    <xf numFmtId="0" fontId="34" fillId="5" borderId="27" xfId="17" applyFill="1" applyBorder="1">
      <alignment horizontal="center" vertical="center" wrapText="1"/>
    </xf>
    <xf numFmtId="0" fontId="34" fillId="5" borderId="22" xfId="17" applyFill="1" applyBorder="1">
      <alignment horizontal="center" vertical="center" wrapText="1"/>
    </xf>
    <xf numFmtId="0" fontId="21" fillId="5" borderId="31" xfId="10" applyFill="1" applyBorder="1">
      <alignment horizontal="right" vertical="center" wrapText="1"/>
    </xf>
    <xf numFmtId="0" fontId="21" fillId="5" borderId="49" xfId="10" applyFill="1" applyBorder="1">
      <alignment horizontal="right" vertical="center" wrapText="1"/>
    </xf>
    <xf numFmtId="0" fontId="21" fillId="5" borderId="27" xfId="16" applyFont="1" applyFill="1" applyBorder="1">
      <alignment horizontal="center" vertical="center" wrapText="1"/>
    </xf>
    <xf numFmtId="0" fontId="27" fillId="5" borderId="27" xfId="16" applyFont="1" applyFill="1" applyBorder="1">
      <alignment horizontal="center" vertical="center" wrapText="1"/>
    </xf>
    <xf numFmtId="0" fontId="27" fillId="5" borderId="27" xfId="36" applyFont="1" applyFill="1" applyBorder="1" applyAlignment="1">
      <alignment horizontal="center" vertical="center"/>
    </xf>
    <xf numFmtId="1" fontId="16" fillId="5" borderId="32" xfId="14" applyFont="1" applyFill="1" applyBorder="1">
      <alignment horizontal="left" vertical="center" wrapText="1"/>
    </xf>
    <xf numFmtId="1" fontId="16" fillId="5" borderId="41" xfId="14" applyFont="1" applyFill="1" applyBorder="1">
      <alignment horizontal="left" vertical="center" wrapText="1"/>
    </xf>
    <xf numFmtId="0" fontId="32" fillId="5" borderId="28" xfId="16" applyFont="1" applyFill="1" applyBorder="1">
      <alignment horizontal="center" vertical="center" wrapText="1"/>
    </xf>
    <xf numFmtId="0" fontId="32" fillId="5" borderId="28" xfId="36" applyFont="1" applyFill="1" applyBorder="1" applyAlignment="1">
      <alignment horizontal="center" vertical="center"/>
    </xf>
    <xf numFmtId="0" fontId="39" fillId="0" borderId="63" xfId="2" applyFont="1" applyBorder="1" applyAlignment="1">
      <alignment horizontal="center" vertical="center" wrapText="1"/>
    </xf>
    <xf numFmtId="0" fontId="39" fillId="0" borderId="63" xfId="2" applyFont="1" applyBorder="1" applyAlignment="1">
      <alignment horizontal="center" vertical="center"/>
    </xf>
    <xf numFmtId="0" fontId="39" fillId="0" borderId="63" xfId="2" applyFont="1" applyBorder="1" applyAlignment="1">
      <alignment horizontal="center" vertical="center" wrapText="1" readingOrder="2"/>
    </xf>
    <xf numFmtId="0" fontId="39" fillId="0" borderId="63" xfId="2" applyFont="1" applyBorder="1" applyAlignment="1">
      <alignment horizontal="center" vertical="center" readingOrder="2"/>
    </xf>
    <xf numFmtId="0" fontId="21" fillId="0" borderId="63" xfId="6" applyFont="1" applyBorder="1" applyAlignment="1">
      <alignment horizontal="center" vertical="center" wrapText="1"/>
    </xf>
    <xf numFmtId="0" fontId="21" fillId="0" borderId="63" xfId="6" applyFont="1" applyBorder="1" applyAlignment="1">
      <alignment horizontal="center" vertical="center"/>
    </xf>
    <xf numFmtId="1" fontId="21" fillId="8" borderId="46" xfId="15" applyFont="1" applyFill="1" applyBorder="1">
      <alignment horizontal="center" vertical="center"/>
    </xf>
    <xf numFmtId="1" fontId="21" fillId="8" borderId="44" xfId="15" applyFont="1" applyFill="1" applyBorder="1">
      <alignment horizontal="center" vertical="center"/>
    </xf>
    <xf numFmtId="1" fontId="21" fillId="8" borderId="33" xfId="15" applyFont="1" applyFill="1" applyBorder="1">
      <alignment horizontal="center" vertical="center"/>
    </xf>
    <xf numFmtId="0" fontId="16" fillId="8" borderId="47" xfId="16" applyFont="1" applyFill="1" applyBorder="1">
      <alignment horizontal="center" vertical="center" wrapText="1"/>
    </xf>
    <xf numFmtId="0" fontId="16" fillId="8" borderId="45" xfId="16" applyFont="1" applyFill="1" applyBorder="1">
      <alignment horizontal="center" vertical="center" wrapText="1"/>
    </xf>
    <xf numFmtId="0" fontId="16" fillId="8" borderId="40" xfId="16" applyFont="1" applyFill="1" applyBorder="1">
      <alignment horizontal="center" vertical="center" wrapText="1"/>
    </xf>
    <xf numFmtId="0" fontId="27" fillId="8" borderId="87" xfId="16" applyFont="1" applyFill="1" applyBorder="1">
      <alignment horizontal="center" vertical="center" wrapText="1"/>
    </xf>
    <xf numFmtId="0" fontId="27" fillId="8" borderId="28" xfId="16" applyFont="1" applyFill="1" applyBorder="1">
      <alignment horizontal="center" vertical="center" wrapText="1"/>
    </xf>
    <xf numFmtId="0" fontId="27" fillId="8" borderId="90" xfId="16" applyFont="1" applyFill="1" applyBorder="1">
      <alignment horizontal="center" vertical="center" wrapText="1"/>
    </xf>
    <xf numFmtId="0" fontId="27" fillId="8" borderId="91" xfId="16" applyFont="1" applyFill="1" applyBorder="1">
      <alignment horizontal="center" vertical="center" wrapText="1"/>
    </xf>
    <xf numFmtId="1" fontId="21" fillId="8" borderId="20" xfId="15" applyFont="1" applyFill="1" applyBorder="1">
      <alignment horizontal="center" vertical="center"/>
    </xf>
    <xf numFmtId="1" fontId="21" fillId="8" borderId="10" xfId="15" applyFont="1" applyFill="1" applyBorder="1">
      <alignment horizontal="center" vertical="center"/>
    </xf>
    <xf numFmtId="1" fontId="21" fillId="8" borderId="18" xfId="15" applyFont="1" applyFill="1" applyBorder="1">
      <alignment horizontal="center" vertical="center"/>
    </xf>
    <xf numFmtId="0" fontId="16" fillId="8" borderId="21" xfId="16" applyFont="1" applyFill="1" applyBorder="1">
      <alignment horizontal="center" vertical="center" wrapText="1"/>
    </xf>
    <xf numFmtId="0" fontId="16" fillId="8" borderId="11" xfId="16" applyFont="1" applyFill="1" applyBorder="1">
      <alignment horizontal="center" vertical="center" wrapText="1"/>
    </xf>
    <xf numFmtId="0" fontId="16" fillId="8" borderId="19" xfId="16" applyFont="1" applyFill="1" applyBorder="1">
      <alignment horizontal="center" vertical="center" wrapText="1"/>
    </xf>
    <xf numFmtId="0" fontId="16" fillId="8" borderId="106" xfId="37" applyFont="1" applyFill="1" applyBorder="1" applyAlignment="1">
      <alignment horizontal="left" vertical="center" wrapText="1" indent="1"/>
    </xf>
    <xf numFmtId="0" fontId="16" fillId="8" borderId="111" xfId="37" applyFont="1" applyFill="1" applyBorder="1" applyAlignment="1">
      <alignment horizontal="left" vertical="center" wrapText="1" indent="1"/>
    </xf>
    <xf numFmtId="0" fontId="17" fillId="0" borderId="48" xfId="0" applyFont="1" applyBorder="1" applyAlignment="1">
      <alignment horizontal="right" vertical="center" wrapText="1" readingOrder="2"/>
    </xf>
    <xf numFmtId="0" fontId="17" fillId="0" borderId="46" xfId="0" applyFont="1" applyBorder="1" applyAlignment="1">
      <alignment horizontal="right" vertical="center" wrapText="1" readingOrder="2"/>
    </xf>
    <xf numFmtId="0" fontId="31" fillId="0" borderId="47" xfId="0" applyFont="1" applyBorder="1" applyAlignment="1">
      <alignment horizontal="left" vertical="center" wrapText="1" readingOrder="1"/>
    </xf>
    <xf numFmtId="0" fontId="31" fillId="0" borderId="48" xfId="0" applyFont="1" applyBorder="1" applyAlignment="1">
      <alignment horizontal="left" vertical="center" wrapText="1" readingOrder="1"/>
    </xf>
    <xf numFmtId="0" fontId="39" fillId="4" borderId="0" xfId="2" applyFont="1" applyFill="1" applyAlignment="1">
      <alignment horizontal="center" vertical="center"/>
    </xf>
    <xf numFmtId="0" fontId="21" fillId="4" borderId="0" xfId="2" applyFont="1" applyFill="1" applyAlignment="1">
      <alignment horizontal="center" vertical="center" wrapText="1"/>
    </xf>
    <xf numFmtId="0" fontId="102" fillId="4" borderId="0" xfId="2" applyFont="1" applyFill="1" applyAlignment="1">
      <alignment horizontal="center" vertical="center"/>
    </xf>
    <xf numFmtId="0" fontId="21" fillId="4" borderId="0" xfId="6" applyFont="1" applyFill="1" applyAlignment="1">
      <alignment horizontal="center" vertical="center"/>
    </xf>
    <xf numFmtId="0" fontId="39" fillId="4" borderId="0" xfId="2" applyFont="1" applyFill="1" applyAlignment="1">
      <alignment horizontal="center" vertical="center" readingOrder="2"/>
    </xf>
    <xf numFmtId="0" fontId="31" fillId="0" borderId="0" xfId="0" applyFont="1" applyAlignment="1">
      <alignment horizontal="left" vertical="center" wrapText="1" readingOrder="1"/>
    </xf>
    <xf numFmtId="0" fontId="16" fillId="8" borderId="85" xfId="16" applyFont="1" applyFill="1" applyBorder="1">
      <alignment horizontal="center" vertical="center" wrapText="1"/>
    </xf>
    <xf numFmtId="0" fontId="16" fillId="8" borderId="92" xfId="16" applyFont="1" applyFill="1" applyBorder="1">
      <alignment horizontal="center" vertical="center" wrapText="1"/>
    </xf>
    <xf numFmtId="0" fontId="16" fillId="8" borderId="80" xfId="16" applyFont="1" applyFill="1" applyBorder="1">
      <alignment horizontal="center" vertical="center" wrapText="1"/>
    </xf>
    <xf numFmtId="0" fontId="16" fillId="8" borderId="48" xfId="16" applyFont="1" applyFill="1" applyBorder="1">
      <alignment horizontal="center" vertical="center" wrapText="1"/>
    </xf>
    <xf numFmtId="0" fontId="16" fillId="8" borderId="46" xfId="16" applyFont="1" applyFill="1" applyBorder="1">
      <alignment horizontal="center" vertical="center" wrapText="1"/>
    </xf>
    <xf numFmtId="0" fontId="21" fillId="8" borderId="126" xfId="37" applyFont="1" applyFill="1" applyBorder="1" applyAlignment="1">
      <alignment horizontal="right" vertical="center" wrapText="1" indent="1"/>
    </xf>
    <xf numFmtId="0" fontId="21" fillId="8" borderId="127" xfId="37" applyFont="1" applyFill="1" applyBorder="1" applyAlignment="1">
      <alignment horizontal="right" vertical="center" wrapText="1" indent="1"/>
    </xf>
    <xf numFmtId="0" fontId="21" fillId="4" borderId="0" xfId="2" applyFont="1" applyFill="1" applyAlignment="1">
      <alignment horizontal="center" vertical="center"/>
    </xf>
    <xf numFmtId="0" fontId="17" fillId="0" borderId="48" xfId="160" applyFont="1" applyBorder="1" applyAlignment="1">
      <alignment horizontal="right" vertical="top" wrapText="1" readingOrder="2"/>
    </xf>
    <xf numFmtId="0" fontId="103" fillId="0" borderId="48" xfId="160" applyFont="1" applyBorder="1" applyAlignment="1">
      <alignment horizontal="left" vertical="top"/>
    </xf>
    <xf numFmtId="0" fontId="27" fillId="8" borderId="93" xfId="16" applyFont="1" applyFill="1" applyBorder="1">
      <alignment horizontal="center" vertical="center" wrapText="1"/>
    </xf>
    <xf numFmtId="0" fontId="27" fillId="8" borderId="7" xfId="16" applyFont="1" applyFill="1" applyBorder="1">
      <alignment horizontal="center" vertical="center" wrapText="1"/>
    </xf>
    <xf numFmtId="0" fontId="27" fillId="8" borderId="24" xfId="16" applyFont="1" applyFill="1" applyBorder="1">
      <alignment horizontal="center" vertical="center" wrapText="1"/>
    </xf>
    <xf numFmtId="0" fontId="16" fillId="8" borderId="27" xfId="16" applyFont="1" applyFill="1" applyBorder="1">
      <alignment horizontal="center" vertical="center" wrapText="1"/>
    </xf>
    <xf numFmtId="0" fontId="16" fillId="8" borderId="29" xfId="16" applyFont="1" applyFill="1" applyBorder="1">
      <alignment horizontal="center" vertical="center" wrapText="1"/>
    </xf>
    <xf numFmtId="0" fontId="16" fillId="8" borderId="125" xfId="37" applyFont="1" applyFill="1" applyBorder="1" applyAlignment="1">
      <alignment horizontal="center" vertical="center" wrapText="1"/>
    </xf>
    <xf numFmtId="0" fontId="16" fillId="8" borderId="128" xfId="37" applyFont="1" applyFill="1" applyBorder="1" applyAlignment="1">
      <alignment horizontal="center" vertical="center" wrapText="1"/>
    </xf>
    <xf numFmtId="0" fontId="16" fillId="8" borderId="85" xfId="37" applyFont="1" applyFill="1" applyBorder="1" applyAlignment="1">
      <alignment horizontal="center" vertical="center" wrapText="1"/>
    </xf>
    <xf numFmtId="0" fontId="16" fillId="8" borderId="134" xfId="37" applyFont="1" applyFill="1" applyBorder="1" applyAlignment="1">
      <alignment horizontal="center" vertical="center" wrapText="1"/>
    </xf>
    <xf numFmtId="0" fontId="21" fillId="8" borderId="132" xfId="37" applyFont="1" applyFill="1" applyBorder="1" applyAlignment="1">
      <alignment horizontal="center" vertical="center" wrapText="1"/>
    </xf>
    <xf numFmtId="0" fontId="21" fillId="8" borderId="133" xfId="37" applyFont="1" applyFill="1" applyBorder="1" applyAlignment="1">
      <alignment horizontal="center" vertical="center" wrapText="1"/>
    </xf>
    <xf numFmtId="0" fontId="27" fillId="5" borderId="25" xfId="16" applyFont="1" applyFill="1" applyBorder="1">
      <alignment horizontal="center" vertical="center" wrapText="1"/>
    </xf>
    <xf numFmtId="0" fontId="27" fillId="5" borderId="7" xfId="16" applyFont="1" applyFill="1" applyBorder="1">
      <alignment horizontal="center" vertical="center" wrapText="1"/>
    </xf>
    <xf numFmtId="0" fontId="27" fillId="5" borderId="24" xfId="16" applyFont="1" applyFill="1" applyBorder="1">
      <alignment horizontal="center" vertical="center" wrapText="1"/>
    </xf>
    <xf numFmtId="1" fontId="21" fillId="5" borderId="46" xfId="15" applyFont="1" applyFill="1" applyBorder="1">
      <alignment horizontal="center" vertical="center"/>
    </xf>
    <xf numFmtId="1" fontId="21" fillId="5" borderId="44" xfId="15" applyFont="1" applyFill="1" applyBorder="1">
      <alignment horizontal="center" vertical="center"/>
    </xf>
    <xf numFmtId="1" fontId="21" fillId="5" borderId="33" xfId="15" applyFont="1" applyFill="1" applyBorder="1">
      <alignment horizontal="center" vertical="center"/>
    </xf>
    <xf numFmtId="0" fontId="16" fillId="5" borderId="47" xfId="16" applyFont="1" applyFill="1" applyBorder="1">
      <alignment horizontal="center" vertical="center" wrapText="1"/>
    </xf>
    <xf numFmtId="0" fontId="16" fillId="5" borderId="45" xfId="16" applyFont="1" applyFill="1" applyBorder="1">
      <alignment horizontal="center" vertical="center" wrapText="1"/>
    </xf>
    <xf numFmtId="0" fontId="16" fillId="5" borderId="40" xfId="16" applyFont="1" applyFill="1" applyBorder="1">
      <alignment horizontal="center" vertical="center" wrapText="1"/>
    </xf>
    <xf numFmtId="0" fontId="17" fillId="0" borderId="0" xfId="0" applyFont="1" applyAlignment="1">
      <alignment horizontal="right" vertical="top" wrapText="1" readingOrder="2"/>
    </xf>
    <xf numFmtId="0" fontId="16" fillId="5" borderId="35" xfId="16" applyFont="1" applyFill="1" applyBorder="1" applyAlignment="1">
      <alignment horizontal="left" vertical="center" wrapText="1"/>
    </xf>
    <xf numFmtId="0" fontId="16" fillId="5" borderId="39" xfId="16" applyFont="1" applyFill="1" applyBorder="1" applyAlignment="1">
      <alignment horizontal="left" vertical="center" wrapText="1"/>
    </xf>
    <xf numFmtId="1" fontId="86" fillId="5" borderId="35" xfId="14" applyFont="1" applyFill="1" applyBorder="1" applyAlignment="1">
      <alignment horizontal="left" vertical="center" wrapText="1" readingOrder="1"/>
    </xf>
    <xf numFmtId="1" fontId="86" fillId="5" borderId="39" xfId="14" applyFont="1" applyFill="1" applyBorder="1" applyAlignment="1">
      <alignment horizontal="left" vertical="center" wrapText="1" readingOrder="1"/>
    </xf>
    <xf numFmtId="0" fontId="39" fillId="4" borderId="0" xfId="2" applyFont="1" applyFill="1" applyAlignment="1">
      <alignment horizontal="center" vertical="center" wrapText="1"/>
    </xf>
    <xf numFmtId="0" fontId="39" fillId="4" borderId="0" xfId="2" applyFont="1" applyFill="1" applyAlignment="1">
      <alignment horizontal="center" vertical="center" wrapText="1" readingOrder="2"/>
    </xf>
    <xf numFmtId="0" fontId="21" fillId="4" borderId="0" xfId="6" applyFont="1" applyFill="1" applyAlignment="1">
      <alignment horizontal="center" vertical="center" wrapText="1"/>
    </xf>
    <xf numFmtId="0" fontId="21" fillId="5" borderId="55" xfId="10" applyFill="1" applyBorder="1">
      <alignment horizontal="right" vertical="center" wrapText="1"/>
    </xf>
    <xf numFmtId="0" fontId="21" fillId="5" borderId="52" xfId="10" applyFill="1" applyBorder="1">
      <alignment horizontal="right" vertical="center" wrapText="1"/>
    </xf>
    <xf numFmtId="1" fontId="16" fillId="5" borderId="42" xfId="14" applyFont="1" applyFill="1" applyBorder="1">
      <alignment horizontal="left" vertical="center" wrapText="1"/>
    </xf>
    <xf numFmtId="1" fontId="16" fillId="5" borderId="43" xfId="14" applyFont="1" applyFill="1" applyBorder="1">
      <alignment horizontal="left" vertical="center" wrapText="1"/>
    </xf>
    <xf numFmtId="0" fontId="27" fillId="5" borderId="46" xfId="16" applyFont="1" applyFill="1" applyBorder="1">
      <alignment horizontal="center" vertical="center" wrapText="1"/>
    </xf>
    <xf numFmtId="0" fontId="27" fillId="5" borderId="44" xfId="16" applyFont="1" applyFill="1" applyBorder="1">
      <alignment horizontal="center" vertical="center" wrapText="1"/>
    </xf>
    <xf numFmtId="0" fontId="27" fillId="5" borderId="33" xfId="16" applyFont="1" applyFill="1" applyBorder="1">
      <alignment horizontal="center" vertical="center" wrapText="1"/>
    </xf>
    <xf numFmtId="0" fontId="27" fillId="5" borderId="29" xfId="16" applyFont="1" applyFill="1" applyBorder="1">
      <alignment horizontal="center" vertical="center" wrapText="1"/>
    </xf>
    <xf numFmtId="0" fontId="27" fillId="5" borderId="28" xfId="16" applyFont="1" applyFill="1" applyBorder="1">
      <alignment horizontal="center" vertical="center" wrapText="1"/>
    </xf>
    <xf numFmtId="0" fontId="17" fillId="0" borderId="48" xfId="97" applyBorder="1" applyAlignment="1">
      <alignment horizontal="right" vertical="center" readingOrder="2"/>
    </xf>
    <xf numFmtId="0" fontId="21" fillId="5" borderId="47" xfId="16" applyFont="1" applyFill="1" applyBorder="1">
      <alignment horizontal="center" vertical="center" wrapText="1"/>
    </xf>
    <xf numFmtId="0" fontId="21" fillId="5" borderId="48" xfId="16" applyFont="1" applyFill="1" applyBorder="1">
      <alignment horizontal="center" vertical="center" wrapText="1"/>
    </xf>
    <xf numFmtId="0" fontId="21" fillId="5" borderId="40" xfId="16" applyFont="1" applyFill="1" applyBorder="1">
      <alignment horizontal="center" vertical="center" wrapText="1"/>
    </xf>
    <xf numFmtId="0" fontId="21" fillId="5" borderId="8" xfId="16" applyFont="1" applyFill="1" applyBorder="1">
      <alignment horizontal="center" vertical="center" wrapText="1"/>
    </xf>
    <xf numFmtId="0" fontId="21" fillId="5" borderId="46" xfId="16" applyFont="1" applyFill="1" applyBorder="1">
      <alignment horizontal="center" vertical="center" wrapText="1"/>
    </xf>
    <xf numFmtId="0" fontId="21" fillId="5" borderId="33" xfId="16" applyFont="1" applyFill="1" applyBorder="1">
      <alignment horizontal="center" vertical="center" wrapText="1"/>
    </xf>
    <xf numFmtId="0" fontId="31" fillId="0" borderId="48" xfId="97" applyFont="1" applyBorder="1" applyAlignment="1">
      <alignment horizontal="left" vertical="center"/>
    </xf>
    <xf numFmtId="0" fontId="27" fillId="5" borderId="25" xfId="16" applyFont="1" applyFill="1" applyBorder="1" applyAlignment="1">
      <alignment horizontal="center" vertical="center" wrapText="1" readingOrder="1"/>
    </xf>
    <xf numFmtId="0" fontId="27" fillId="5" borderId="7" xfId="16" applyFont="1" applyFill="1" applyBorder="1" applyAlignment="1">
      <alignment horizontal="center" vertical="center" wrapText="1" readingOrder="1"/>
    </xf>
    <xf numFmtId="0" fontId="17" fillId="0" borderId="0" xfId="0" applyFont="1" applyAlignment="1">
      <alignment horizontal="right" vertical="top" readingOrder="2"/>
    </xf>
    <xf numFmtId="0" fontId="31" fillId="0" borderId="0" xfId="0" applyFont="1" applyAlignment="1">
      <alignment horizontal="left" vertical="top" wrapText="1"/>
    </xf>
    <xf numFmtId="1" fontId="16" fillId="5" borderId="35" xfId="14" applyFont="1" applyFill="1" applyBorder="1" applyAlignment="1">
      <alignment horizontal="left" vertical="center" wrapText="1" indent="1"/>
    </xf>
    <xf numFmtId="1" fontId="43" fillId="5" borderId="39" xfId="14" applyFont="1" applyFill="1" applyBorder="1" applyAlignment="1">
      <alignment horizontal="left" vertical="center" wrapText="1" indent="1"/>
    </xf>
    <xf numFmtId="0" fontId="17" fillId="0" borderId="0" xfId="0" applyFont="1" applyAlignment="1">
      <alignment horizontal="right" vertical="center" readingOrder="2"/>
    </xf>
    <xf numFmtId="1" fontId="43" fillId="5" borderId="51" xfId="14" applyFont="1" applyFill="1" applyBorder="1" applyAlignment="1">
      <alignment horizontal="left" vertical="center" wrapText="1" indent="1"/>
    </xf>
    <xf numFmtId="0" fontId="21" fillId="5" borderId="34" xfId="10" applyFill="1" applyBorder="1" applyAlignment="1">
      <alignment horizontal="right" vertical="center" wrapText="1" indent="1"/>
    </xf>
    <xf numFmtId="0" fontId="21" fillId="5" borderId="50" xfId="10" applyFill="1" applyBorder="1" applyAlignment="1">
      <alignment horizontal="right" vertical="center" wrapText="1" indent="1"/>
    </xf>
    <xf numFmtId="0" fontId="17" fillId="3" borderId="0" xfId="0" applyFont="1" applyFill="1" applyAlignment="1">
      <alignment horizontal="right" vertical="top" readingOrder="2"/>
    </xf>
    <xf numFmtId="0" fontId="31" fillId="3" borderId="0" xfId="0" applyFont="1" applyFill="1" applyAlignment="1">
      <alignment horizontal="left" vertical="top" wrapText="1"/>
    </xf>
    <xf numFmtId="0" fontId="39" fillId="3" borderId="0" xfId="2" applyFont="1" applyFill="1" applyAlignment="1">
      <alignment horizontal="center" vertical="center" wrapText="1"/>
    </xf>
    <xf numFmtId="0" fontId="39" fillId="3" borderId="0" xfId="2" applyFont="1" applyFill="1" applyAlignment="1">
      <alignment horizontal="center" vertical="center"/>
    </xf>
    <xf numFmtId="0" fontId="39" fillId="3" borderId="0" xfId="2" applyFont="1" applyFill="1" applyAlignment="1">
      <alignment horizontal="center" vertical="center" wrapText="1" readingOrder="2"/>
    </xf>
    <xf numFmtId="0" fontId="39" fillId="3" borderId="0" xfId="2" applyFont="1" applyFill="1" applyAlignment="1">
      <alignment horizontal="center" vertical="center" readingOrder="2"/>
    </xf>
    <xf numFmtId="0" fontId="21" fillId="3" borderId="0" xfId="6" applyFont="1" applyFill="1" applyAlignment="1">
      <alignment horizontal="center" vertical="center"/>
    </xf>
    <xf numFmtId="0" fontId="31" fillId="0" borderId="0" xfId="26" applyFont="1">
      <alignment horizontal="left" vertical="center"/>
    </xf>
    <xf numFmtId="0" fontId="27" fillId="5" borderId="20" xfId="16" applyFont="1" applyFill="1" applyBorder="1">
      <alignment horizontal="center" vertical="center" wrapText="1"/>
    </xf>
    <xf numFmtId="0" fontId="27" fillId="5" borderId="10" xfId="16" applyFont="1" applyFill="1" applyBorder="1">
      <alignment horizontal="center" vertical="center" wrapText="1"/>
    </xf>
    <xf numFmtId="0" fontId="27" fillId="5" borderId="15" xfId="16" applyFont="1" applyFill="1" applyBorder="1">
      <alignment horizontal="center" vertical="center" wrapText="1"/>
    </xf>
    <xf numFmtId="0" fontId="34" fillId="5" borderId="29" xfId="16" applyFont="1" applyFill="1" applyBorder="1" applyAlignment="1">
      <alignment horizontal="center" vertical="top" wrapText="1"/>
    </xf>
    <xf numFmtId="0" fontId="34" fillId="5" borderId="28" xfId="16" applyFont="1" applyFill="1" applyBorder="1" applyAlignment="1">
      <alignment horizontal="center" vertical="top" wrapText="1"/>
    </xf>
    <xf numFmtId="0" fontId="17" fillId="0" borderId="48" xfId="25" applyFont="1" applyBorder="1" applyAlignment="1">
      <alignment horizontal="right" vertical="center" readingOrder="2"/>
    </xf>
    <xf numFmtId="0" fontId="17" fillId="0" borderId="0" xfId="25" applyFont="1" applyAlignment="1">
      <alignment horizontal="right" vertical="center" readingOrder="2"/>
    </xf>
    <xf numFmtId="0" fontId="27" fillId="5" borderId="47" xfId="16" applyFont="1" applyFill="1" applyBorder="1">
      <alignment horizontal="center" vertical="center" wrapText="1"/>
    </xf>
    <xf numFmtId="0" fontId="27" fillId="5" borderId="48" xfId="16" applyFont="1" applyFill="1" applyBorder="1">
      <alignment horizontal="center" vertical="center" wrapText="1"/>
    </xf>
    <xf numFmtId="0" fontId="27" fillId="5" borderId="45" xfId="16" applyFont="1" applyFill="1" applyBorder="1">
      <alignment horizontal="center" vertical="center" wrapText="1"/>
    </xf>
    <xf numFmtId="0" fontId="27" fillId="5" borderId="0" xfId="16" applyFont="1" applyFill="1" applyBorder="1">
      <alignment horizontal="center" vertical="center" wrapText="1"/>
    </xf>
    <xf numFmtId="0" fontId="27" fillId="5" borderId="40" xfId="16" applyFont="1" applyFill="1" applyBorder="1">
      <alignment horizontal="center" vertical="center" wrapText="1"/>
    </xf>
    <xf numFmtId="0" fontId="27" fillId="5" borderId="8" xfId="16" applyFont="1" applyFill="1" applyBorder="1">
      <alignment horizontal="center" vertical="center" wrapText="1"/>
    </xf>
    <xf numFmtId="0" fontId="27" fillId="5" borderId="47" xfId="16" applyFont="1" applyFill="1" applyBorder="1" applyAlignment="1">
      <alignment horizontal="center" vertical="center" wrapText="1" readingOrder="1"/>
    </xf>
    <xf numFmtId="0" fontId="27" fillId="5" borderId="48" xfId="16" applyFont="1" applyFill="1" applyBorder="1" applyAlignment="1">
      <alignment horizontal="center" vertical="center" wrapText="1" readingOrder="1"/>
    </xf>
    <xf numFmtId="0" fontId="27" fillId="5" borderId="46" xfId="16" applyFont="1" applyFill="1" applyBorder="1" applyAlignment="1">
      <alignment horizontal="center" vertical="center" wrapText="1" readingOrder="1"/>
    </xf>
    <xf numFmtId="0" fontId="27" fillId="5" borderId="45" xfId="16" applyFont="1" applyFill="1" applyBorder="1" applyAlignment="1">
      <alignment horizontal="center" vertical="center" wrapText="1" readingOrder="1"/>
    </xf>
    <xf numFmtId="0" fontId="27" fillId="5" borderId="0" xfId="16" applyFont="1" applyFill="1" applyBorder="1" applyAlignment="1">
      <alignment horizontal="center" vertical="center" wrapText="1" readingOrder="1"/>
    </xf>
    <xf numFmtId="0" fontId="27" fillId="5" borderId="44" xfId="16" applyFont="1" applyFill="1" applyBorder="1" applyAlignment="1">
      <alignment horizontal="center" vertical="center" wrapText="1" readingOrder="1"/>
    </xf>
    <xf numFmtId="0" fontId="16" fillId="5" borderId="26" xfId="17" applyFont="1" applyFill="1" applyBorder="1">
      <alignment horizontal="center" vertical="center" wrapText="1"/>
    </xf>
    <xf numFmtId="0" fontId="34" fillId="5" borderId="17" xfId="17" applyFill="1" applyBorder="1">
      <alignment horizontal="center" vertical="center" wrapText="1"/>
    </xf>
    <xf numFmtId="0" fontId="34" fillId="5" borderId="26" xfId="17" applyFill="1" applyBorder="1">
      <alignment horizontal="center" vertical="center" wrapText="1"/>
    </xf>
    <xf numFmtId="0" fontId="27" fillId="5" borderId="26" xfId="16" applyFont="1" applyFill="1" applyBorder="1">
      <alignment horizontal="center" vertical="center" wrapText="1"/>
    </xf>
    <xf numFmtId="0" fontId="27" fillId="5" borderId="9" xfId="16" applyFont="1" applyFill="1" applyBorder="1">
      <alignment horizontal="center" vertical="center" wrapText="1"/>
    </xf>
    <xf numFmtId="0" fontId="27" fillId="5" borderId="17" xfId="16" applyFont="1" applyFill="1" applyBorder="1">
      <alignment horizontal="center" vertical="center" wrapText="1"/>
    </xf>
    <xf numFmtId="1" fontId="16" fillId="5" borderId="47" xfId="14" applyFont="1" applyFill="1" applyBorder="1" applyAlignment="1">
      <alignment horizontal="center" vertical="center" wrapText="1"/>
    </xf>
    <xf numFmtId="1" fontId="16" fillId="5" borderId="45" xfId="14" applyFont="1" applyFill="1" applyBorder="1" applyAlignment="1">
      <alignment horizontal="center" vertical="center" wrapText="1"/>
    </xf>
    <xf numFmtId="1" fontId="16" fillId="5" borderId="40" xfId="14" applyFont="1" applyFill="1" applyBorder="1" applyAlignment="1">
      <alignment horizontal="center" vertical="center" wrapText="1"/>
    </xf>
    <xf numFmtId="0" fontId="21" fillId="5" borderId="46" xfId="10" applyFill="1" applyBorder="1" applyAlignment="1">
      <alignment horizontal="center" vertical="center" wrapText="1"/>
    </xf>
    <xf numFmtId="0" fontId="21" fillId="5" borderId="44" xfId="10" applyFill="1" applyBorder="1" applyAlignment="1">
      <alignment horizontal="center" vertical="center" wrapText="1"/>
    </xf>
    <xf numFmtId="0" fontId="21" fillId="5" borderId="33" xfId="10" applyFill="1" applyBorder="1" applyAlignment="1">
      <alignment horizontal="center" vertical="center" wrapText="1"/>
    </xf>
    <xf numFmtId="0" fontId="39" fillId="0" borderId="0" xfId="0" applyFont="1" applyAlignment="1">
      <alignment horizontal="center" wrapText="1"/>
    </xf>
    <xf numFmtId="0" fontId="39" fillId="0" borderId="0" xfId="0" applyFont="1" applyAlignment="1">
      <alignment horizontal="center"/>
    </xf>
    <xf numFmtId="0" fontId="39" fillId="0" borderId="0" xfId="0" applyFont="1" applyAlignment="1">
      <alignment horizontal="center" wrapText="1" readingOrder="2"/>
    </xf>
    <xf numFmtId="0" fontId="39" fillId="0" borderId="0" xfId="0" applyFont="1" applyAlignment="1">
      <alignment horizontal="center" readingOrder="2"/>
    </xf>
    <xf numFmtId="0" fontId="21" fillId="0" borderId="0" xfId="0" applyFont="1" applyAlignment="1">
      <alignment horizontal="center" vertical="center" wrapText="1"/>
    </xf>
    <xf numFmtId="0" fontId="21" fillId="0" borderId="0" xfId="0" applyFont="1" applyAlignment="1">
      <alignment horizontal="center" vertical="center"/>
    </xf>
    <xf numFmtId="0" fontId="21" fillId="0" borderId="0" xfId="2" applyFont="1" applyAlignment="1">
      <alignment horizontal="center" vertical="center" wrapText="1"/>
    </xf>
    <xf numFmtId="0" fontId="21" fillId="0" borderId="0" xfId="2" applyFont="1" applyAlignment="1">
      <alignment horizontal="center" vertical="center"/>
    </xf>
    <xf numFmtId="0" fontId="21" fillId="5" borderId="71" xfId="10" applyFill="1" applyBorder="1" applyAlignment="1">
      <alignment horizontal="right" vertical="center" wrapText="1" readingOrder="2"/>
    </xf>
    <xf numFmtId="0" fontId="21" fillId="5" borderId="72" xfId="10" applyFill="1" applyBorder="1" applyAlignment="1">
      <alignment horizontal="right" vertical="center" wrapText="1" readingOrder="2"/>
    </xf>
    <xf numFmtId="0" fontId="21" fillId="5" borderId="78" xfId="10" applyFill="1" applyBorder="1" applyAlignment="1">
      <alignment horizontal="right" vertical="center" wrapText="1" readingOrder="2"/>
    </xf>
    <xf numFmtId="1" fontId="16" fillId="5" borderId="68" xfId="14" applyFont="1" applyFill="1" applyBorder="1">
      <alignment horizontal="left" vertical="center" wrapText="1"/>
    </xf>
    <xf numFmtId="1" fontId="16" fillId="5" borderId="69" xfId="14" applyFont="1" applyFill="1" applyBorder="1">
      <alignment horizontal="left" vertical="center" wrapText="1"/>
    </xf>
    <xf numFmtId="1" fontId="16" fillId="5" borderId="70" xfId="14" applyFont="1" applyFill="1" applyBorder="1">
      <alignment horizontal="left" vertical="center" wrapText="1"/>
    </xf>
    <xf numFmtId="0" fontId="32" fillId="5" borderId="29" xfId="16" applyFont="1" applyFill="1" applyBorder="1">
      <alignment horizontal="center" vertical="center" wrapText="1"/>
    </xf>
    <xf numFmtId="0" fontId="32" fillId="5" borderId="29" xfId="36" applyFont="1" applyFill="1" applyBorder="1" applyAlignment="1">
      <alignment horizontal="center" vertical="center"/>
    </xf>
    <xf numFmtId="0" fontId="31" fillId="0" borderId="13" xfId="160" applyFont="1" applyBorder="1" applyAlignment="1">
      <alignment horizontal="left" vertical="center" wrapText="1" readingOrder="1"/>
    </xf>
    <xf numFmtId="0" fontId="31" fillId="0" borderId="77" xfId="160" applyFont="1" applyBorder="1" applyAlignment="1">
      <alignment horizontal="left" vertical="center" wrapText="1" readingOrder="1"/>
    </xf>
    <xf numFmtId="0" fontId="31" fillId="0" borderId="11" xfId="160" applyFont="1" applyBorder="1" applyAlignment="1">
      <alignment horizontal="left" vertical="center" wrapText="1" readingOrder="1"/>
    </xf>
    <xf numFmtId="0" fontId="0" fillId="0" borderId="30" xfId="0" applyBorder="1" applyAlignment="1">
      <alignment horizontal="left" vertical="center" wrapText="1" readingOrder="1"/>
    </xf>
    <xf numFmtId="0" fontId="91" fillId="0" borderId="13" xfId="160" applyFont="1" applyBorder="1" applyAlignment="1">
      <alignment horizontal="right" vertical="top" wrapText="1" indent="1" readingOrder="2"/>
    </xf>
    <xf numFmtId="0" fontId="91" fillId="0" borderId="77" xfId="160" applyFont="1" applyBorder="1" applyAlignment="1">
      <alignment horizontal="right" vertical="top" wrapText="1" indent="1" readingOrder="2"/>
    </xf>
    <xf numFmtId="0" fontId="91" fillId="0" borderId="12" xfId="160" applyFont="1" applyBorder="1" applyAlignment="1">
      <alignment horizontal="right" vertical="top" wrapText="1" indent="1" readingOrder="2"/>
    </xf>
    <xf numFmtId="0" fontId="91" fillId="0" borderId="11" xfId="160" applyFont="1" applyBorder="1" applyAlignment="1">
      <alignment horizontal="right" vertical="top" wrapText="1" indent="1" readingOrder="2"/>
    </xf>
    <xf numFmtId="0" fontId="91" fillId="0" borderId="30" xfId="0" applyFont="1" applyBorder="1" applyAlignment="1">
      <alignment horizontal="right" vertical="top" wrapText="1" indent="1" readingOrder="2"/>
    </xf>
    <xf numFmtId="0" fontId="91" fillId="0" borderId="10" xfId="0" applyFont="1" applyBorder="1" applyAlignment="1">
      <alignment horizontal="right" vertical="top" wrapText="1" indent="1" readingOrder="2"/>
    </xf>
    <xf numFmtId="0" fontId="91" fillId="0" borderId="19" xfId="160" applyFont="1" applyBorder="1" applyAlignment="1">
      <alignment horizontal="right" vertical="top" wrapText="1" indent="1" readingOrder="2"/>
    </xf>
    <xf numFmtId="0" fontId="91" fillId="0" borderId="60" xfId="0" applyFont="1" applyBorder="1" applyAlignment="1">
      <alignment horizontal="right" vertical="top" wrapText="1" indent="1" readingOrder="2"/>
    </xf>
    <xf numFmtId="0" fontId="91" fillId="0" borderId="18" xfId="0" applyFont="1" applyBorder="1" applyAlignment="1">
      <alignment horizontal="right" vertical="top" wrapText="1" indent="1" readingOrder="2"/>
    </xf>
    <xf numFmtId="0" fontId="39" fillId="0" borderId="9" xfId="2" applyFont="1" applyBorder="1" applyAlignment="1">
      <alignment horizontal="center" vertical="center" wrapText="1"/>
    </xf>
    <xf numFmtId="0" fontId="39" fillId="0" borderId="9" xfId="2" applyFont="1" applyBorder="1" applyAlignment="1">
      <alignment horizontal="center" vertical="center"/>
    </xf>
    <xf numFmtId="0" fontId="39" fillId="0" borderId="9" xfId="2" applyFont="1" applyBorder="1" applyAlignment="1">
      <alignment horizontal="center" vertical="center" wrapText="1" readingOrder="2"/>
    </xf>
    <xf numFmtId="0" fontId="39" fillId="0" borderId="9" xfId="2" applyFont="1" applyBorder="1" applyAlignment="1">
      <alignment horizontal="center" vertical="center" readingOrder="2"/>
    </xf>
    <xf numFmtId="0" fontId="21" fillId="0" borderId="9" xfId="6" applyFont="1" applyBorder="1" applyAlignment="1">
      <alignment horizontal="center" vertical="center" wrapText="1"/>
    </xf>
    <xf numFmtId="0" fontId="21" fillId="0" borderId="9" xfId="6" applyFont="1" applyBorder="1" applyAlignment="1">
      <alignment horizontal="center" vertical="center"/>
    </xf>
    <xf numFmtId="0" fontId="21" fillId="5" borderId="27" xfId="160" applyFont="1" applyFill="1" applyBorder="1" applyAlignment="1">
      <alignment horizontal="center" vertical="center"/>
    </xf>
    <xf numFmtId="0" fontId="21" fillId="5" borderId="28" xfId="160" applyFont="1" applyFill="1" applyBorder="1" applyAlignment="1">
      <alignment horizontal="center" vertical="center"/>
    </xf>
    <xf numFmtId="0" fontId="90" fillId="5" borderId="46" xfId="160" applyFont="1" applyFill="1" applyBorder="1" applyAlignment="1">
      <alignment horizontal="center" vertical="center"/>
    </xf>
    <xf numFmtId="0" fontId="90" fillId="5" borderId="33" xfId="160" applyFont="1" applyFill="1" applyBorder="1" applyAlignment="1">
      <alignment horizontal="center" vertical="center"/>
    </xf>
    <xf numFmtId="0" fontId="16" fillId="5" borderId="27" xfId="160" applyFont="1" applyFill="1" applyBorder="1" applyAlignment="1">
      <alignment horizontal="center" vertical="center"/>
    </xf>
    <xf numFmtId="0" fontId="16" fillId="5" borderId="28" xfId="160" applyFont="1" applyFill="1" applyBorder="1" applyAlignment="1">
      <alignment horizontal="center" vertical="center"/>
    </xf>
    <xf numFmtId="0" fontId="16" fillId="5" borderId="47" xfId="160" applyFont="1" applyFill="1" applyBorder="1" applyAlignment="1">
      <alignment horizontal="center" vertical="center"/>
    </xf>
    <xf numFmtId="0" fontId="16" fillId="5" borderId="40" xfId="160" applyFont="1" applyFill="1" applyBorder="1" applyAlignment="1">
      <alignment horizontal="center" vertical="center"/>
    </xf>
    <xf numFmtId="0" fontId="21" fillId="0" borderId="46" xfId="160" applyFont="1" applyBorder="1" applyAlignment="1">
      <alignment horizontal="center" vertical="center" readingOrder="2"/>
    </xf>
    <xf numFmtId="0" fontId="21" fillId="0" borderId="44" xfId="160" applyFont="1" applyBorder="1" applyAlignment="1">
      <alignment horizontal="center" vertical="center" readingOrder="2"/>
    </xf>
    <xf numFmtId="0" fontId="21" fillId="0" borderId="83" xfId="160" applyFont="1" applyBorder="1" applyAlignment="1">
      <alignment horizontal="center" vertical="center" readingOrder="2"/>
    </xf>
    <xf numFmtId="0" fontId="21" fillId="5" borderId="81" xfId="160" applyFont="1" applyFill="1" applyBorder="1" applyAlignment="1">
      <alignment horizontal="center" vertical="center" readingOrder="2"/>
    </xf>
    <xf numFmtId="0" fontId="21" fillId="5" borderId="44" xfId="160" applyFont="1" applyFill="1" applyBorder="1" applyAlignment="1">
      <alignment horizontal="center" vertical="center" readingOrder="2"/>
    </xf>
    <xf numFmtId="0" fontId="21" fillId="5" borderId="83" xfId="160" applyFont="1" applyFill="1" applyBorder="1" applyAlignment="1">
      <alignment horizontal="center" vertical="center" readingOrder="2"/>
    </xf>
    <xf numFmtId="0" fontId="21" fillId="0" borderId="81" xfId="160" applyFont="1" applyBorder="1" applyAlignment="1">
      <alignment horizontal="center" vertical="center" readingOrder="2"/>
    </xf>
    <xf numFmtId="0" fontId="21" fillId="0" borderId="33" xfId="160" applyFont="1" applyBorder="1" applyAlignment="1">
      <alignment horizontal="center" vertical="center" readingOrder="2"/>
    </xf>
    <xf numFmtId="0" fontId="21" fillId="5" borderId="46" xfId="160" applyFont="1" applyFill="1" applyBorder="1" applyAlignment="1">
      <alignment horizontal="center" vertical="center" readingOrder="2"/>
    </xf>
    <xf numFmtId="0" fontId="21" fillId="5" borderId="33" xfId="160" applyFont="1" applyFill="1" applyBorder="1" applyAlignment="1">
      <alignment horizontal="center" vertical="center" readingOrder="2"/>
    </xf>
    <xf numFmtId="0" fontId="16" fillId="0" borderId="47" xfId="160" applyFont="1" applyBorder="1" applyAlignment="1">
      <alignment horizontal="center" vertical="center"/>
    </xf>
    <xf numFmtId="0" fontId="16" fillId="0" borderId="45" xfId="160" applyFont="1" applyBorder="1" applyAlignment="1">
      <alignment horizontal="center" vertical="center"/>
    </xf>
    <xf numFmtId="0" fontId="16" fillId="0" borderId="116" xfId="160" applyFont="1" applyBorder="1" applyAlignment="1">
      <alignment horizontal="center" vertical="center"/>
    </xf>
    <xf numFmtId="0" fontId="16" fillId="5" borderId="114" xfId="160" applyFont="1" applyFill="1" applyBorder="1" applyAlignment="1">
      <alignment horizontal="center" vertical="center"/>
    </xf>
    <xf numFmtId="0" fontId="16" fillId="5" borderId="29" xfId="160" applyFont="1" applyFill="1" applyBorder="1" applyAlignment="1">
      <alignment horizontal="center" vertical="center"/>
    </xf>
    <xf numFmtId="0" fontId="16" fillId="5" borderId="115" xfId="160" applyFont="1" applyFill="1" applyBorder="1" applyAlignment="1">
      <alignment horizontal="center" vertical="center"/>
    </xf>
    <xf numFmtId="0" fontId="16" fillId="0" borderId="113" xfId="160" applyFont="1" applyBorder="1" applyAlignment="1">
      <alignment horizontal="center" vertical="center"/>
    </xf>
    <xf numFmtId="0" fontId="16" fillId="0" borderId="40" xfId="160" applyFont="1" applyBorder="1" applyAlignment="1">
      <alignment horizontal="center" vertical="center"/>
    </xf>
    <xf numFmtId="0" fontId="16" fillId="5" borderId="48" xfId="160" applyFont="1" applyFill="1" applyBorder="1" applyAlignment="1">
      <alignment horizontal="center" vertical="center"/>
    </xf>
    <xf numFmtId="0" fontId="16" fillId="5" borderId="0" xfId="160" applyFont="1" applyFill="1" applyAlignment="1">
      <alignment horizontal="center" vertical="center"/>
    </xf>
    <xf numFmtId="0" fontId="16" fillId="5" borderId="8" xfId="160" applyFont="1" applyFill="1" applyBorder="1" applyAlignment="1">
      <alignment horizontal="center" vertical="center"/>
    </xf>
    <xf numFmtId="0" fontId="16" fillId="0" borderId="48" xfId="160" applyFont="1" applyBorder="1" applyAlignment="1">
      <alignment horizontal="center" vertical="center"/>
    </xf>
    <xf numFmtId="0" fontId="16" fillId="0" borderId="0" xfId="160" applyFont="1" applyAlignment="1">
      <alignment horizontal="center" vertical="center"/>
    </xf>
    <xf numFmtId="0" fontId="16" fillId="0" borderId="8" xfId="160" applyFont="1" applyBorder="1" applyAlignment="1">
      <alignment horizontal="center" vertical="center"/>
    </xf>
    <xf numFmtId="0" fontId="21" fillId="3" borderId="0" xfId="6" applyFont="1" applyFill="1" applyAlignment="1">
      <alignment horizontal="center" vertical="center" wrapText="1"/>
    </xf>
    <xf numFmtId="1" fontId="16" fillId="5" borderId="39" xfId="14" applyFont="1" applyFill="1" applyBorder="1" applyAlignment="1">
      <alignment horizontal="left" vertical="center" wrapText="1" indent="1"/>
    </xf>
    <xf numFmtId="0" fontId="16" fillId="5" borderId="27" xfId="17" applyFont="1" applyFill="1" applyBorder="1">
      <alignment horizontal="center" vertical="center" wrapText="1"/>
    </xf>
    <xf numFmtId="0" fontId="16" fillId="5" borderId="28" xfId="17" applyFont="1" applyFill="1" applyBorder="1">
      <alignment horizontal="center" vertical="center" wrapText="1"/>
    </xf>
    <xf numFmtId="0" fontId="21" fillId="5" borderId="34" xfId="10" applyFill="1" applyBorder="1" applyAlignment="1">
      <alignment horizontal="right" wrapText="1" indent="1"/>
    </xf>
    <xf numFmtId="0" fontId="21" fillId="5" borderId="38" xfId="10" applyFill="1" applyBorder="1" applyAlignment="1">
      <alignment horizontal="right" wrapText="1" indent="1"/>
    </xf>
    <xf numFmtId="1" fontId="16" fillId="5" borderId="35" xfId="14" applyFont="1" applyFill="1" applyBorder="1" applyAlignment="1">
      <alignment horizontal="left" wrapText="1" indent="1"/>
    </xf>
    <xf numFmtId="1" fontId="16" fillId="5" borderId="39" xfId="14" applyFont="1" applyFill="1" applyBorder="1" applyAlignment="1">
      <alignment horizontal="left" wrapText="1" indent="1"/>
    </xf>
    <xf numFmtId="0" fontId="83" fillId="6" borderId="27" xfId="336" applyFont="1" applyFill="1" applyBorder="1" applyAlignment="1">
      <alignment horizontal="center" vertical="center" readingOrder="2"/>
    </xf>
    <xf numFmtId="0" fontId="83" fillId="6" borderId="29" xfId="336" applyFont="1" applyFill="1" applyBorder="1" applyAlignment="1">
      <alignment horizontal="center" vertical="center" readingOrder="2"/>
    </xf>
    <xf numFmtId="0" fontId="83" fillId="6" borderId="33" xfId="336" applyFont="1" applyFill="1" applyBorder="1" applyAlignment="1">
      <alignment horizontal="center" vertical="center" readingOrder="2"/>
    </xf>
    <xf numFmtId="0" fontId="39" fillId="4" borderId="0" xfId="336" applyFont="1" applyFill="1" applyAlignment="1">
      <alignment horizontal="center" vertical="center"/>
    </xf>
    <xf numFmtId="0" fontId="39" fillId="4" borderId="0" xfId="337" applyFont="1" applyFill="1" applyAlignment="1">
      <alignment horizontal="center" vertical="center" readingOrder="2"/>
    </xf>
    <xf numFmtId="0" fontId="97" fillId="0" borderId="0" xfId="338" applyFont="1" applyAlignment="1">
      <alignment horizontal="center" vertical="center" wrapText="1" readingOrder="1"/>
    </xf>
    <xf numFmtId="0" fontId="97" fillId="0" borderId="0" xfId="338" applyFont="1" applyAlignment="1">
      <alignment horizontal="center" vertical="center" readingOrder="1"/>
    </xf>
    <xf numFmtId="0" fontId="21" fillId="4" borderId="0" xfId="337" applyFont="1" applyFill="1" applyAlignment="1">
      <alignment horizontal="center" vertical="center"/>
    </xf>
    <xf numFmtId="0" fontId="21" fillId="4" borderId="0" xfId="337" applyFont="1" applyFill="1" applyAlignment="1">
      <alignment horizontal="right" vertical="center" wrapText="1" readingOrder="2"/>
    </xf>
    <xf numFmtId="0" fontId="98" fillId="6" borderId="47" xfId="336" applyFont="1" applyFill="1" applyBorder="1" applyAlignment="1">
      <alignment horizontal="center" vertical="center" readingOrder="2"/>
    </xf>
    <xf numFmtId="0" fontId="98" fillId="6" borderId="45" xfId="336" applyFont="1" applyFill="1" applyBorder="1" applyAlignment="1">
      <alignment horizontal="center" vertical="center" readingOrder="2"/>
    </xf>
    <xf numFmtId="0" fontId="98" fillId="6" borderId="40" xfId="336" applyFont="1" applyFill="1" applyBorder="1" applyAlignment="1">
      <alignment horizontal="center" vertical="center" readingOrder="2"/>
    </xf>
    <xf numFmtId="0" fontId="83" fillId="6" borderId="47" xfId="336" applyFont="1" applyFill="1" applyBorder="1" applyAlignment="1">
      <alignment horizontal="center" wrapText="1" readingOrder="1"/>
    </xf>
    <xf numFmtId="0" fontId="83" fillId="6" borderId="46" xfId="336" applyFont="1" applyFill="1" applyBorder="1" applyAlignment="1">
      <alignment horizontal="center" wrapText="1" readingOrder="1"/>
    </xf>
    <xf numFmtId="0" fontId="98" fillId="6" borderId="40" xfId="336" applyFont="1" applyFill="1" applyBorder="1" applyAlignment="1">
      <alignment horizontal="center" vertical="top" wrapText="1" readingOrder="1"/>
    </xf>
    <xf numFmtId="0" fontId="98" fillId="6" borderId="33" xfId="336" applyFont="1" applyFill="1" applyBorder="1" applyAlignment="1">
      <alignment horizontal="center" vertical="top" wrapText="1" readingOrder="1"/>
    </xf>
    <xf numFmtId="0" fontId="21" fillId="0" borderId="9" xfId="340" applyFont="1" applyBorder="1" applyAlignment="1">
      <alignment horizontal="center" vertical="center"/>
    </xf>
    <xf numFmtId="0" fontId="21" fillId="0" borderId="17" xfId="340" applyFont="1" applyBorder="1" applyAlignment="1">
      <alignment horizontal="center" vertical="center"/>
    </xf>
    <xf numFmtId="0" fontId="16" fillId="0" borderId="9" xfId="340" applyFont="1" applyBorder="1" applyAlignment="1">
      <alignment horizontal="center" vertical="center" wrapText="1"/>
    </xf>
    <xf numFmtId="0" fontId="16" fillId="0" borderId="17" xfId="340" applyFont="1" applyBorder="1" applyAlignment="1">
      <alignment horizontal="center" vertical="center" wrapText="1"/>
    </xf>
    <xf numFmtId="0" fontId="21" fillId="6" borderId="9" xfId="340" applyFont="1" applyFill="1" applyBorder="1" applyAlignment="1">
      <alignment horizontal="center" vertical="center" wrapText="1"/>
    </xf>
    <xf numFmtId="0" fontId="16" fillId="6" borderId="9" xfId="340" applyFont="1" applyFill="1" applyBorder="1" applyAlignment="1">
      <alignment horizontal="center" vertical="center" wrapText="1"/>
    </xf>
    <xf numFmtId="0" fontId="16" fillId="6" borderId="9" xfId="340" applyFont="1" applyFill="1" applyBorder="1" applyAlignment="1">
      <alignment horizontal="center" vertical="center"/>
    </xf>
    <xf numFmtId="0" fontId="21" fillId="0" borderId="9" xfId="340" applyFont="1" applyBorder="1" applyAlignment="1">
      <alignment horizontal="center" vertical="center" wrapText="1"/>
    </xf>
    <xf numFmtId="0" fontId="16" fillId="0" borderId="9" xfId="340" applyFont="1" applyBorder="1" applyAlignment="1">
      <alignment horizontal="center" vertical="center"/>
    </xf>
    <xf numFmtId="0" fontId="100" fillId="0" borderId="0" xfId="340" applyFont="1" applyAlignment="1">
      <alignment horizontal="center"/>
    </xf>
    <xf numFmtId="0" fontId="21" fillId="6" borderId="96" xfId="340" applyFont="1" applyFill="1" applyBorder="1" applyAlignment="1">
      <alignment horizontal="right" vertical="center" wrapText="1" indent="1"/>
    </xf>
    <xf numFmtId="0" fontId="21" fillId="6" borderId="49" xfId="340" applyFont="1" applyFill="1" applyBorder="1" applyAlignment="1">
      <alignment horizontal="right" vertical="center" wrapText="1" indent="1"/>
    </xf>
    <xf numFmtId="0" fontId="21" fillId="6" borderId="98" xfId="340" applyFont="1" applyFill="1" applyBorder="1" applyAlignment="1">
      <alignment horizontal="right" vertical="center" wrapText="1" indent="1"/>
    </xf>
    <xf numFmtId="0" fontId="21" fillId="6" borderId="94" xfId="340" applyFont="1" applyFill="1" applyBorder="1" applyAlignment="1">
      <alignment horizontal="right" vertical="center" wrapText="1" indent="1"/>
    </xf>
    <xf numFmtId="0" fontId="16" fillId="6" borderId="41" xfId="340" applyFont="1" applyFill="1" applyBorder="1" applyAlignment="1">
      <alignment horizontal="left" vertical="center" wrapText="1" indent="1"/>
    </xf>
    <xf numFmtId="0" fontId="16" fillId="6" borderId="97" xfId="340" applyFont="1" applyFill="1" applyBorder="1" applyAlignment="1">
      <alignment horizontal="left" vertical="center" wrapText="1" indent="1"/>
    </xf>
    <xf numFmtId="0" fontId="16" fillId="6" borderId="100" xfId="340" applyFont="1" applyFill="1" applyBorder="1" applyAlignment="1">
      <alignment horizontal="left" vertical="center" wrapText="1" indent="1"/>
    </xf>
    <xf numFmtId="0" fontId="16" fillId="6" borderId="101" xfId="340" applyFont="1" applyFill="1" applyBorder="1" applyAlignment="1">
      <alignment horizontal="left" vertical="center" wrapText="1" indent="1"/>
    </xf>
    <xf numFmtId="0" fontId="21" fillId="0" borderId="102" xfId="340" applyFont="1" applyBorder="1" applyAlignment="1">
      <alignment horizontal="center" vertical="center" wrapText="1"/>
    </xf>
    <xf numFmtId="0" fontId="16" fillId="0" borderId="102" xfId="340" applyFont="1" applyBorder="1" applyAlignment="1">
      <alignment horizontal="center" vertical="center" wrapText="1"/>
    </xf>
    <xf numFmtId="0" fontId="85" fillId="0" borderId="0" xfId="2" applyFont="1" applyAlignment="1">
      <alignment horizontal="center" vertical="center" wrapText="1"/>
    </xf>
    <xf numFmtId="0" fontId="83" fillId="0" borderId="0" xfId="6" applyFont="1" applyAlignment="1">
      <alignment horizontal="center" vertical="center" wrapText="1"/>
    </xf>
    <xf numFmtId="0" fontId="16" fillId="6" borderId="45" xfId="165" applyFont="1" applyFill="1" applyBorder="1" applyAlignment="1">
      <alignment horizontal="center" vertical="top" wrapText="1"/>
    </xf>
    <xf numFmtId="0" fontId="16" fillId="6" borderId="44" xfId="165" applyFont="1" applyFill="1" applyBorder="1" applyAlignment="1">
      <alignment horizontal="center" vertical="top" wrapText="1"/>
    </xf>
    <xf numFmtId="0" fontId="16" fillId="6" borderId="0" xfId="165" applyFont="1" applyFill="1" applyBorder="1" applyAlignment="1">
      <alignment horizontal="center" vertical="top" wrapText="1"/>
    </xf>
    <xf numFmtId="0" fontId="34" fillId="6" borderId="24" xfId="37" applyFont="1" applyFill="1" applyBorder="1" applyAlignment="1">
      <alignment horizontal="center" vertical="center" wrapText="1"/>
    </xf>
    <xf numFmtId="0" fontId="34" fillId="6" borderId="22" xfId="37" applyFont="1" applyFill="1" applyBorder="1" applyAlignment="1">
      <alignment horizontal="center" vertical="center" wrapText="1"/>
    </xf>
    <xf numFmtId="0" fontId="16" fillId="6" borderId="22" xfId="37" applyFont="1" applyFill="1" applyBorder="1" applyAlignment="1">
      <alignment horizontal="center" vertical="center" wrapText="1"/>
    </xf>
    <xf numFmtId="0" fontId="34" fillId="6" borderId="27" xfId="37" applyFont="1" applyFill="1" applyBorder="1" applyAlignment="1">
      <alignment horizontal="center" vertical="center" wrapText="1"/>
    </xf>
    <xf numFmtId="0" fontId="34" fillId="6" borderId="28" xfId="37" applyFont="1" applyFill="1" applyBorder="1" applyAlignment="1">
      <alignment horizontal="center" vertical="center" wrapText="1"/>
    </xf>
    <xf numFmtId="0" fontId="34" fillId="6" borderId="47" xfId="37" applyFont="1" applyFill="1" applyBorder="1" applyAlignment="1">
      <alignment horizontal="center" vertical="center" wrapText="1"/>
    </xf>
    <xf numFmtId="0" fontId="34" fillId="6" borderId="40" xfId="37" applyFont="1" applyFill="1" applyBorder="1" applyAlignment="1">
      <alignment horizontal="center" vertical="center" wrapText="1"/>
    </xf>
    <xf numFmtId="0" fontId="21" fillId="6" borderId="48" xfId="37" applyFont="1" applyFill="1" applyBorder="1" applyAlignment="1">
      <alignment horizontal="center" wrapText="1"/>
    </xf>
    <xf numFmtId="0" fontId="21" fillId="6" borderId="46" xfId="37" applyFont="1" applyFill="1" applyBorder="1" applyAlignment="1">
      <alignment horizontal="center" wrapText="1"/>
    </xf>
    <xf numFmtId="0" fontId="21" fillId="6" borderId="103" xfId="10" applyFill="1" applyBorder="1" applyAlignment="1">
      <alignment horizontal="right" vertical="center" wrapText="1" indent="1"/>
    </xf>
    <xf numFmtId="0" fontId="21" fillId="6" borderId="104" xfId="10" applyFill="1" applyBorder="1" applyAlignment="1">
      <alignment horizontal="right" vertical="center" wrapText="1" indent="1"/>
    </xf>
    <xf numFmtId="0" fontId="21" fillId="6" borderId="105" xfId="10" applyFill="1" applyBorder="1" applyAlignment="1">
      <alignment horizontal="right" vertical="center" wrapText="1" indent="1"/>
    </xf>
    <xf numFmtId="0" fontId="21" fillId="6" borderId="48" xfId="37" applyFont="1" applyFill="1" applyBorder="1" applyAlignment="1">
      <alignment horizontal="center" vertical="center" wrapText="1"/>
    </xf>
    <xf numFmtId="0" fontId="21" fillId="6" borderId="46" xfId="37" applyFont="1" applyFill="1" applyBorder="1" applyAlignment="1">
      <alignment horizontal="center" vertical="center" wrapText="1"/>
    </xf>
    <xf numFmtId="0" fontId="21" fillId="6" borderId="25" xfId="37" applyFont="1" applyFill="1" applyBorder="1" applyAlignment="1">
      <alignment horizontal="center" vertical="center" wrapText="1"/>
    </xf>
    <xf numFmtId="0" fontId="21" fillId="6" borderId="7" xfId="37" applyFont="1" applyFill="1" applyBorder="1" applyAlignment="1">
      <alignment horizontal="center" vertical="center" wrapText="1"/>
    </xf>
    <xf numFmtId="0" fontId="21" fillId="6" borderId="24" xfId="37" applyFont="1" applyFill="1" applyBorder="1" applyAlignment="1">
      <alignment horizontal="center" vertical="center" wrapText="1"/>
    </xf>
    <xf numFmtId="1" fontId="98" fillId="6" borderId="41" xfId="14" applyFont="1" applyFill="1" applyBorder="1" applyAlignment="1">
      <alignment horizontal="left" vertical="center" wrapText="1" indent="1"/>
    </xf>
    <xf numFmtId="1" fontId="98" fillId="6" borderId="42" xfId="14" applyFont="1" applyFill="1" applyBorder="1" applyAlignment="1">
      <alignment horizontal="left" vertical="center" wrapText="1" indent="1"/>
    </xf>
    <xf numFmtId="1" fontId="98" fillId="6" borderId="43" xfId="14" applyFont="1" applyFill="1" applyBorder="1" applyAlignment="1">
      <alignment horizontal="left" vertical="center" wrapText="1" indent="1"/>
    </xf>
    <xf numFmtId="0" fontId="21" fillId="6" borderId="47" xfId="37" applyFont="1" applyFill="1" applyBorder="1" applyAlignment="1">
      <alignment horizontal="center" wrapText="1"/>
    </xf>
    <xf numFmtId="0" fontId="21" fillId="0" borderId="26" xfId="39" applyFill="1" applyBorder="1" applyAlignment="1">
      <alignment horizontal="center" vertical="center" wrapText="1" readingOrder="2"/>
    </xf>
    <xf numFmtId="0" fontId="21" fillId="0" borderId="9" xfId="39" applyFill="1" applyBorder="1" applyAlignment="1">
      <alignment horizontal="center" vertical="center" wrapText="1" readingOrder="2"/>
    </xf>
    <xf numFmtId="0" fontId="21" fillId="0" borderId="17" xfId="39" applyFill="1" applyBorder="1" applyAlignment="1">
      <alignment horizontal="center" vertical="center" wrapText="1" readingOrder="2"/>
    </xf>
    <xf numFmtId="0" fontId="16" fillId="0" borderId="47" xfId="165" applyFont="1" applyFill="1" applyBorder="1" applyAlignment="1">
      <alignment horizontal="center" vertical="center" wrapText="1"/>
    </xf>
    <xf numFmtId="0" fontId="16" fillId="0" borderId="45" xfId="165" applyFont="1" applyFill="1" applyBorder="1" applyAlignment="1">
      <alignment horizontal="center" vertical="center" wrapText="1"/>
    </xf>
    <xf numFmtId="0" fontId="16" fillId="0" borderId="40" xfId="165" applyFont="1" applyFill="1" applyBorder="1" applyAlignment="1">
      <alignment horizontal="center" vertical="center" wrapText="1"/>
    </xf>
    <xf numFmtId="0" fontId="21" fillId="6" borderId="27" xfId="39" applyFill="1" applyBorder="1" applyAlignment="1">
      <alignment horizontal="center" vertical="center" wrapText="1" readingOrder="2"/>
    </xf>
    <xf numFmtId="0" fontId="21" fillId="6" borderId="29" xfId="39" applyFill="1" applyBorder="1" applyAlignment="1">
      <alignment horizontal="center" vertical="center" wrapText="1" readingOrder="2"/>
    </xf>
    <xf numFmtId="0" fontId="21" fillId="6" borderId="28" xfId="39" applyFill="1" applyBorder="1" applyAlignment="1">
      <alignment horizontal="center" vertical="center" wrapText="1" readingOrder="2"/>
    </xf>
    <xf numFmtId="0" fontId="16" fillId="6" borderId="26" xfId="165" applyFont="1" applyFill="1" applyBorder="1" applyAlignment="1">
      <alignment horizontal="center" vertical="center" wrapText="1"/>
    </xf>
    <xf numFmtId="0" fontId="16" fillId="6" borderId="9" xfId="165" applyFont="1" applyFill="1" applyBorder="1" applyAlignment="1">
      <alignment horizontal="center" vertical="center" wrapText="1"/>
    </xf>
    <xf numFmtId="0" fontId="16" fillId="6" borderId="17" xfId="165" applyFont="1" applyFill="1" applyBorder="1" applyAlignment="1">
      <alignment horizontal="center" vertical="center" wrapText="1"/>
    </xf>
    <xf numFmtId="0" fontId="26" fillId="0" borderId="48" xfId="23" applyFont="1" applyBorder="1" applyAlignment="1">
      <alignment horizontal="right" vertical="center" readingOrder="2"/>
    </xf>
    <xf numFmtId="0" fontId="104" fillId="0" borderId="48" xfId="23" applyFont="1" applyBorder="1" applyAlignment="1">
      <alignment horizontal="left" vertical="center"/>
    </xf>
    <xf numFmtId="0" fontId="21" fillId="6" borderId="96" xfId="10" applyFill="1" applyBorder="1" applyAlignment="1">
      <alignment horizontal="right" vertical="center" wrapText="1" indent="1"/>
    </xf>
    <xf numFmtId="0" fontId="21" fillId="6" borderId="49" xfId="10" applyFill="1" applyBorder="1" applyAlignment="1">
      <alignment horizontal="right" vertical="center" wrapText="1" indent="1"/>
    </xf>
    <xf numFmtId="0" fontId="21" fillId="6" borderId="107" xfId="10" applyFill="1" applyBorder="1" applyAlignment="1">
      <alignment horizontal="right" vertical="center" wrapText="1" indent="1"/>
    </xf>
    <xf numFmtId="0" fontId="21" fillId="6" borderId="55" xfId="10" applyFill="1" applyBorder="1" applyAlignment="1">
      <alignment horizontal="right" vertical="center" wrapText="1" indent="1"/>
    </xf>
    <xf numFmtId="0" fontId="21" fillId="6" borderId="109" xfId="10" applyFill="1" applyBorder="1" applyAlignment="1">
      <alignment horizontal="right" vertical="center" wrapText="1" indent="1"/>
    </xf>
    <xf numFmtId="0" fontId="21" fillId="6" borderId="110" xfId="10" applyFill="1" applyBorder="1" applyAlignment="1">
      <alignment horizontal="right" vertical="center" wrapText="1" indent="1"/>
    </xf>
    <xf numFmtId="0" fontId="21" fillId="6" borderId="52" xfId="10" applyFill="1" applyBorder="1" applyAlignment="1">
      <alignment horizontal="right" vertical="center" wrapText="1" indent="1"/>
    </xf>
    <xf numFmtId="0" fontId="27" fillId="6" borderId="25" xfId="16" applyFont="1" applyFill="1" applyBorder="1">
      <alignment horizontal="center" vertical="center" wrapText="1"/>
    </xf>
    <xf numFmtId="0" fontId="27" fillId="6" borderId="24" xfId="16" applyFont="1" applyFill="1" applyBorder="1">
      <alignment horizontal="center" vertical="center" wrapText="1"/>
    </xf>
    <xf numFmtId="0" fontId="27" fillId="6" borderId="22" xfId="16" applyFont="1" applyFill="1" applyBorder="1">
      <alignment horizontal="center" vertical="center" wrapText="1"/>
    </xf>
    <xf numFmtId="0" fontId="27" fillId="6" borderId="25" xfId="16" applyFont="1" applyFill="1" applyBorder="1" applyAlignment="1">
      <alignment horizontal="center" vertical="center" wrapText="1" readingOrder="1"/>
    </xf>
    <xf numFmtId="0" fontId="27" fillId="6" borderId="24" xfId="16" applyFont="1" applyFill="1" applyBorder="1" applyAlignment="1">
      <alignment horizontal="center" vertical="center" wrapText="1" readingOrder="1"/>
    </xf>
    <xf numFmtId="0" fontId="21" fillId="6" borderId="22" xfId="37" applyFont="1" applyFill="1" applyBorder="1" applyAlignment="1">
      <alignment horizontal="center" vertical="center" wrapText="1"/>
    </xf>
    <xf numFmtId="1" fontId="16" fillId="6" borderId="41" xfId="14" applyFont="1" applyFill="1" applyBorder="1" applyAlignment="1">
      <alignment horizontal="left" vertical="center" wrapText="1" indent="1" readingOrder="1"/>
    </xf>
    <xf numFmtId="1" fontId="16" fillId="6" borderId="106" xfId="14" applyFont="1" applyFill="1" applyBorder="1" applyAlignment="1">
      <alignment horizontal="left" vertical="center" wrapText="1" indent="1" readingOrder="1"/>
    </xf>
    <xf numFmtId="1" fontId="16" fillId="6" borderId="42" xfId="14" applyFont="1" applyFill="1" applyBorder="1" applyAlignment="1">
      <alignment horizontal="left" vertical="center" wrapText="1" indent="1" readingOrder="1"/>
    </xf>
    <xf numFmtId="1" fontId="16" fillId="6" borderId="108" xfId="14" applyFont="1" applyFill="1" applyBorder="1" applyAlignment="1">
      <alignment horizontal="left" vertical="center" wrapText="1" indent="1" readingOrder="1"/>
    </xf>
    <xf numFmtId="1" fontId="16" fillId="6" borderId="43" xfId="14" applyFont="1" applyFill="1" applyBorder="1" applyAlignment="1">
      <alignment horizontal="left" vertical="center" wrapText="1" indent="1" readingOrder="1"/>
    </xf>
    <xf numFmtId="1" fontId="16" fillId="6" borderId="111" xfId="14" applyFont="1" applyFill="1" applyBorder="1" applyAlignment="1">
      <alignment horizontal="left" vertical="center" wrapText="1" indent="1" readingOrder="1"/>
    </xf>
    <xf numFmtId="0" fontId="21" fillId="6" borderId="47" xfId="39" applyFill="1" applyBorder="1" applyAlignment="1">
      <alignment horizontal="center" wrapText="1" readingOrder="2"/>
    </xf>
    <xf numFmtId="0" fontId="21" fillId="6" borderId="46" xfId="39" applyFill="1" applyBorder="1" applyAlignment="1">
      <alignment horizontal="center" wrapText="1" readingOrder="2"/>
    </xf>
    <xf numFmtId="0" fontId="85" fillId="0" borderId="0" xfId="2" applyFont="1" applyAlignment="1">
      <alignment horizontal="center" vertical="center"/>
    </xf>
    <xf numFmtId="0" fontId="85" fillId="0" borderId="0" xfId="2" applyFont="1" applyAlignment="1">
      <alignment horizontal="center" vertical="center" wrapText="1" readingOrder="2"/>
    </xf>
    <xf numFmtId="0" fontId="85" fillId="0" borderId="0" xfId="2" applyFont="1" applyAlignment="1">
      <alignment horizontal="center" vertical="center" readingOrder="2"/>
    </xf>
    <xf numFmtId="0" fontId="83" fillId="0" borderId="0" xfId="6" applyFont="1" applyAlignment="1">
      <alignment horizontal="center" vertical="center"/>
    </xf>
    <xf numFmtId="0" fontId="98" fillId="6" borderId="41" xfId="23" applyFont="1" applyFill="1" applyBorder="1" applyAlignment="1">
      <alignment horizontal="left" vertical="center" wrapText="1" indent="1"/>
    </xf>
    <xf numFmtId="0" fontId="98" fillId="6" borderId="42" xfId="23" applyFont="1" applyFill="1" applyBorder="1" applyAlignment="1">
      <alignment horizontal="left" vertical="center" indent="1"/>
    </xf>
    <xf numFmtId="0" fontId="98" fillId="6" borderId="43" xfId="23" applyFont="1" applyFill="1" applyBorder="1" applyAlignment="1">
      <alignment horizontal="left" vertical="center" indent="1"/>
    </xf>
    <xf numFmtId="0" fontId="34" fillId="6" borderId="22" xfId="17" applyFill="1" applyBorder="1">
      <alignment horizontal="center" vertical="center" wrapText="1"/>
    </xf>
    <xf numFmtId="0" fontId="83" fillId="6" borderId="103" xfId="10" applyFont="1" applyFill="1" applyBorder="1" applyAlignment="1">
      <alignment horizontal="right" vertical="center" wrapText="1" indent="1"/>
    </xf>
    <xf numFmtId="0" fontId="83" fillId="6" borderId="104" xfId="10" applyFont="1" applyFill="1" applyBorder="1" applyAlignment="1">
      <alignment horizontal="right" vertical="center" wrapText="1" indent="1"/>
    </xf>
    <xf numFmtId="0" fontId="83" fillId="6" borderId="55" xfId="10" applyFont="1" applyFill="1" applyBorder="1" applyAlignment="1">
      <alignment horizontal="right" vertical="center" wrapText="1" indent="1"/>
    </xf>
    <xf numFmtId="0" fontId="83" fillId="6" borderId="52" xfId="10" applyFont="1" applyFill="1" applyBorder="1" applyAlignment="1">
      <alignment horizontal="right" vertical="center" wrapText="1" indent="1"/>
    </xf>
  </cellXfs>
  <cellStyles count="341">
    <cellStyle name="Comma" xfId="1" builtinId="3"/>
    <cellStyle name="Comma 2" xfId="58" xr:uid="{00000000-0005-0000-0000-000001000000}"/>
    <cellStyle name="Comma 2 2" xfId="127" xr:uid="{00000000-0005-0000-0000-000002000000}"/>
    <cellStyle name="Comma 2 2 2" xfId="183" xr:uid="{00000000-0005-0000-0000-000002000000}"/>
    <cellStyle name="Comma 2 2 2 2" xfId="218" xr:uid="{00000000-0005-0000-0000-000003000000}"/>
    <cellStyle name="Comma 2 2 3" xfId="201" xr:uid="{00000000-0005-0000-0000-000004000000}"/>
    <cellStyle name="Comma 2 2 4" xfId="179" xr:uid="{00000000-0005-0000-0000-000001000000}"/>
    <cellStyle name="Comma 2 3" xfId="182" xr:uid="{00000000-0005-0000-0000-000005000000}"/>
    <cellStyle name="Comma 2 3 2" xfId="277" xr:uid="{00000000-0005-0000-0000-000003000000}"/>
    <cellStyle name="Comma 2 4" xfId="193" xr:uid="{00000000-0005-0000-0000-000006000000}"/>
    <cellStyle name="Comma 2 5" xfId="159" xr:uid="{00000000-0005-0000-0000-000003000000}"/>
    <cellStyle name="Comma 2 6" xfId="169" xr:uid="{00000000-0005-0000-0000-000000000000}"/>
    <cellStyle name="Comma 3" xfId="62" xr:uid="{00000000-0005-0000-0000-000004000000}"/>
    <cellStyle name="Comma 3 2" xfId="184" xr:uid="{00000000-0005-0000-0000-000008000000}"/>
    <cellStyle name="Comma 3 2 2" xfId="210" xr:uid="{00000000-0005-0000-0000-000009000000}"/>
    <cellStyle name="Comma 3 2 2 2" xfId="233" xr:uid="{00000000-0005-0000-0000-00000A000000}"/>
    <cellStyle name="Comma 3 2 3" xfId="219" xr:uid="{00000000-0005-0000-0000-00000B000000}"/>
    <cellStyle name="Comma 3 2 4" xfId="236" xr:uid="{00000000-0005-0000-0000-00000C000000}"/>
    <cellStyle name="Comma 3 3" xfId="202" xr:uid="{00000000-0005-0000-0000-00000D000000}"/>
    <cellStyle name="Comma 3 4" xfId="217" xr:uid="{00000000-0005-0000-0000-00000E000000}"/>
    <cellStyle name="Comma 3 5" xfId="241" xr:uid="{00000000-0005-0000-0000-00000F000000}"/>
    <cellStyle name="Comma 3 6" xfId="181" xr:uid="{00000000-0005-0000-0000-000007000000}"/>
    <cellStyle name="Comma 4" xfId="70" xr:uid="{00000000-0005-0000-0000-000005000000}"/>
    <cellStyle name="Comma 4 2" xfId="89" xr:uid="{00000000-0005-0000-0000-000006000000}"/>
    <cellStyle name="Comma 4 2 2" xfId="122" xr:uid="{00000000-0005-0000-0000-000007000000}"/>
    <cellStyle name="Comma 4 2 3" xfId="131" xr:uid="{00000000-0005-0000-0000-000008000000}"/>
    <cellStyle name="Comma 4 2 4" xfId="242" xr:uid="{00000000-0005-0000-0000-000011000000}"/>
    <cellStyle name="Comma 4 2 5" xfId="278" xr:uid="{00000000-0005-0000-0000-000006000000}"/>
    <cellStyle name="Comma 4 3" xfId="108" xr:uid="{00000000-0005-0000-0000-000009000000}"/>
    <cellStyle name="Comma 4 3 2" xfId="243" xr:uid="{00000000-0005-0000-0000-000012000000}"/>
    <cellStyle name="Comma 4 4" xfId="130" xr:uid="{00000000-0005-0000-0000-00000A000000}"/>
    <cellStyle name="Comma 4 5" xfId="177" xr:uid="{00000000-0005-0000-0000-000010000000}"/>
    <cellStyle name="Comma 5" xfId="77" xr:uid="{00000000-0005-0000-0000-00000B000000}"/>
    <cellStyle name="Comma 6" xfId="94" xr:uid="{00000000-0005-0000-0000-00000C000000}"/>
    <cellStyle name="Comma 7" xfId="129" xr:uid="{00000000-0005-0000-0000-00000D000000}"/>
    <cellStyle name="Comma 8" xfId="155" xr:uid="{00000000-0005-0000-0000-00000E000000}"/>
    <cellStyle name="Comma 8 2" xfId="157" xr:uid="{00000000-0005-0000-0000-00000F000000}"/>
    <cellStyle name="Comma 9" xfId="272" xr:uid="{00000000-0005-0000-0000-0000CD000000}"/>
    <cellStyle name="H1" xfId="2" xr:uid="{00000000-0005-0000-0000-000010000000}"/>
    <cellStyle name="H1 2" xfId="3" xr:uid="{00000000-0005-0000-0000-000011000000}"/>
    <cellStyle name="H1 2 2" xfId="4" xr:uid="{00000000-0005-0000-0000-000012000000}"/>
    <cellStyle name="H1 2 3" xfId="5" xr:uid="{00000000-0005-0000-0000-000013000000}"/>
    <cellStyle name="H1 2 3 2" xfId="49" xr:uid="{00000000-0005-0000-0000-000014000000}"/>
    <cellStyle name="H1_خدمات الانقاذ والإغاثة" xfId="170" xr:uid="{00000000-0005-0000-0000-00001A000000}"/>
    <cellStyle name="H2" xfId="6" xr:uid="{00000000-0005-0000-0000-000015000000}"/>
    <cellStyle name="H2 2" xfId="7" xr:uid="{00000000-0005-0000-0000-000016000000}"/>
    <cellStyle name="H2 2 2" xfId="8" xr:uid="{00000000-0005-0000-0000-000017000000}"/>
    <cellStyle name="H2 2 3" xfId="9" xr:uid="{00000000-0005-0000-0000-000018000000}"/>
    <cellStyle name="H2 2 3 2" xfId="50" xr:uid="{00000000-0005-0000-0000-000019000000}"/>
    <cellStyle name="H2_خدمات الانقاذ والإغاثة" xfId="171" xr:uid="{00000000-0005-0000-0000-000020000000}"/>
    <cellStyle name="had" xfId="10" xr:uid="{00000000-0005-0000-0000-00001A000000}"/>
    <cellStyle name="had 2" xfId="11" xr:uid="{00000000-0005-0000-0000-00001B000000}"/>
    <cellStyle name="had 2 2" xfId="12" xr:uid="{00000000-0005-0000-0000-00001C000000}"/>
    <cellStyle name="had 2 3" xfId="13" xr:uid="{00000000-0005-0000-0000-00001D000000}"/>
    <cellStyle name="had 2 3 2" xfId="51" xr:uid="{00000000-0005-0000-0000-00001E000000}"/>
    <cellStyle name="had0" xfId="14" xr:uid="{00000000-0005-0000-0000-00001F000000}"/>
    <cellStyle name="Had1" xfId="15" xr:uid="{00000000-0005-0000-0000-000020000000}"/>
    <cellStyle name="Had2" xfId="16" xr:uid="{00000000-0005-0000-0000-000021000000}"/>
    <cellStyle name="Had3" xfId="17" xr:uid="{00000000-0005-0000-0000-000022000000}"/>
    <cellStyle name="Had3 2" xfId="18" xr:uid="{00000000-0005-0000-0000-000023000000}"/>
    <cellStyle name="Had3 2 2" xfId="19" xr:uid="{00000000-0005-0000-0000-000024000000}"/>
    <cellStyle name="Had3 2 3" xfId="20" xr:uid="{00000000-0005-0000-0000-000025000000}"/>
    <cellStyle name="Had3 2 3 2" xfId="52" xr:uid="{00000000-0005-0000-0000-000026000000}"/>
    <cellStyle name="inxa" xfId="21" xr:uid="{00000000-0005-0000-0000-000027000000}"/>
    <cellStyle name="inxa 2" xfId="198" xr:uid="{00000000-0005-0000-0000-00002F000000}"/>
    <cellStyle name="inxa 2 2" xfId="279" xr:uid="{00000000-0005-0000-0000-00001B000000}"/>
    <cellStyle name="inxa 3" xfId="280" xr:uid="{00000000-0005-0000-0000-00001C000000}"/>
    <cellStyle name="inxe" xfId="22" xr:uid="{00000000-0005-0000-0000-000028000000}"/>
    <cellStyle name="Normal" xfId="0" builtinId="0"/>
    <cellStyle name="Normal 10" xfId="97" xr:uid="{00000000-0005-0000-0000-00002A000000}"/>
    <cellStyle name="Normal 10 2" xfId="158" xr:uid="{00000000-0005-0000-0000-00002B000000}"/>
    <cellStyle name="Normal 10 3" xfId="95" xr:uid="{00000000-0005-0000-0000-00002C000000}"/>
    <cellStyle name="Normal 10 3 2" xfId="336" xr:uid="{0EF63149-1336-4B3F-BA3F-DC0493A80924}"/>
    <cellStyle name="Normal 10 4" xfId="276" xr:uid="{1D9DAF4F-F343-4BF1-ADF2-A58362EA1372}"/>
    <cellStyle name="Normal 10 5" xfId="281" xr:uid="{00000000-0005-0000-0000-00001F000000}"/>
    <cellStyle name="Normal 11" xfId="126" xr:uid="{00000000-0005-0000-0000-00002D000000}"/>
    <cellStyle name="Normal 11 2" xfId="283" xr:uid="{00000000-0005-0000-0000-000022000000}"/>
    <cellStyle name="Normal 11 3" xfId="282" xr:uid="{00000000-0005-0000-0000-000021000000}"/>
    <cellStyle name="Normal 12" xfId="96" xr:uid="{00000000-0005-0000-0000-00002E000000}"/>
    <cellStyle name="Normal 12 2" xfId="284" xr:uid="{00000000-0005-0000-0000-000023000000}"/>
    <cellStyle name="Normal 13" xfId="156" xr:uid="{00000000-0005-0000-0000-00002F000000}"/>
    <cellStyle name="Normal 13 2" xfId="239" xr:uid="{00000000-0005-0000-0000-000033000000}"/>
    <cellStyle name="Normal 14" xfId="160" xr:uid="{00000000-0005-0000-0000-000030000000}"/>
    <cellStyle name="Normal 15" xfId="338" xr:uid="{8A9035FB-E154-4364-B91F-A7D8571048C0}"/>
    <cellStyle name="Normal 16" xfId="339" xr:uid="{B64C4910-8C3B-4BF2-986C-8C40BACDD21F}"/>
    <cellStyle name="Normal 16 3" xfId="340" xr:uid="{8DCCC53A-08FF-4B77-960D-478D40C4ECC4}"/>
    <cellStyle name="Normal 2" xfId="23" xr:uid="{00000000-0005-0000-0000-000031000000}"/>
    <cellStyle name="Normal 2 2" xfId="68" xr:uid="{00000000-0005-0000-0000-000032000000}"/>
    <cellStyle name="Normal 2 2 2" xfId="237" xr:uid="{00000000-0005-0000-0000-000036000000}"/>
    <cellStyle name="Normal 2 2 3" xfId="244" xr:uid="{00000000-0005-0000-0000-000037000000}"/>
    <cellStyle name="Normal 2 2 4" xfId="166" xr:uid="{00000000-0005-0000-0000-000035000000}"/>
    <cellStyle name="Normal 2 3" xfId="93" xr:uid="{00000000-0005-0000-0000-000033000000}"/>
    <cellStyle name="Normal 2 3 2" xfId="285" xr:uid="{00000000-0005-0000-0000-000029000000}"/>
    <cellStyle name="Normal 2 4" xfId="128" xr:uid="{00000000-0005-0000-0000-000034000000}"/>
    <cellStyle name="Normal 2 4 2" xfId="186" xr:uid="{00000000-0005-0000-0000-00003A000000}"/>
    <cellStyle name="Normal 2 4 2 2" xfId="221" xr:uid="{00000000-0005-0000-0000-00003B000000}"/>
    <cellStyle name="Normal 2 4 2 2 2" xfId="286" xr:uid="{00000000-0005-0000-0000-00002D000000}"/>
    <cellStyle name="Normal 2 4 2 3" xfId="287" xr:uid="{00000000-0005-0000-0000-00002E000000}"/>
    <cellStyle name="Normal 2 4 3" xfId="203" xr:uid="{00000000-0005-0000-0000-00003C000000}"/>
    <cellStyle name="Normal 2 4 3 2" xfId="229" xr:uid="{00000000-0005-0000-0000-00003D000000}"/>
    <cellStyle name="Normal 2 4 3 2 2" xfId="288" xr:uid="{00000000-0005-0000-0000-000031000000}"/>
    <cellStyle name="Normal 2 4 3 3" xfId="271" xr:uid="{00000000-0005-0000-0000-00003E000000}"/>
    <cellStyle name="Normal 2 4 4" xfId="215" xr:uid="{00000000-0005-0000-0000-00003F000000}"/>
    <cellStyle name="Normal 2 4 4 2" xfId="289" xr:uid="{00000000-0005-0000-0000-000034000000}"/>
    <cellStyle name="Normal 2 4 4 2 2" xfId="290" xr:uid="{00000000-0005-0000-0000-000035000000}"/>
    <cellStyle name="Normal 2 4 4 3" xfId="291" xr:uid="{00000000-0005-0000-0000-000036000000}"/>
    <cellStyle name="Normal 2 4 5" xfId="172" xr:uid="{00000000-0005-0000-0000-000039000000}"/>
    <cellStyle name="Normal 2 4 5 2" xfId="292" xr:uid="{00000000-0005-0000-0000-000038000000}"/>
    <cellStyle name="Normal 2 4 6" xfId="293" xr:uid="{00000000-0005-0000-0000-000039000000}"/>
    <cellStyle name="Normal 2 5" xfId="185" xr:uid="{00000000-0005-0000-0000-000040000000}"/>
    <cellStyle name="Normal 2 5 2" xfId="207" xr:uid="{00000000-0005-0000-0000-000041000000}"/>
    <cellStyle name="Normal 2 5 3" xfId="220" xr:uid="{00000000-0005-0000-0000-000042000000}"/>
    <cellStyle name="Normal 2 6" xfId="191" xr:uid="{00000000-0005-0000-0000-000043000000}"/>
    <cellStyle name="Normal 2 6 2" xfId="209" xr:uid="{00000000-0005-0000-0000-000044000000}"/>
    <cellStyle name="Normal 2 6 2 2" xfId="232" xr:uid="{00000000-0005-0000-0000-000045000000}"/>
    <cellStyle name="Normal 2 6 2 3" xfId="235" xr:uid="{00000000-0005-0000-0000-000046000000}"/>
    <cellStyle name="Normal 2 6 3" xfId="225" xr:uid="{00000000-0005-0000-0000-000047000000}"/>
    <cellStyle name="Normal 2 6 4" xfId="234" xr:uid="{00000000-0005-0000-0000-000048000000}"/>
    <cellStyle name="Normal 2 6 5" xfId="270" xr:uid="{00000000-0005-0000-0000-000049000000}"/>
    <cellStyle name="Normal 2 7" xfId="213" xr:uid="{00000000-0005-0000-0000-00004A000000}"/>
    <cellStyle name="Normal 2 8" xfId="273" xr:uid="{FD773B74-CACD-4EA8-B98F-21A54C543CF0}"/>
    <cellStyle name="Normal 2 9" xfId="162" xr:uid="{00000000-0005-0000-0000-000034000000}"/>
    <cellStyle name="Normal 3" xfId="24" xr:uid="{00000000-0005-0000-0000-000035000000}"/>
    <cellStyle name="Normal 3 2" xfId="69" xr:uid="{00000000-0005-0000-0000-000036000000}"/>
    <cellStyle name="Normal 3 2 2" xfId="88" xr:uid="{00000000-0005-0000-0000-000037000000}"/>
    <cellStyle name="Normal 3 2 2 2" xfId="121" xr:uid="{00000000-0005-0000-0000-000038000000}"/>
    <cellStyle name="Normal 3 2 2 2 2" xfId="274" xr:uid="{4D2B0B55-C624-4C3B-9D64-182632DEA411}"/>
    <cellStyle name="Normal 3 2 2 2 3" xfId="226" xr:uid="{00000000-0005-0000-0000-00004E000000}"/>
    <cellStyle name="Normal 3 2 2 2 4" xfId="295" xr:uid="{00000000-0005-0000-0000-00003D000000}"/>
    <cellStyle name="Normal 3 2 2 3" xfId="133" xr:uid="{00000000-0005-0000-0000-000039000000}"/>
    <cellStyle name="Normal 3 2 2 3 2" xfId="245" xr:uid="{00000000-0005-0000-0000-00004F000000}"/>
    <cellStyle name="Normal 3 2 2 4" xfId="194" xr:uid="{00000000-0005-0000-0000-00004D000000}"/>
    <cellStyle name="Normal 3 2 3" xfId="107" xr:uid="{00000000-0005-0000-0000-00003A000000}"/>
    <cellStyle name="Normal 3 2 3 2" xfId="246" xr:uid="{00000000-0005-0000-0000-000050000000}"/>
    <cellStyle name="Normal 3 2 4" xfId="132" xr:uid="{00000000-0005-0000-0000-00003B000000}"/>
    <cellStyle name="Normal 3 2 5" xfId="173" xr:uid="{00000000-0005-0000-0000-00004C000000}"/>
    <cellStyle name="Normal 3 2 6" xfId="294" xr:uid="{00000000-0005-0000-0000-00003C000000}"/>
    <cellStyle name="Normal 3 2 6 2" xfId="337" xr:uid="{39C99451-A59A-44BE-954F-E62DF6B83063}"/>
    <cellStyle name="Normal 3 3" xfId="197" xr:uid="{00000000-0005-0000-0000-000051000000}"/>
    <cellStyle name="Normal 3 3 2" xfId="240" xr:uid="{00000000-0005-0000-0000-000052000000}"/>
    <cellStyle name="Normal 3 4" xfId="74" xr:uid="{00000000-0005-0000-0000-00003C000000}"/>
    <cellStyle name="Normal 3 4 2" xfId="296" xr:uid="{00000000-0005-0000-0000-000040000000}"/>
    <cellStyle name="Normal 3 5" xfId="163" xr:uid="{00000000-0005-0000-0000-00004B000000}"/>
    <cellStyle name="Normal 4" xfId="48" xr:uid="{00000000-0005-0000-0000-00003D000000}"/>
    <cellStyle name="Normal 4 2" xfId="61" xr:uid="{00000000-0005-0000-0000-00003E000000}"/>
    <cellStyle name="Normal 4 2 2" xfId="66" xr:uid="{00000000-0005-0000-0000-00003F000000}"/>
    <cellStyle name="Normal 4 2 2 2" xfId="86" xr:uid="{00000000-0005-0000-0000-000040000000}"/>
    <cellStyle name="Normal 4 2 2 2 2" xfId="119" xr:uid="{00000000-0005-0000-0000-000041000000}"/>
    <cellStyle name="Normal 4 2 2 2 2 2" xfId="247" xr:uid="{00000000-0005-0000-0000-000058000000}"/>
    <cellStyle name="Normal 4 2 2 2 3" xfId="137" xr:uid="{00000000-0005-0000-0000-000042000000}"/>
    <cellStyle name="Normal 4 2 2 2 3 2" xfId="297" xr:uid="{00000000-0005-0000-0000-000047000000}"/>
    <cellStyle name="Normal 4 2 2 2 4" xfId="228" xr:uid="{00000000-0005-0000-0000-000057000000}"/>
    <cellStyle name="Normal 4 2 2 3" xfId="105" xr:uid="{00000000-0005-0000-0000-000043000000}"/>
    <cellStyle name="Normal 4 2 2 3 2" xfId="248" xr:uid="{00000000-0005-0000-0000-000059000000}"/>
    <cellStyle name="Normal 4 2 2 3 2 2" xfId="298" xr:uid="{00000000-0005-0000-0000-00004A000000}"/>
    <cellStyle name="Normal 4 2 2 3 3" xfId="299" xr:uid="{00000000-0005-0000-0000-00004B000000}"/>
    <cellStyle name="Normal 4 2 2 4" xfId="136" xr:uid="{00000000-0005-0000-0000-000044000000}"/>
    <cellStyle name="Normal 4 2 2 4 2" xfId="269" xr:uid="{00000000-0005-0000-0000-00005A000000}"/>
    <cellStyle name="Normal 4 2 2 4 2 2" xfId="300" xr:uid="{00000000-0005-0000-0000-00004E000000}"/>
    <cellStyle name="Normal 4 2 2 4 3" xfId="301" xr:uid="{00000000-0005-0000-0000-00004F000000}"/>
    <cellStyle name="Normal 4 2 2 5" xfId="200" xr:uid="{00000000-0005-0000-0000-000056000000}"/>
    <cellStyle name="Normal 4 2 2 5 2" xfId="302" xr:uid="{00000000-0005-0000-0000-000051000000}"/>
    <cellStyle name="Normal 4 2 2 6" xfId="303" xr:uid="{00000000-0005-0000-0000-000052000000}"/>
    <cellStyle name="Normal 4 2 3" xfId="73" xr:uid="{00000000-0005-0000-0000-000045000000}"/>
    <cellStyle name="Normal 4 2 3 2" xfId="92" xr:uid="{00000000-0005-0000-0000-000046000000}"/>
    <cellStyle name="Normal 4 2 3 2 2" xfId="125" xr:uid="{00000000-0005-0000-0000-000047000000}"/>
    <cellStyle name="Normal 4 2 3 2 2 2" xfId="249" xr:uid="{00000000-0005-0000-0000-00005D000000}"/>
    <cellStyle name="Normal 4 2 3 2 3" xfId="139" xr:uid="{00000000-0005-0000-0000-000048000000}"/>
    <cellStyle name="Normal 4 2 3 2 3 2" xfId="304" xr:uid="{00000000-0005-0000-0000-000057000000}"/>
    <cellStyle name="Normal 4 2 3 2 4" xfId="230" xr:uid="{00000000-0005-0000-0000-00005C000000}"/>
    <cellStyle name="Normal 4 2 3 3" xfId="111" xr:uid="{00000000-0005-0000-0000-000049000000}"/>
    <cellStyle name="Normal 4 2 3 3 2" xfId="250" xr:uid="{00000000-0005-0000-0000-00005E000000}"/>
    <cellStyle name="Normal 4 2 3 3 2 2" xfId="305" xr:uid="{00000000-0005-0000-0000-00005A000000}"/>
    <cellStyle name="Normal 4 2 3 3 3" xfId="306" xr:uid="{00000000-0005-0000-0000-00005B000000}"/>
    <cellStyle name="Normal 4 2 3 4" xfId="138" xr:uid="{00000000-0005-0000-0000-00004A000000}"/>
    <cellStyle name="Normal 4 2 3 4 2" xfId="308" xr:uid="{00000000-0005-0000-0000-00005D000000}"/>
    <cellStyle name="Normal 4 2 3 4 2 2" xfId="309" xr:uid="{00000000-0005-0000-0000-00005E000000}"/>
    <cellStyle name="Normal 4 2 3 4 3" xfId="310" xr:uid="{00000000-0005-0000-0000-00005F000000}"/>
    <cellStyle name="Normal 4 2 3 4 4" xfId="307" xr:uid="{00000000-0005-0000-0000-00005C000000}"/>
    <cellStyle name="Normal 4 2 3 5" xfId="204" xr:uid="{00000000-0005-0000-0000-00005B000000}"/>
    <cellStyle name="Normal 4 2 3 5 2" xfId="311" xr:uid="{00000000-0005-0000-0000-000061000000}"/>
    <cellStyle name="Normal 4 2 3 6" xfId="312" xr:uid="{00000000-0005-0000-0000-000062000000}"/>
    <cellStyle name="Normal 4 2 4" xfId="83" xr:uid="{00000000-0005-0000-0000-00004B000000}"/>
    <cellStyle name="Normal 4 2 4 2" xfId="116" xr:uid="{00000000-0005-0000-0000-00004C000000}"/>
    <cellStyle name="Normal 4 2 4 2 2" xfId="227" xr:uid="{00000000-0005-0000-0000-000060000000}"/>
    <cellStyle name="Normal 4 2 4 3" xfId="140" xr:uid="{00000000-0005-0000-0000-00004D000000}"/>
    <cellStyle name="Normal 4 2 4 3 2" xfId="251" xr:uid="{00000000-0005-0000-0000-000061000000}"/>
    <cellStyle name="Normal 4 2 4 4" xfId="196" xr:uid="{00000000-0005-0000-0000-00005F000000}"/>
    <cellStyle name="Normal 4 2 5" xfId="102" xr:uid="{00000000-0005-0000-0000-00004E000000}"/>
    <cellStyle name="Normal 4 2 5 2" xfId="222" xr:uid="{00000000-0005-0000-0000-000062000000}"/>
    <cellStyle name="Normal 4 2 5 2 2" xfId="313" xr:uid="{00000000-0005-0000-0000-000069000000}"/>
    <cellStyle name="Normal 4 2 5 3" xfId="314" xr:uid="{00000000-0005-0000-0000-00006A000000}"/>
    <cellStyle name="Normal 4 2 6" xfId="135" xr:uid="{00000000-0005-0000-0000-00004F000000}"/>
    <cellStyle name="Normal 4 2 6 2" xfId="252" xr:uid="{00000000-0005-0000-0000-000063000000}"/>
    <cellStyle name="Normal 4 2 6 2 2" xfId="315" xr:uid="{00000000-0005-0000-0000-00006D000000}"/>
    <cellStyle name="Normal 4 2 6 3" xfId="316" xr:uid="{00000000-0005-0000-0000-00006E000000}"/>
    <cellStyle name="Normal 4 2 7" xfId="187" xr:uid="{00000000-0005-0000-0000-000055000000}"/>
    <cellStyle name="Normal 4 2 7 2" xfId="317" xr:uid="{00000000-0005-0000-0000-000070000000}"/>
    <cellStyle name="Normal 4 2 7 2 2" xfId="318" xr:uid="{00000000-0005-0000-0000-000071000000}"/>
    <cellStyle name="Normal 4 2 7 3" xfId="319" xr:uid="{00000000-0005-0000-0000-000072000000}"/>
    <cellStyle name="Normal 4 2 8" xfId="320" xr:uid="{00000000-0005-0000-0000-000073000000}"/>
    <cellStyle name="Normal 4 2 8 2" xfId="321" xr:uid="{00000000-0005-0000-0000-000074000000}"/>
    <cellStyle name="Normal 4 2 9" xfId="322" xr:uid="{00000000-0005-0000-0000-000075000000}"/>
    <cellStyle name="Normal 4 3" xfId="63" xr:uid="{00000000-0005-0000-0000-000050000000}"/>
    <cellStyle name="Normal 4 3 2" xfId="84" xr:uid="{00000000-0005-0000-0000-000051000000}"/>
    <cellStyle name="Normal 4 3 2 2" xfId="117" xr:uid="{00000000-0005-0000-0000-000052000000}"/>
    <cellStyle name="Normal 4 3 2 2 2" xfId="253" xr:uid="{00000000-0005-0000-0000-000066000000}"/>
    <cellStyle name="Normal 4 3 2 3" xfId="142" xr:uid="{00000000-0005-0000-0000-000053000000}"/>
    <cellStyle name="Normal 4 3 2 4" xfId="208" xr:uid="{00000000-0005-0000-0000-000065000000}"/>
    <cellStyle name="Normal 4 3 3" xfId="103" xr:uid="{00000000-0005-0000-0000-000054000000}"/>
    <cellStyle name="Normal 4 3 3 2" xfId="254" xr:uid="{00000000-0005-0000-0000-000067000000}"/>
    <cellStyle name="Normal 4 3 4" xfId="141" xr:uid="{00000000-0005-0000-0000-000055000000}"/>
    <cellStyle name="Normal 4 3 5" xfId="199" xr:uid="{00000000-0005-0000-0000-000064000000}"/>
    <cellStyle name="Normal 4 4" xfId="71" xr:uid="{00000000-0005-0000-0000-000056000000}"/>
    <cellStyle name="Normal 4 4 2" xfId="90" xr:uid="{00000000-0005-0000-0000-000057000000}"/>
    <cellStyle name="Normal 4 4 2 2" xfId="123" xr:uid="{00000000-0005-0000-0000-000058000000}"/>
    <cellStyle name="Normal 4 4 2 3" xfId="144" xr:uid="{00000000-0005-0000-0000-000059000000}"/>
    <cellStyle name="Normal 4 4 2 4" xfId="255" xr:uid="{00000000-0005-0000-0000-000069000000}"/>
    <cellStyle name="Normal 4 4 2 5" xfId="323" xr:uid="{00000000-0005-0000-0000-000079000000}"/>
    <cellStyle name="Normal 4 4 3" xfId="109" xr:uid="{00000000-0005-0000-0000-00005A000000}"/>
    <cellStyle name="Normal 4 4 3 2" xfId="256" xr:uid="{00000000-0005-0000-0000-00006A000000}"/>
    <cellStyle name="Normal 4 4 4" xfId="143" xr:uid="{00000000-0005-0000-0000-00005B000000}"/>
    <cellStyle name="Normal 4 4 5" xfId="195" xr:uid="{00000000-0005-0000-0000-000068000000}"/>
    <cellStyle name="Normal 4 5" xfId="80" xr:uid="{00000000-0005-0000-0000-00005C000000}"/>
    <cellStyle name="Normal 4 5 2" xfId="113" xr:uid="{00000000-0005-0000-0000-00005D000000}"/>
    <cellStyle name="Normal 4 5 2 2" xfId="257" xr:uid="{00000000-0005-0000-0000-00006C000000}"/>
    <cellStyle name="Normal 4 5 3" xfId="145" xr:uid="{00000000-0005-0000-0000-00005E000000}"/>
    <cellStyle name="Normal 4 5 4" xfId="214" xr:uid="{00000000-0005-0000-0000-00006B000000}"/>
    <cellStyle name="Normal 4 6" xfId="100" xr:uid="{00000000-0005-0000-0000-00005F000000}"/>
    <cellStyle name="Normal 4 6 2" xfId="258" xr:uid="{00000000-0005-0000-0000-00006D000000}"/>
    <cellStyle name="Normal 4 7" xfId="134" xr:uid="{00000000-0005-0000-0000-000060000000}"/>
    <cellStyle name="Normal 4 8" xfId="164" xr:uid="{00000000-0005-0000-0000-000054000000}"/>
    <cellStyle name="Normal 5" xfId="57" xr:uid="{00000000-0005-0000-0000-000061000000}"/>
    <cellStyle name="Normal 5 2" xfId="65" xr:uid="{00000000-0005-0000-0000-000062000000}"/>
    <cellStyle name="Normal 6" xfId="56" xr:uid="{00000000-0005-0000-0000-000063000000}"/>
    <cellStyle name="Normal 6 2" xfId="64" xr:uid="{00000000-0005-0000-0000-000064000000}"/>
    <cellStyle name="Normal 6 2 2" xfId="85" xr:uid="{00000000-0005-0000-0000-000065000000}"/>
    <cellStyle name="Normal 6 2 2 2" xfId="118" xr:uid="{00000000-0005-0000-0000-000066000000}"/>
    <cellStyle name="Normal 6 2 2 2 2" xfId="223" xr:uid="{00000000-0005-0000-0000-000073000000}"/>
    <cellStyle name="Normal 6 2 2 3" xfId="148" xr:uid="{00000000-0005-0000-0000-000067000000}"/>
    <cellStyle name="Normal 6 2 2 3 2" xfId="259" xr:uid="{00000000-0005-0000-0000-000074000000}"/>
    <cellStyle name="Normal 6 2 2 4" xfId="189" xr:uid="{00000000-0005-0000-0000-000072000000}"/>
    <cellStyle name="Normal 6 2 3" xfId="104" xr:uid="{00000000-0005-0000-0000-000068000000}"/>
    <cellStyle name="Normal 6 2 3 2" xfId="205" xr:uid="{00000000-0005-0000-0000-000075000000}"/>
    <cellStyle name="Normal 6 2 4" xfId="147" xr:uid="{00000000-0005-0000-0000-000069000000}"/>
    <cellStyle name="Normal 6 2 4 2" xfId="260" xr:uid="{00000000-0005-0000-0000-000076000000}"/>
    <cellStyle name="Normal 6 2 5" xfId="178" xr:uid="{00000000-0005-0000-0000-000071000000}"/>
    <cellStyle name="Normal 6 3" xfId="72" xr:uid="{00000000-0005-0000-0000-00006A000000}"/>
    <cellStyle name="Normal 6 3 2" xfId="91" xr:uid="{00000000-0005-0000-0000-00006B000000}"/>
    <cellStyle name="Normal 6 3 2 2" xfId="124" xr:uid="{00000000-0005-0000-0000-00006C000000}"/>
    <cellStyle name="Normal 6 3 2 3" xfId="150" xr:uid="{00000000-0005-0000-0000-00006D000000}"/>
    <cellStyle name="Normal 6 3 2 4" xfId="261" xr:uid="{00000000-0005-0000-0000-000078000000}"/>
    <cellStyle name="Normal 6 3 3" xfId="110" xr:uid="{00000000-0005-0000-0000-00006E000000}"/>
    <cellStyle name="Normal 6 3 3 2" xfId="262" xr:uid="{00000000-0005-0000-0000-000079000000}"/>
    <cellStyle name="Normal 6 3 4" xfId="149" xr:uid="{00000000-0005-0000-0000-00006F000000}"/>
    <cellStyle name="Normal 6 3 5" xfId="188" xr:uid="{00000000-0005-0000-0000-000077000000}"/>
    <cellStyle name="Normal 6 4" xfId="82" xr:uid="{00000000-0005-0000-0000-000070000000}"/>
    <cellStyle name="Normal 6 4 2" xfId="115" xr:uid="{00000000-0005-0000-0000-000071000000}"/>
    <cellStyle name="Normal 6 4 3" xfId="151" xr:uid="{00000000-0005-0000-0000-000072000000}"/>
    <cellStyle name="Normal 6 4 4" xfId="263" xr:uid="{00000000-0005-0000-0000-00007A000000}"/>
    <cellStyle name="Normal 6 5" xfId="101" xr:uid="{00000000-0005-0000-0000-000073000000}"/>
    <cellStyle name="Normal 6 5 2" xfId="264" xr:uid="{00000000-0005-0000-0000-00007B000000}"/>
    <cellStyle name="Normal 6 6" xfId="146" xr:uid="{00000000-0005-0000-0000-000074000000}"/>
    <cellStyle name="Normal 6 7" xfId="168" xr:uid="{00000000-0005-0000-0000-000070000000}"/>
    <cellStyle name="Normal 7" xfId="67" xr:uid="{00000000-0005-0000-0000-000075000000}"/>
    <cellStyle name="Normal 7 2" xfId="87" xr:uid="{00000000-0005-0000-0000-000076000000}"/>
    <cellStyle name="Normal 7 2 2" xfId="120" xr:uid="{00000000-0005-0000-0000-000077000000}"/>
    <cellStyle name="Normal 7 2 2 2" xfId="224" xr:uid="{00000000-0005-0000-0000-00007E000000}"/>
    <cellStyle name="Normal 7 2 3" xfId="153" xr:uid="{00000000-0005-0000-0000-000078000000}"/>
    <cellStyle name="Normal 7 2 3 2" xfId="265" xr:uid="{00000000-0005-0000-0000-00007F000000}"/>
    <cellStyle name="Normal 7 2 4" xfId="190" xr:uid="{00000000-0005-0000-0000-00007D000000}"/>
    <cellStyle name="Normal 7 3" xfId="106" xr:uid="{00000000-0005-0000-0000-000079000000}"/>
    <cellStyle name="Normal 7 3 2" xfId="231" xr:uid="{00000000-0005-0000-0000-000081000000}"/>
    <cellStyle name="Normal 7 3 2 2" xfId="324" xr:uid="{00000000-0005-0000-0000-000087000000}"/>
    <cellStyle name="Normal 7 3 3" xfId="206" xr:uid="{00000000-0005-0000-0000-000080000000}"/>
    <cellStyle name="Normal 7 4" xfId="152" xr:uid="{00000000-0005-0000-0000-00007A000000}"/>
    <cellStyle name="Normal 7 4 2" xfId="216" xr:uid="{00000000-0005-0000-0000-000082000000}"/>
    <cellStyle name="Normal 7 4 2 2" xfId="325" xr:uid="{00000000-0005-0000-0000-00008B000000}"/>
    <cellStyle name="Normal 7 4 3" xfId="326" xr:uid="{00000000-0005-0000-0000-00008C000000}"/>
    <cellStyle name="Normal 7 5" xfId="266" xr:uid="{00000000-0005-0000-0000-000083000000}"/>
    <cellStyle name="Normal 7 5 2" xfId="327" xr:uid="{00000000-0005-0000-0000-00008E000000}"/>
    <cellStyle name="Normal 7 6" xfId="180" xr:uid="{00000000-0005-0000-0000-00007C000000}"/>
    <cellStyle name="Normal 8" xfId="76" xr:uid="{00000000-0005-0000-0000-00007B000000}"/>
    <cellStyle name="Normal 8 2" xfId="81" xr:uid="{00000000-0005-0000-0000-00007C000000}"/>
    <cellStyle name="Normal 8 2 2" xfId="114" xr:uid="{00000000-0005-0000-0000-00007D000000}"/>
    <cellStyle name="Normal 8 2 3" xfId="275" xr:uid="{4590E847-A589-49E2-9B0C-070F7E2C7692}"/>
    <cellStyle name="Normal 8 2 4" xfId="211" xr:uid="{00000000-0005-0000-0000-000085000000}"/>
    <cellStyle name="Normal 8 3" xfId="267" xr:uid="{00000000-0005-0000-0000-000087000000}"/>
    <cellStyle name="Normal 8 4" xfId="192" xr:uid="{00000000-0005-0000-0000-000084000000}"/>
    <cellStyle name="Normal 8 5" xfId="328" xr:uid="{00000000-0005-0000-0000-000090000000}"/>
    <cellStyle name="Normal 9" xfId="75" xr:uid="{00000000-0005-0000-0000-00007E000000}"/>
    <cellStyle name="Normal 9 2" xfId="112" xr:uid="{00000000-0005-0000-0000-00007F000000}"/>
    <cellStyle name="Normal 9 2 2" xfId="330" xr:uid="{00000000-0005-0000-0000-000093000000}"/>
    <cellStyle name="Normal 9 2 3" xfId="329" xr:uid="{00000000-0005-0000-0000-000092000000}"/>
    <cellStyle name="Normal 9 3" xfId="154" xr:uid="{00000000-0005-0000-0000-000080000000}"/>
    <cellStyle name="Normal 9 3 2" xfId="331" xr:uid="{00000000-0005-0000-0000-000094000000}"/>
    <cellStyle name="Normal 9 4" xfId="268" xr:uid="{00000000-0005-0000-0000-000088000000}"/>
    <cellStyle name="NotA" xfId="25" xr:uid="{00000000-0005-0000-0000-000081000000}"/>
    <cellStyle name="Note" xfId="26" builtinId="10" customBuiltin="1"/>
    <cellStyle name="Note 2" xfId="27" xr:uid="{00000000-0005-0000-0000-000083000000}"/>
    <cellStyle name="Note 3" xfId="59" xr:uid="{00000000-0005-0000-0000-000084000000}"/>
    <cellStyle name="Note 4" xfId="78" xr:uid="{00000000-0005-0000-0000-000085000000}"/>
    <cellStyle name="Note 5" xfId="98" xr:uid="{00000000-0005-0000-0000-000086000000}"/>
    <cellStyle name="Percent 2" xfId="212" xr:uid="{00000000-0005-0000-0000-00008D000000}"/>
    <cellStyle name="Percent 2 2" xfId="332" xr:uid="{00000000-0005-0000-0000-000097000000}"/>
    <cellStyle name="T1" xfId="28" xr:uid="{00000000-0005-0000-0000-000087000000}"/>
    <cellStyle name="T1 2" xfId="29" xr:uid="{00000000-0005-0000-0000-000088000000}"/>
    <cellStyle name="T1 2 2" xfId="30" xr:uid="{00000000-0005-0000-0000-000089000000}"/>
    <cellStyle name="T1 2 3" xfId="31" xr:uid="{00000000-0005-0000-0000-00008A000000}"/>
    <cellStyle name="T1 2 3 2" xfId="53" xr:uid="{00000000-0005-0000-0000-00008B000000}"/>
    <cellStyle name="T2" xfId="32" xr:uid="{00000000-0005-0000-0000-00008C000000}"/>
    <cellStyle name="T2 2" xfId="33" xr:uid="{00000000-0005-0000-0000-00008D000000}"/>
    <cellStyle name="T2 2 2" xfId="34" xr:uid="{00000000-0005-0000-0000-00008E000000}"/>
    <cellStyle name="T2 2 2 2" xfId="333" xr:uid="{00000000-0005-0000-0000-00009E000000}"/>
    <cellStyle name="T2 2 3" xfId="35" xr:uid="{00000000-0005-0000-0000-00008F000000}"/>
    <cellStyle name="T2 2 3 2" xfId="54" xr:uid="{00000000-0005-0000-0000-000090000000}"/>
    <cellStyle name="T2 3" xfId="167" xr:uid="{00000000-0005-0000-0000-000098000000}"/>
    <cellStyle name="T2 3 2" xfId="334" xr:uid="{00000000-0005-0000-0000-0000A1000000}"/>
    <cellStyle name="T2 4" xfId="335" xr:uid="{00000000-0005-0000-0000-0000A2000000}"/>
    <cellStyle name="Title 2" xfId="238" xr:uid="{00000000-0005-0000-0000-000099000000}"/>
    <cellStyle name="Total" xfId="36" builtinId="25" customBuiltin="1"/>
    <cellStyle name="Total 2" xfId="37" xr:uid="{00000000-0005-0000-0000-000092000000}"/>
    <cellStyle name="Total 3" xfId="60" xr:uid="{00000000-0005-0000-0000-000093000000}"/>
    <cellStyle name="Total 4" xfId="79" xr:uid="{00000000-0005-0000-0000-000094000000}"/>
    <cellStyle name="Total 5" xfId="99" xr:uid="{00000000-0005-0000-0000-000095000000}"/>
    <cellStyle name="Total 6" xfId="161" xr:uid="{00000000-0005-0000-0000-000096000000}"/>
    <cellStyle name="Total1" xfId="38" xr:uid="{00000000-0005-0000-0000-000097000000}"/>
    <cellStyle name="Total1 2" xfId="174" xr:uid="{00000000-0005-0000-0000-00009E000000}"/>
    <cellStyle name="TXT1" xfId="39" xr:uid="{00000000-0005-0000-0000-000098000000}"/>
    <cellStyle name="TXT1 2" xfId="40" xr:uid="{00000000-0005-0000-0000-000099000000}"/>
    <cellStyle name="TXT1 2 2" xfId="41" xr:uid="{00000000-0005-0000-0000-00009A000000}"/>
    <cellStyle name="TXT1 2 3" xfId="42" xr:uid="{00000000-0005-0000-0000-00009B000000}"/>
    <cellStyle name="TXT1 2 3 2" xfId="55" xr:uid="{00000000-0005-0000-0000-00009C000000}"/>
    <cellStyle name="TXT1 3" xfId="175" xr:uid="{00000000-0005-0000-0000-0000A4000000}"/>
    <cellStyle name="TXT1_ATT50328" xfId="43" xr:uid="{00000000-0005-0000-0000-00009D000000}"/>
    <cellStyle name="TXT2" xfId="44" xr:uid="{00000000-0005-0000-0000-00009E000000}"/>
    <cellStyle name="TXT2 2" xfId="176" xr:uid="{00000000-0005-0000-0000-0000A7000000}"/>
    <cellStyle name="TXT3" xfId="45" xr:uid="{00000000-0005-0000-0000-00009F000000}"/>
    <cellStyle name="TXT3 2" xfId="165" xr:uid="{00000000-0005-0000-0000-0000A9000000}"/>
    <cellStyle name="TXT4" xfId="46" xr:uid="{00000000-0005-0000-0000-0000A0000000}"/>
    <cellStyle name="TXT5" xfId="47" xr:uid="{00000000-0005-0000-0000-0000A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2.xml"/><Relationship Id="rId18" Type="http://schemas.openxmlformats.org/officeDocument/2006/relationships/worksheet" Target="worksheets/sheet17.xml"/><Relationship Id="rId26" Type="http://schemas.openxmlformats.org/officeDocument/2006/relationships/worksheet" Target="worksheets/sheet25.xml"/><Relationship Id="rId39" Type="http://schemas.openxmlformats.org/officeDocument/2006/relationships/externalLink" Target="externalLinks/externalLink1.xml"/><Relationship Id="rId21" Type="http://schemas.openxmlformats.org/officeDocument/2006/relationships/worksheet" Target="worksheets/sheet20.xml"/><Relationship Id="rId34" Type="http://schemas.openxmlformats.org/officeDocument/2006/relationships/worksheet" Target="worksheets/sheet33.xml"/><Relationship Id="rId42" Type="http://schemas.openxmlformats.org/officeDocument/2006/relationships/externalLink" Target="externalLinks/externalLink4.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6.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8.xml"/><Relationship Id="rId11" Type="http://schemas.openxmlformats.org/officeDocument/2006/relationships/worksheet" Target="worksheets/sheet10.xml"/><Relationship Id="rId24" Type="http://schemas.openxmlformats.org/officeDocument/2006/relationships/worksheet" Target="worksheets/sheet23.xml"/><Relationship Id="rId32" Type="http://schemas.openxmlformats.org/officeDocument/2006/relationships/worksheet" Target="worksheets/sheet31.xml"/><Relationship Id="rId37" Type="http://schemas.openxmlformats.org/officeDocument/2006/relationships/worksheet" Target="worksheets/sheet36.xml"/><Relationship Id="rId40" Type="http://schemas.openxmlformats.org/officeDocument/2006/relationships/externalLink" Target="externalLinks/externalLink2.xml"/><Relationship Id="rId45" Type="http://schemas.openxmlformats.org/officeDocument/2006/relationships/externalLink" Target="externalLinks/externalLink7.xml"/><Relationship Id="rId5" Type="http://schemas.openxmlformats.org/officeDocument/2006/relationships/worksheet" Target="worksheets/sheet4.xml"/><Relationship Id="rId15" Type="http://schemas.openxmlformats.org/officeDocument/2006/relationships/worksheet" Target="worksheets/sheet14.xml"/><Relationship Id="rId23" Type="http://schemas.openxmlformats.org/officeDocument/2006/relationships/worksheet" Target="worksheets/sheet22.xml"/><Relationship Id="rId28" Type="http://schemas.openxmlformats.org/officeDocument/2006/relationships/worksheet" Target="worksheets/sheet27.xml"/><Relationship Id="rId36" Type="http://schemas.openxmlformats.org/officeDocument/2006/relationships/worksheet" Target="worksheets/sheet35.xml"/><Relationship Id="rId49" Type="http://schemas.openxmlformats.org/officeDocument/2006/relationships/calcChain" Target="calcChain.xml"/><Relationship Id="rId10" Type="http://schemas.openxmlformats.org/officeDocument/2006/relationships/worksheet" Target="worksheets/sheet9.xml"/><Relationship Id="rId19" Type="http://schemas.openxmlformats.org/officeDocument/2006/relationships/worksheet" Target="worksheets/sheet18.xml"/><Relationship Id="rId31" Type="http://schemas.openxmlformats.org/officeDocument/2006/relationships/worksheet" Target="worksheets/sheet30.xml"/><Relationship Id="rId44" Type="http://schemas.openxmlformats.org/officeDocument/2006/relationships/externalLink" Target="externalLinks/externalLink6.xml"/><Relationship Id="rId52" Type="http://schemas.openxmlformats.org/officeDocument/2006/relationships/customXml" Target="../customXml/item3.xml"/><Relationship Id="rId4" Type="http://schemas.openxmlformats.org/officeDocument/2006/relationships/chartsheet" Target="chartsheets/sheet1.xml"/><Relationship Id="rId9" Type="http://schemas.openxmlformats.org/officeDocument/2006/relationships/worksheet" Target="worksheets/sheet8.xml"/><Relationship Id="rId14" Type="http://schemas.openxmlformats.org/officeDocument/2006/relationships/worksheet" Target="worksheets/sheet13.xml"/><Relationship Id="rId22" Type="http://schemas.openxmlformats.org/officeDocument/2006/relationships/worksheet" Target="worksheets/sheet21.xml"/><Relationship Id="rId27" Type="http://schemas.openxmlformats.org/officeDocument/2006/relationships/worksheet" Target="worksheets/sheet26.xml"/><Relationship Id="rId30" Type="http://schemas.openxmlformats.org/officeDocument/2006/relationships/worksheet" Target="worksheets/sheet29.xml"/><Relationship Id="rId35" Type="http://schemas.openxmlformats.org/officeDocument/2006/relationships/worksheet" Target="worksheets/sheet34.xml"/><Relationship Id="rId43" Type="http://schemas.openxmlformats.org/officeDocument/2006/relationships/externalLink" Target="externalLinks/externalLink5.xml"/><Relationship Id="rId48" Type="http://schemas.openxmlformats.org/officeDocument/2006/relationships/sharedStrings" Target="sharedStrings.xml"/><Relationship Id="rId8" Type="http://schemas.openxmlformats.org/officeDocument/2006/relationships/worksheet" Target="worksheets/sheet7.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1.xml"/><Relationship Id="rId17" Type="http://schemas.openxmlformats.org/officeDocument/2006/relationships/worksheet" Target="worksheets/sheet16.xml"/><Relationship Id="rId25" Type="http://schemas.openxmlformats.org/officeDocument/2006/relationships/worksheet" Target="worksheets/sheet24.xml"/><Relationship Id="rId33" Type="http://schemas.openxmlformats.org/officeDocument/2006/relationships/worksheet" Target="worksheets/sheet32.xml"/><Relationship Id="rId38" Type="http://schemas.openxmlformats.org/officeDocument/2006/relationships/worksheet" Target="worksheets/sheet37.xml"/><Relationship Id="rId46" Type="http://schemas.openxmlformats.org/officeDocument/2006/relationships/theme" Target="theme/theme1.xml"/><Relationship Id="rId20" Type="http://schemas.openxmlformats.org/officeDocument/2006/relationships/worksheet" Target="worksheets/sheet19.xml"/><Relationship Id="rId41"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sz="1400">
                <a:cs typeface="+mn-cs"/>
              </a:defRPr>
            </a:pPr>
            <a:r>
              <a:rPr lang="ar-QA" sz="1600">
                <a:cs typeface="+mn-cs"/>
              </a:rPr>
              <a:t>الأفلام المعروضة حسب النوع</a:t>
            </a:r>
            <a:br>
              <a:rPr lang="ar-QA" sz="1600">
                <a:cs typeface="+mn-cs"/>
              </a:rPr>
            </a:br>
            <a:r>
              <a:rPr lang="en-US" sz="1200">
                <a:latin typeface="Arial" pitchFamily="34" charset="0"/>
                <a:cs typeface="Arial" pitchFamily="34" charset="0"/>
              </a:rPr>
              <a:t>FILMS</a:t>
            </a:r>
            <a:r>
              <a:rPr lang="en-US" sz="1200" baseline="0">
                <a:latin typeface="Arial" pitchFamily="34" charset="0"/>
                <a:cs typeface="Arial" pitchFamily="34" charset="0"/>
              </a:rPr>
              <a:t> </a:t>
            </a:r>
            <a:r>
              <a:rPr lang="en-US" sz="1200">
                <a:latin typeface="Arial" pitchFamily="34" charset="0"/>
                <a:cs typeface="Arial" pitchFamily="34" charset="0"/>
              </a:rPr>
              <a:t>PRESENTED BY TYPE </a:t>
            </a:r>
          </a:p>
          <a:p>
            <a:pPr rtl="0">
              <a:defRPr sz="1400">
                <a:cs typeface="+mn-cs"/>
              </a:defRPr>
            </a:pPr>
            <a:r>
              <a:rPr lang="en-US" sz="1200">
                <a:latin typeface="Arial" pitchFamily="34" charset="0"/>
                <a:cs typeface="Arial" pitchFamily="34" charset="0"/>
              </a:rPr>
              <a:t>2019 - 2023</a:t>
            </a:r>
          </a:p>
        </c:rich>
      </c:tx>
      <c:layout>
        <c:manualLayout>
          <c:xMode val="edge"/>
          <c:yMode val="edge"/>
          <c:x val="0.36253981074052971"/>
          <c:y val="2.0905140583107891E-2"/>
        </c:manualLayout>
      </c:layout>
      <c:overlay val="0"/>
      <c:spPr>
        <a:noFill/>
      </c:spPr>
    </c:title>
    <c:autoTitleDeleted val="0"/>
    <c:plotArea>
      <c:layout>
        <c:manualLayout>
          <c:layoutTarget val="inner"/>
          <c:xMode val="edge"/>
          <c:yMode val="edge"/>
          <c:x val="8.4219910802113843E-2"/>
          <c:y val="0.22084576733411188"/>
          <c:w val="0.83059784311445262"/>
          <c:h val="0.69138199255389743"/>
        </c:manualLayout>
      </c:layout>
      <c:lineChart>
        <c:grouping val="standard"/>
        <c:varyColors val="0"/>
        <c:ser>
          <c:idx val="3"/>
          <c:order val="0"/>
          <c:tx>
            <c:strRef>
              <c:f>'150'!$A$23</c:f>
              <c:strCache>
                <c:ptCount val="1"/>
                <c:pt idx="0">
                  <c:v>أفلام عربية
Arabic Films</c:v>
                </c:pt>
              </c:strCache>
            </c:strRef>
          </c:tx>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3035-4CC3-8254-DF0064F42845}"/>
                </c:ext>
              </c:extLst>
            </c:dLbl>
            <c:dLbl>
              <c:idx val="2"/>
              <c:delete val="1"/>
              <c:extLst>
                <c:ext xmlns:c15="http://schemas.microsoft.com/office/drawing/2012/chart" uri="{CE6537A1-D6FC-4f65-9D91-7224C49458BB}"/>
                <c:ext xmlns:c16="http://schemas.microsoft.com/office/drawing/2014/chart" uri="{C3380CC4-5D6E-409C-BE32-E72D297353CC}">
                  <c16:uniqueId val="{00000001-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2-3035-4CC3-8254-DF0064F42845}"/>
                </c:ext>
              </c:extLst>
            </c:dLbl>
            <c:dLbl>
              <c:idx val="4"/>
              <c:layout>
                <c:manualLayout>
                  <c:x val="-2.7375200073374156E-3"/>
                  <c:y val="-2.0871700833257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'150'!$B$22:$F$22</c:f>
              <c:numCache>
                <c:formatCode>General</c:formatCode>
                <c:ptCount val="5"/>
                <c:pt idx="0">
                  <c:v>2019</c:v>
                </c:pt>
                <c:pt idx="1">
                  <c:v>2020</c:v>
                </c:pt>
                <c:pt idx="2">
                  <c:v>2021</c:v>
                </c:pt>
                <c:pt idx="3">
                  <c:v>2022</c:v>
                </c:pt>
                <c:pt idx="4">
                  <c:v>2023</c:v>
                </c:pt>
              </c:numCache>
            </c:numRef>
          </c:cat>
          <c:val>
            <c:numRef>
              <c:f>'150'!$B$23:$F$23</c:f>
              <c:numCache>
                <c:formatCode>General</c:formatCode>
                <c:ptCount val="5"/>
                <c:pt idx="0">
                  <c:v>230</c:v>
                </c:pt>
                <c:pt idx="1">
                  <c:v>159</c:v>
                </c:pt>
                <c:pt idx="2">
                  <c:v>369</c:v>
                </c:pt>
                <c:pt idx="3">
                  <c:v>413</c:v>
                </c:pt>
                <c:pt idx="4">
                  <c:v>571</c:v>
                </c:pt>
              </c:numCache>
            </c:numRef>
          </c:val>
          <c:smooth val="0"/>
          <c:extLst>
            <c:ext xmlns:c16="http://schemas.microsoft.com/office/drawing/2014/chart" uri="{C3380CC4-5D6E-409C-BE32-E72D297353CC}">
              <c16:uniqueId val="{00000004-3035-4CC3-8254-DF0064F42845}"/>
            </c:ext>
          </c:extLst>
        </c:ser>
        <c:ser>
          <c:idx val="4"/>
          <c:order val="1"/>
          <c:tx>
            <c:strRef>
              <c:f>'150'!$A$24</c:f>
              <c:strCache>
                <c:ptCount val="1"/>
                <c:pt idx="0">
                  <c:v>أفلام أجنبية
Foreign Films</c:v>
                </c:pt>
              </c:strCache>
            </c:strRef>
          </c:tx>
          <c:marker>
            <c:symbol val="none"/>
          </c:marker>
          <c:dLbls>
            <c:dLbl>
              <c:idx val="0"/>
              <c:layout>
                <c:manualLayout>
                  <c:x val="-4.7142279842003004E-2"/>
                  <c:y val="-1.411439169071074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C92-4F5D-8330-4C70CD8D6771}"/>
                </c:ext>
              </c:extLst>
            </c:dLbl>
            <c:dLbl>
              <c:idx val="1"/>
              <c:delete val="1"/>
              <c:extLst>
                <c:ext xmlns:c15="http://schemas.microsoft.com/office/drawing/2012/chart" uri="{CE6537A1-D6FC-4f65-9D91-7224C49458BB}"/>
                <c:ext xmlns:c16="http://schemas.microsoft.com/office/drawing/2014/chart" uri="{C3380CC4-5D6E-409C-BE32-E72D297353CC}">
                  <c16:uniqueId val="{00000005-3035-4CC3-8254-DF0064F42845}"/>
                </c:ext>
              </c:extLst>
            </c:dLbl>
            <c:dLbl>
              <c:idx val="2"/>
              <c:delete val="1"/>
              <c:extLst>
                <c:ext xmlns:c15="http://schemas.microsoft.com/office/drawing/2012/chart" uri="{CE6537A1-D6FC-4f65-9D91-7224C49458BB}"/>
                <c:ext xmlns:c16="http://schemas.microsoft.com/office/drawing/2014/chart" uri="{C3380CC4-5D6E-409C-BE32-E72D297353CC}">
                  <c16:uniqueId val="{00000006-3035-4CC3-8254-DF0064F42845}"/>
                </c:ext>
              </c:extLst>
            </c:dLbl>
            <c:dLbl>
              <c:idx val="3"/>
              <c:delete val="1"/>
              <c:extLst>
                <c:ext xmlns:c15="http://schemas.microsoft.com/office/drawing/2012/chart" uri="{CE6537A1-D6FC-4f65-9D91-7224C49458BB}"/>
                <c:ext xmlns:c16="http://schemas.microsoft.com/office/drawing/2014/chart" uri="{C3380CC4-5D6E-409C-BE32-E72D297353CC}">
                  <c16:uniqueId val="{00000007-3035-4CC3-8254-DF0064F42845}"/>
                </c:ext>
              </c:extLst>
            </c:dLbl>
            <c:dLbl>
              <c:idx val="4"/>
              <c:layout>
                <c:manualLayout>
                  <c:x val="-9.5912871812773234E-3"/>
                  <c:y val="2.12181004045713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3035-4CC3-8254-DF0064F42845}"/>
                </c:ext>
              </c:extLst>
            </c:dLbl>
            <c:dLbl>
              <c:idx val="5"/>
              <c:layout>
                <c:manualLayout>
                  <c:x val="-1.2622222222222123E-2"/>
                  <c:y val="-3.286384976525824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3035-4CC3-8254-DF0064F42845}"/>
                </c:ext>
              </c:extLst>
            </c:dLbl>
            <c:spPr>
              <a:noFill/>
              <a:ln>
                <a:noFill/>
              </a:ln>
              <a:effectLst/>
            </c:spPr>
            <c:txPr>
              <a:bodyPr/>
              <a:lstStyle/>
              <a:p>
                <a:pPr>
                  <a:defRPr>
                    <a:latin typeface="Arial" pitchFamily="34" charset="0"/>
                    <a:cs typeface="Arial" pitchFamily="34" charset="0"/>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'150'!$B$22:$F$22</c:f>
              <c:numCache>
                <c:formatCode>General</c:formatCode>
                <c:ptCount val="5"/>
                <c:pt idx="0">
                  <c:v>2019</c:v>
                </c:pt>
                <c:pt idx="1">
                  <c:v>2020</c:v>
                </c:pt>
                <c:pt idx="2">
                  <c:v>2021</c:v>
                </c:pt>
                <c:pt idx="3">
                  <c:v>2022</c:v>
                </c:pt>
                <c:pt idx="4">
                  <c:v>2023</c:v>
                </c:pt>
              </c:numCache>
            </c:numRef>
          </c:cat>
          <c:val>
            <c:numRef>
              <c:f>'150'!$B$24:$F$24</c:f>
              <c:numCache>
                <c:formatCode>_-* #,##0_-;_-* #,##0\-;_-* "-"_-;_-@_-</c:formatCode>
                <c:ptCount val="5"/>
                <c:pt idx="0">
                  <c:v>3469</c:v>
                </c:pt>
                <c:pt idx="1">
                  <c:v>1456</c:v>
                </c:pt>
                <c:pt idx="2">
                  <c:v>3679</c:v>
                </c:pt>
                <c:pt idx="3">
                  <c:v>4008</c:v>
                </c:pt>
                <c:pt idx="4">
                  <c:v>4926</c:v>
                </c:pt>
              </c:numCache>
            </c:numRef>
          </c:val>
          <c:smooth val="0"/>
          <c:extLst>
            <c:ext xmlns:c16="http://schemas.microsoft.com/office/drawing/2014/chart" uri="{C3380CC4-5D6E-409C-BE32-E72D297353CC}">
              <c16:uniqueId val="{0000000A-3035-4CC3-8254-DF0064F42845}"/>
            </c:ext>
          </c:extLst>
        </c:ser>
        <c:dLbls>
          <c:showLegendKey val="0"/>
          <c:showVal val="1"/>
          <c:showCatName val="0"/>
          <c:showSerName val="0"/>
          <c:showPercent val="0"/>
          <c:showBubbleSize val="0"/>
        </c:dLbls>
        <c:smooth val="0"/>
        <c:axId val="138869760"/>
        <c:axId val="138613120"/>
      </c:lineChart>
      <c:catAx>
        <c:axId val="138869760"/>
        <c:scaling>
          <c:orientation val="minMax"/>
        </c:scaling>
        <c:delete val="0"/>
        <c:axPos val="b"/>
        <c:majorGridlines>
          <c:spPr>
            <a:ln w="19050">
              <a:solidFill>
                <a:schemeClr val="bg1">
                  <a:lumMod val="85000"/>
                </a:schemeClr>
              </a:solidFill>
            </a:ln>
          </c:spPr>
        </c:majorGridlines>
        <c:numFmt formatCode="General" sourceLinked="0"/>
        <c:majorTickMark val="out"/>
        <c:minorTickMark val="none"/>
        <c:tickLblPos val="nextTo"/>
        <c:txPr>
          <a:bodyPr/>
          <a:lstStyle/>
          <a:p>
            <a:pPr rtl="0">
              <a:defRPr b="1">
                <a:latin typeface="Arial" pitchFamily="34" charset="0"/>
                <a:cs typeface="Arial" pitchFamily="34" charset="0"/>
              </a:defRPr>
            </a:pPr>
            <a:endParaRPr lang="en-US"/>
          </a:p>
        </c:txPr>
        <c:crossAx val="138613120"/>
        <c:crosses val="autoZero"/>
        <c:auto val="1"/>
        <c:lblAlgn val="ctr"/>
        <c:lblOffset val="100"/>
        <c:noMultiLvlLbl val="0"/>
      </c:catAx>
      <c:valAx>
        <c:axId val="138613120"/>
        <c:scaling>
          <c:orientation val="minMax"/>
        </c:scaling>
        <c:delete val="0"/>
        <c:axPos val="l"/>
        <c:majorGridlines>
          <c:spPr>
            <a:ln w="19050">
              <a:solidFill>
                <a:schemeClr val="bg1">
                  <a:lumMod val="85000"/>
                </a:schemeClr>
              </a:solidFill>
            </a:ln>
          </c:spPr>
        </c:majorGridlines>
        <c:numFmt formatCode="General" sourceLinked="1"/>
        <c:majorTickMark val="out"/>
        <c:minorTickMark val="none"/>
        <c:tickLblPos val="nextTo"/>
        <c:txPr>
          <a:bodyPr/>
          <a:lstStyle/>
          <a:p>
            <a:pPr>
              <a:defRPr b="1">
                <a:latin typeface="Arial" pitchFamily="34" charset="0"/>
                <a:cs typeface="Arial" pitchFamily="34" charset="0"/>
              </a:defRPr>
            </a:pPr>
            <a:endParaRPr lang="en-US"/>
          </a:p>
        </c:txPr>
        <c:crossAx val="138869760"/>
        <c:crosses val="autoZero"/>
        <c:crossBetween val="between"/>
      </c:valAx>
    </c:plotArea>
    <c:legend>
      <c:legendPos val="r"/>
      <c:layout>
        <c:manualLayout>
          <c:xMode val="edge"/>
          <c:yMode val="edge"/>
          <c:x val="0.60136546204649455"/>
          <c:y val="0.13946191111810852"/>
          <c:w val="0.30430768172902634"/>
          <c:h val="7.3431573854431234E-2"/>
        </c:manualLayout>
      </c:layout>
      <c:overlay val="0"/>
      <c:txPr>
        <a:bodyPr/>
        <a:lstStyle/>
        <a:p>
          <a:pPr>
            <a:defRPr>
              <a:latin typeface="Arial" pitchFamily="34" charset="0"/>
              <a:cs typeface="Arial" pitchFamily="34" charset="0"/>
            </a:defRPr>
          </a:pPr>
          <a:endParaRPr lang="en-US"/>
        </a:p>
      </c:txPr>
    </c:legend>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codeName="Chart4"/>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(41)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327970</xdr:colOff>
      <xdr:row>0</xdr:row>
      <xdr:rowOff>152400</xdr:rowOff>
    </xdr:from>
    <xdr:to>
      <xdr:col>0</xdr:col>
      <xdr:colOff>5023312</xdr:colOff>
      <xdr:row>7</xdr:row>
      <xdr:rowOff>47625</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9987330338" y="152400"/>
          <a:ext cx="4695342" cy="2628900"/>
        </a:xfrm>
        <a:prstGeom prst="rect">
          <a:avLst/>
        </a:prstGeom>
        <a:noFill/>
        <a:ln w="9525">
          <a:noFill/>
          <a:miter lim="800000"/>
          <a:headEnd/>
          <a:tailEnd/>
        </a:ln>
      </xdr:spPr>
      <xdr:txBody>
        <a:bodyPr vertOverflow="clip" wrap="square" lIns="246888" tIns="155448" rIns="246888" bIns="0" anchor="t" upright="1"/>
        <a:lstStyle/>
        <a:p>
          <a:pPr algn="ctr"/>
          <a:r>
            <a:rPr lang="en-US" sz="4800" b="1">
              <a:solidFill>
                <a:srgbClr val="0000FF"/>
              </a:solidFill>
              <a:effectLst/>
              <a:latin typeface="AGA Arabesque Desktop" pitchFamily="2" charset="2"/>
              <a:ea typeface="+mn-ea"/>
              <a:cs typeface="+mn-cs"/>
            </a:rPr>
            <a:t>*+</a:t>
          </a:r>
          <a:endParaRPr lang="en-US" sz="9600">
            <a:solidFill>
              <a:srgbClr val="0000FF"/>
            </a:solidFill>
            <a:effectLst/>
            <a:latin typeface="AGA Arabesque Desktop" pitchFamily="2" charset="2"/>
          </a:endParaRPr>
        </a:p>
        <a:p>
          <a:pPr algn="ctr" rtl="0"/>
          <a:r>
            <a:rPr lang="ar-QA" sz="2800" b="1" i="0" baseline="0">
              <a:solidFill>
                <a:srgbClr val="0000FF"/>
              </a:solidFill>
              <a:effectLst/>
              <a:latin typeface="+mn-lt"/>
              <a:ea typeface="+mn-ea"/>
              <a:cs typeface="+mn-cs"/>
            </a:rPr>
            <a:t>الاعلام والثقافة والسياحة</a:t>
          </a:r>
          <a:endParaRPr lang="ar-QA" sz="1800" b="1">
            <a:solidFill>
              <a:srgbClr val="0000FF"/>
            </a:solidFill>
            <a:effectLst/>
            <a:latin typeface="Arial Rounded MT Bold" pitchFamily="34" charset="0"/>
            <a:ea typeface="+mn-ea"/>
            <a:cs typeface="+mn-cs"/>
          </a:endParaRPr>
        </a:p>
        <a:p>
          <a:pPr algn="ctr"/>
          <a:endParaRPr lang="en-US" sz="1800" b="1">
            <a:solidFill>
              <a:srgbClr val="0000FF"/>
            </a:solidFill>
            <a:effectLst/>
            <a:latin typeface="Arial Rounded MT Bold" pitchFamily="34" charset="0"/>
            <a:ea typeface="+mn-ea"/>
            <a:cs typeface="+mn-cs"/>
          </a:endParaRPr>
        </a:p>
        <a:p>
          <a:pPr algn="ctr"/>
          <a:r>
            <a:rPr lang="en-US" sz="1800" b="1">
              <a:solidFill>
                <a:srgbClr val="0000FF"/>
              </a:solidFill>
              <a:effectLst/>
              <a:latin typeface="Arial Rounded MT Bold" pitchFamily="34" charset="0"/>
              <a:ea typeface="+mn-ea"/>
              <a:cs typeface="+mn-cs"/>
            </a:rPr>
            <a:t>CHAPTER VIII</a:t>
          </a:r>
        </a:p>
        <a:p>
          <a:pPr algn="ctr"/>
          <a:r>
            <a:rPr lang="en-US" sz="1800" b="1" i="0" u="none" strike="noStrike" baseline="0">
              <a:solidFill>
                <a:srgbClr val="0000FF"/>
              </a:solidFill>
              <a:latin typeface="Arial Rounded MT Bold" pitchFamily="34" charset="0"/>
              <a:cs typeface="Arial"/>
            </a:rPr>
            <a:t>MEDIA, CULTURE AND TOURISM</a:t>
          </a:r>
          <a:endParaRPr lang="en-US" sz="1800" b="1" i="0" u="none" strike="noStrike" baseline="0">
            <a:solidFill>
              <a:srgbClr val="0000FF"/>
            </a:solidFill>
            <a:latin typeface="Arial Rounded MT Bold" pitchFamily="34" charset="0"/>
            <a:ea typeface="+mn-ea"/>
            <a:cs typeface="Arial"/>
          </a:endParaRPr>
        </a:p>
      </xdr:txBody>
    </xdr:sp>
    <xdr:clientData/>
  </xdr:twoCellAnchor>
  <xdr:twoCellAnchor>
    <xdr:from>
      <xdr:col>0</xdr:col>
      <xdr:colOff>76199</xdr:colOff>
      <xdr:row>0</xdr:row>
      <xdr:rowOff>95249</xdr:rowOff>
    </xdr:from>
    <xdr:to>
      <xdr:col>0</xdr:col>
      <xdr:colOff>5086349</xdr:colOff>
      <xdr:row>6</xdr:row>
      <xdr:rowOff>457198</xdr:rowOff>
    </xdr:to>
    <xdr:pic>
      <xdr:nvPicPr>
        <xdr:cNvPr id="4" name="Picture 5" descr="ORNA430.WMF">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srcRect/>
        <a:stretch>
          <a:fillRect/>
        </a:stretch>
      </xdr:blipFill>
      <xdr:spPr bwMode="auto">
        <a:xfrm rot="16200000">
          <a:off x="9988491264" y="-1128714"/>
          <a:ext cx="2562224" cy="501015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2000251</xdr:colOff>
      <xdr:row>0</xdr:row>
      <xdr:rowOff>47626</xdr:rowOff>
    </xdr:from>
    <xdr:to>
      <xdr:col>2</xdr:col>
      <xdr:colOff>742950</xdr:colOff>
      <xdr:row>3</xdr:row>
      <xdr:rowOff>137769</xdr:rowOff>
    </xdr:to>
    <xdr:pic>
      <xdr:nvPicPr>
        <xdr:cNvPr id="2" name="Picture 1">
          <a:extLst>
            <a:ext uri="{FF2B5EF4-FFF2-40B4-BE49-F238E27FC236}">
              <a16:creationId xmlns:a16="http://schemas.microsoft.com/office/drawing/2014/main" id="{D432896D-1AFD-4256-A2E9-745F8983E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8296000" y="47626"/>
          <a:ext cx="1943099" cy="57591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twoCellAnchor editAs="oneCell">
    <xdr:from>
      <xdr:col>9</xdr:col>
      <xdr:colOff>1323975</xdr:colOff>
      <xdr:row>0</xdr:row>
      <xdr:rowOff>19050</xdr:rowOff>
    </xdr:from>
    <xdr:to>
      <xdr:col>10</xdr:col>
      <xdr:colOff>0</xdr:colOff>
      <xdr:row>2</xdr:row>
      <xdr:rowOff>419100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85286100" y="19050"/>
          <a:ext cx="790575" cy="7905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sa-nas01\Departments\Users\nalneama\AppData\Local\Microsoft\Windows\Temporary%20Internet%20Files\Content.Outlook\HDVG4J67\&#1575;&#1604;&#1578;&#1593;&#1604;&#1610;&#1605;%202010.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psa-nas01\Departments\DPSS\arss\&#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1-&#1575;&#1604;&#1601;&#1606;&#1575;&#1583;&#1602;\&#1605;&#1604;&#1601;%20&#1578;&#1601;&#1585;&#1610;&#1594;%20&#1575;&#1604;&#1601;&#1606;&#1575;&#1583;&#1602;%201+2+3+4+5%20&#1606;&#1580;&#1608;&#1605;%20&#1604;&#1593;&#1575;&#1605;%202024%20-%20&#1576;&#1610;&#1575;&#1606;&#1575;&#1578;%20&#1593;&#1575;&#1605;%202023.xlsx?FDF963B3" TargetMode="External"/><Relationship Id="rId1" Type="http://schemas.openxmlformats.org/officeDocument/2006/relationships/externalLinkPath" Target="file:///\\FDF963B3\&#1605;&#1604;&#1601;%20&#1578;&#1601;&#1585;&#1610;&#1594;%20&#1575;&#1604;&#1601;&#1606;&#1575;&#1583;&#1602;%201+2+3+4+5%20&#1606;&#1580;&#1608;&#1605;%20&#1604;&#1593;&#1575;&#1605;%202024%20-%20&#1576;&#1610;&#1575;&#1606;&#1575;&#1578;%20&#1593;&#1575;&#1605;%2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sa-nas01\Departments\DPSS\arss\&#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3\2-&#1575;&#1604;&#1588;&#1602;&#1602;%20&#1575;&#1604;&#1601;&#1606;&#1583;&#1602;&#1610;&#1577;\&#1578;&#1601;&#1585;&#1610;&#1594;%20&#1575;&#1604;&#1588;&#1602;&#1602;%20&#1575;&#1604;&#1601;&#1606;&#1583;&#1602;&#1610;&#1577;%20-%20&#1576;&#1610;&#1575;&#1606;&#1575;&#1578;%20&#1593;&#1575;&#1605;%20202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sa-nas01\Departments\DPSS\arss\&#1602;&#1587;&#1605;%20&#1575;&#1604;&#1587;&#1580;&#1604;&#1575;&#1578;%20&#1575;&#1604;&#1573;&#1583;&#1575;&#1585;&#1610;&#1577;\5-%20&#1605;&#1587;&#1581;%20&#1575;&#1604;&#1601;&#1606;&#1575;&#1583;&#1602;%20&#1608;&#1575;&#1604;&#1589;&#1575;&#1604;&#1575;&#1578;%20&#1608;&#1575;&#1604;&#1588;&#1602;&#1602;\&#1575;&#1604;&#1575;&#1587;&#1578;&#1605;&#1575;&#1585;&#1575;&#1578;%20&#1608;&#1575;&#1604;&#1578;&#1601;&#1585;&#1610;&#1594;%20&#1608;&#1575;&#1604;&#1605;&#1578;&#1575;&#1576;&#1593;&#1577;%20&#1575;&#1604;&#1605;&#1610;&#1583;&#1575;&#1606;&#1610;&#1577;%20-%20&#1576;&#1610;&#1575;&#1606;&#1575;&#1578;%20&#1593;&#1575;&#1605;%202022\1-&#1575;&#1604;&#1601;&#1606;&#1575;&#1583;&#1602;\&#1578;&#1601;&#1585;&#1610;&#1594;%20&#1575;&#1604;&#1601;&#1606;&#1575;&#1583;&#1602;%201+2+3+4+5%20&#1606;&#1580;&#1608;&#1605;%20&#1604;&#1593;&#1575;&#1605;%202022%20-%20&#1575;&#1604;&#1578;&#1593;&#1583;&#1610;&#1604;%20%20%20&#1575;&#1604;&#1575;&#1582;&#1610;&#1585;%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1575;&#1604;&#1605;&#1580;&#1605;&#1608;&#1593;&#1577;_&#1575;&#1604;&#1573;&#1581;&#1589;&#1575;&#1574;&#1610;&#1577;\&#1576;&#1610;&#1575;&#1606;&#1575;&#1578;%202022\&#1575;&#1604;&#1580;&#1575;&#1606;&#1576;%20&#1575;&#1604;&#1587;&#1603;&#1575;&#1606;&#1610;%20&#1608;&#1575;&#1604;&#1575;&#1580;&#1578;&#1605;&#1575;&#1593;&#1610;\8_Info_cul_Tourism_2022_&#1575;&#1604;&#1573;&#1593;&#1604;&#1575;&#1605;%20&#1608;&#1575;&#1604;&#1579;&#1602;&#1575;&#1601;&#1577;%20&#1608;&#1575;&#1604;&#1587;&#1610;&#1575;&#1581;&#1577;.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ayoussef\Desktop\Copy%20of%20&#1606;&#1578;&#1575;&#1574;&#1580;%20&#1575;&#1604;&#1605;&#1587;&#1581;%202023%20&#1604;&#1604;&#1601;&#1589;&#1604;_%20(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ترميز البلديات"/>
      <sheetName val="تفريغ الفنادق 2022-2023"/>
      <sheetName val="المرافق والاجهزة الرياضية"/>
      <sheetName val="العاملون بدوام كامل"/>
      <sheetName val="العاملون بدوام جزئي"/>
      <sheetName val="مجموع العاملين"/>
      <sheetName val="الاشتراك والمعسكرات"/>
      <sheetName val="A001"/>
      <sheetName val="A002"/>
      <sheetName val="A003"/>
      <sheetName val="A004"/>
      <sheetName val="A005"/>
      <sheetName val="A006"/>
      <sheetName val="A007"/>
      <sheetName val="A008"/>
      <sheetName val="A009"/>
      <sheetName val="A010"/>
      <sheetName val="A011"/>
      <sheetName val="A012"/>
      <sheetName val="A013"/>
      <sheetName val="A014"/>
      <sheetName val="A015"/>
      <sheetName val="A016"/>
      <sheetName val="A017"/>
      <sheetName val="A018"/>
      <sheetName val="A019"/>
      <sheetName val="A020"/>
      <sheetName val="A021"/>
      <sheetName val="A022"/>
      <sheetName val="A023"/>
      <sheetName val="A024"/>
      <sheetName val="A025"/>
      <sheetName val="A026"/>
      <sheetName val="A027"/>
      <sheetName val="A028"/>
      <sheetName val="A029"/>
      <sheetName val="A030"/>
      <sheetName val="A031"/>
      <sheetName val="A032"/>
      <sheetName val="A033"/>
      <sheetName val="A034"/>
      <sheetName val="A035"/>
      <sheetName val="A036"/>
      <sheetName val="A037"/>
      <sheetName val="A038"/>
      <sheetName val="A039"/>
      <sheetName val="A040"/>
      <sheetName val="A041"/>
      <sheetName val="A042"/>
      <sheetName val="A043"/>
      <sheetName val="A044"/>
      <sheetName val="A045"/>
      <sheetName val="A046"/>
      <sheetName val="A047"/>
      <sheetName val="A048"/>
      <sheetName val="A049"/>
      <sheetName val="A050"/>
      <sheetName val="A051"/>
      <sheetName val="A052"/>
      <sheetName val="A053"/>
      <sheetName val="A054"/>
      <sheetName val="A055"/>
      <sheetName val="A056"/>
      <sheetName val="A057"/>
      <sheetName val="A058"/>
      <sheetName val="A059"/>
      <sheetName val="A060"/>
      <sheetName val="A061"/>
      <sheetName val="A062"/>
      <sheetName val="A063"/>
      <sheetName val="A064"/>
      <sheetName val="A065"/>
      <sheetName val="A066"/>
      <sheetName val="A067"/>
      <sheetName val="A068"/>
      <sheetName val="A069"/>
      <sheetName val="A070"/>
      <sheetName val="A071"/>
      <sheetName val="A072"/>
      <sheetName val="A073"/>
      <sheetName val="A074"/>
      <sheetName val="A075"/>
      <sheetName val="A076"/>
      <sheetName val="A077"/>
      <sheetName val="A078"/>
      <sheetName val="A079"/>
      <sheetName val="A080"/>
      <sheetName val="A081"/>
      <sheetName val="A082"/>
      <sheetName val="A083"/>
      <sheetName val="A084"/>
      <sheetName val="A085"/>
      <sheetName val="A086"/>
      <sheetName val="A087"/>
      <sheetName val="A088"/>
      <sheetName val="A089"/>
      <sheetName val="A090"/>
      <sheetName val="A091"/>
      <sheetName val="A092"/>
      <sheetName val="A093"/>
      <sheetName val="A094"/>
      <sheetName val="A095"/>
      <sheetName val="A096"/>
      <sheetName val="A097"/>
      <sheetName val="A098"/>
      <sheetName val="A099"/>
      <sheetName val="A100"/>
      <sheetName val="A101"/>
      <sheetName val="A102"/>
      <sheetName val="A103"/>
      <sheetName val="A104"/>
      <sheetName val="A105"/>
      <sheetName val="A106"/>
      <sheetName val="A107"/>
      <sheetName val="A108"/>
      <sheetName val="A109"/>
      <sheetName val="A110"/>
      <sheetName val="A111"/>
      <sheetName val="A112"/>
      <sheetName val="A113"/>
      <sheetName val="A114"/>
      <sheetName val="A115"/>
      <sheetName val="A116"/>
      <sheetName val="A117"/>
      <sheetName val="A118"/>
      <sheetName val="A119"/>
      <sheetName val="A120"/>
      <sheetName val="A121"/>
      <sheetName val="A122"/>
      <sheetName val="A123"/>
      <sheetName val="A124"/>
      <sheetName val="A125"/>
      <sheetName val="A126"/>
      <sheetName val="A127"/>
      <sheetName val="A128"/>
      <sheetName val="A129"/>
      <sheetName val="A130"/>
      <sheetName val="A131"/>
      <sheetName val="A132"/>
      <sheetName val="A133"/>
      <sheetName val="A134"/>
      <sheetName val="A135"/>
      <sheetName val="A136"/>
      <sheetName val="A137"/>
      <sheetName val="A138"/>
      <sheetName val="A139"/>
      <sheetName val="A140"/>
      <sheetName val="A141"/>
      <sheetName val="A143"/>
      <sheetName val="A144"/>
      <sheetName val="A145"/>
      <sheetName val="A146"/>
      <sheetName val="A147"/>
      <sheetName val="A148"/>
      <sheetName val="A149"/>
      <sheetName val="A150"/>
      <sheetName val="A151"/>
      <sheetName val="A152"/>
      <sheetName val="A153"/>
      <sheetName val="A154"/>
      <sheetName val="A155"/>
      <sheetName val="A156"/>
      <sheetName val="مجموع فنادق نجمة واحدة"/>
      <sheetName val="مجموع فنادق نجمتان"/>
      <sheetName val="مجموع فنادق 3 نجوم"/>
      <sheetName val="مجموع فنادق 4 نجوم"/>
      <sheetName val="مجموع فنادق 5 نجوم"/>
      <sheetName val="المجموع الكلي"/>
      <sheetName val="175"/>
      <sheetName val="176 "/>
      <sheetName val="177"/>
      <sheetName val="178"/>
      <sheetName val="179"/>
      <sheetName val="180"/>
      <sheetName val="181"/>
      <sheetName val="2+1"/>
      <sheetName val="1"/>
      <sheetName val="2"/>
      <sheetName val="3"/>
      <sheetName val="4"/>
      <sheetName val="4 (2)"/>
      <sheetName val="5"/>
      <sheetName val="5 (2)"/>
      <sheetName val="المجموع الكلي (2)"/>
    </sheetNames>
    <sheetDataSet>
      <sheetData sheetId="0" refreshError="1">
        <row r="134">
          <cell r="D134">
            <v>131</v>
          </cell>
        </row>
        <row r="141">
          <cell r="D141">
            <v>6</v>
          </cell>
        </row>
        <row r="146">
          <cell r="D146">
            <v>4</v>
          </cell>
        </row>
        <row r="148">
          <cell r="D148">
            <v>1</v>
          </cell>
        </row>
        <row r="151">
          <cell r="D151">
            <v>2</v>
          </cell>
        </row>
        <row r="160">
          <cell r="D160">
            <v>8</v>
          </cell>
        </row>
        <row r="163">
          <cell r="D163">
            <v>2</v>
          </cell>
        </row>
      </sheetData>
      <sheetData sheetId="1" refreshError="1">
        <row r="170">
          <cell r="F170">
            <v>6</v>
          </cell>
          <cell r="P170">
            <v>374</v>
          </cell>
          <cell r="T170">
            <v>595</v>
          </cell>
        </row>
        <row r="171">
          <cell r="P171">
            <v>212</v>
          </cell>
          <cell r="T171">
            <v>333</v>
          </cell>
        </row>
        <row r="172">
          <cell r="P172">
            <v>2281</v>
          </cell>
          <cell r="T172">
            <v>3645</v>
          </cell>
        </row>
        <row r="173">
          <cell r="P173">
            <v>8440</v>
          </cell>
          <cell r="T173">
            <v>11929</v>
          </cell>
        </row>
        <row r="174">
          <cell r="P174">
            <v>20964</v>
          </cell>
          <cell r="T174">
            <v>27286</v>
          </cell>
        </row>
        <row r="180">
          <cell r="AD180">
            <v>61200</v>
          </cell>
          <cell r="AE180">
            <v>124316</v>
          </cell>
        </row>
        <row r="181">
          <cell r="AD181">
            <v>59948</v>
          </cell>
          <cell r="AE181">
            <v>102180</v>
          </cell>
        </row>
        <row r="182">
          <cell r="AD182">
            <v>541402</v>
          </cell>
          <cell r="AE182">
            <v>891826</v>
          </cell>
        </row>
        <row r="183">
          <cell r="AD183">
            <v>1434754</v>
          </cell>
          <cell r="AE183">
            <v>2621749</v>
          </cell>
        </row>
        <row r="184">
          <cell r="AD184">
            <v>3361693</v>
          </cell>
          <cell r="AE184">
            <v>6183476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row r="6">
          <cell r="O6">
            <v>791305</v>
          </cell>
        </row>
        <row r="7">
          <cell r="O7">
            <v>1475071</v>
          </cell>
        </row>
        <row r="8">
          <cell r="O8">
            <v>783838</v>
          </cell>
        </row>
        <row r="9">
          <cell r="O9">
            <v>1292109</v>
          </cell>
        </row>
        <row r="13">
          <cell r="O13">
            <v>100399</v>
          </cell>
        </row>
        <row r="14">
          <cell r="O14">
            <v>197530</v>
          </cell>
        </row>
        <row r="15">
          <cell r="O15">
            <v>75972</v>
          </cell>
        </row>
        <row r="16">
          <cell r="O16">
            <v>146294</v>
          </cell>
        </row>
        <row r="17">
          <cell r="O17">
            <v>576894</v>
          </cell>
        </row>
        <row r="18">
          <cell r="O18">
            <v>1109063</v>
          </cell>
        </row>
        <row r="19">
          <cell r="O19">
            <v>68338</v>
          </cell>
        </row>
        <row r="20">
          <cell r="O20">
            <v>124575</v>
          </cell>
        </row>
        <row r="21">
          <cell r="O21">
            <v>165234</v>
          </cell>
        </row>
        <row r="22">
          <cell r="O22">
            <v>296998</v>
          </cell>
        </row>
        <row r="23">
          <cell r="O23">
            <v>516371</v>
          </cell>
        </row>
        <row r="24">
          <cell r="O24">
            <v>937412</v>
          </cell>
        </row>
        <row r="25">
          <cell r="O25">
            <v>956030</v>
          </cell>
        </row>
        <row r="26">
          <cell r="O26">
            <v>1718689</v>
          </cell>
        </row>
        <row r="27">
          <cell r="O27">
            <v>851608</v>
          </cell>
        </row>
        <row r="28">
          <cell r="O28">
            <v>1576451</v>
          </cell>
        </row>
        <row r="29">
          <cell r="O29">
            <v>313720</v>
          </cell>
        </row>
        <row r="30">
          <cell r="O30">
            <v>581053.5</v>
          </cell>
        </row>
        <row r="31">
          <cell r="O31">
            <v>196815</v>
          </cell>
        </row>
        <row r="32">
          <cell r="O32">
            <v>355241</v>
          </cell>
        </row>
        <row r="33">
          <cell r="O33">
            <v>62473</v>
          </cell>
        </row>
        <row r="34">
          <cell r="O34">
            <v>113060.5</v>
          </cell>
        </row>
        <row r="35">
          <cell r="C35">
            <v>417442</v>
          </cell>
          <cell r="D35">
            <v>416698</v>
          </cell>
          <cell r="E35">
            <v>493284</v>
          </cell>
          <cell r="F35">
            <v>368515</v>
          </cell>
          <cell r="G35">
            <v>430316</v>
          </cell>
          <cell r="H35">
            <v>425914</v>
          </cell>
          <cell r="I35">
            <v>429757</v>
          </cell>
          <cell r="J35">
            <v>423087</v>
          </cell>
          <cell r="K35">
            <v>414850</v>
          </cell>
          <cell r="L35">
            <v>512301</v>
          </cell>
          <cell r="M35">
            <v>537017</v>
          </cell>
          <cell r="N35">
            <v>589816</v>
          </cell>
        </row>
        <row r="36">
          <cell r="C36">
            <v>744361</v>
          </cell>
          <cell r="D36">
            <v>795652</v>
          </cell>
          <cell r="E36">
            <v>835009</v>
          </cell>
          <cell r="F36">
            <v>667180.5</v>
          </cell>
          <cell r="G36">
            <v>793939</v>
          </cell>
          <cell r="H36">
            <v>758837.5</v>
          </cell>
          <cell r="I36">
            <v>763139.5</v>
          </cell>
          <cell r="J36">
            <v>758877.5</v>
          </cell>
          <cell r="K36">
            <v>775422</v>
          </cell>
          <cell r="L36">
            <v>916965.5</v>
          </cell>
          <cell r="M36">
            <v>1006882.5</v>
          </cell>
          <cell r="N36">
            <v>1107281</v>
          </cell>
        </row>
      </sheetData>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ترميز البلديات 2023"/>
      <sheetName val="تفريغ بيانات الشقق لعام 2020"/>
      <sheetName val="Sheet1"/>
      <sheetName val="B001"/>
      <sheetName val="B002"/>
      <sheetName val="B003"/>
      <sheetName val="B004"/>
      <sheetName val="B005"/>
      <sheetName val="B006"/>
      <sheetName val="B007"/>
      <sheetName val="B008"/>
      <sheetName val="B009"/>
      <sheetName val="B010"/>
      <sheetName val="B011"/>
      <sheetName val="B012"/>
      <sheetName val="B013"/>
      <sheetName val="B014"/>
      <sheetName val="B015"/>
      <sheetName val="B016"/>
      <sheetName val="B017"/>
      <sheetName val="B018"/>
      <sheetName val="B019"/>
      <sheetName val="B020"/>
      <sheetName val="B021"/>
      <sheetName val="B022"/>
      <sheetName val="B023"/>
      <sheetName val="B024"/>
      <sheetName val="B025"/>
      <sheetName val="B026"/>
      <sheetName val="B027"/>
      <sheetName val="B028"/>
      <sheetName val="B029"/>
      <sheetName val="B031"/>
      <sheetName val="B032"/>
      <sheetName val="B033"/>
      <sheetName val="B034"/>
      <sheetName val="B035"/>
      <sheetName val="B036"/>
      <sheetName val="B037"/>
      <sheetName val="B038"/>
      <sheetName val="B039"/>
      <sheetName val="B040"/>
      <sheetName val="B041"/>
      <sheetName val="B042"/>
      <sheetName val="B043"/>
      <sheetName val="B044"/>
      <sheetName val="B046"/>
      <sheetName val="B047"/>
      <sheetName val="Sheet2"/>
      <sheetName val="مجموع نزلاء الشقق الفندقية"/>
      <sheetName val="175"/>
      <sheetName val="176"/>
      <sheetName val="177"/>
      <sheetName val="178"/>
      <sheetName val="179"/>
      <sheetName val="180"/>
      <sheetName val="B048"/>
      <sheetName val="B049"/>
      <sheetName val="B05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11">
          <cell r="B11">
            <v>1208730</v>
          </cell>
        </row>
      </sheetData>
      <sheetData sheetId="52">
        <row r="20">
          <cell r="C20">
            <v>5755736.2999999998</v>
          </cell>
        </row>
      </sheetData>
      <sheetData sheetId="53"/>
      <sheetData sheetId="54"/>
      <sheetData sheetId="55"/>
      <sheetData sheetId="56"/>
      <sheetData sheetId="57"/>
      <sheetData sheetId="5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تفريغ الفنادق 2022-2023"/>
      <sheetName val="المرافق والاجهزة الرياضية"/>
      <sheetName val="Sheet1"/>
      <sheetName val="العاملون بدوام كامل"/>
      <sheetName val="العاملون بدوام جزئي"/>
      <sheetName val="مجموع العاملين"/>
      <sheetName val="الاشتراك والمعسكرات"/>
      <sheetName val="175"/>
      <sheetName val="176"/>
      <sheetName val="177"/>
      <sheetName val="178"/>
      <sheetName val="179"/>
      <sheetName val="180"/>
      <sheetName val="181"/>
      <sheetName val="مجموع فنادق نجمة واحدة"/>
      <sheetName val="مجموع فنادق نجمتان"/>
      <sheetName val="مجموع فنادق 3 نجوم"/>
      <sheetName val="مجموع فنادق 4 نجوم"/>
      <sheetName val="مجموع فنادق 5 نجوم"/>
      <sheetName val="المجموع الكلي"/>
      <sheetName val="A001"/>
      <sheetName val="A002"/>
      <sheetName val="A003"/>
      <sheetName val="A004"/>
      <sheetName val="A005"/>
      <sheetName val="A006"/>
      <sheetName val="A007"/>
      <sheetName val="A008"/>
      <sheetName val="A009"/>
      <sheetName val="A010"/>
      <sheetName val="A011"/>
      <sheetName val="A012"/>
      <sheetName val="A013"/>
      <sheetName val="A014"/>
      <sheetName val="A015"/>
      <sheetName val="A016"/>
      <sheetName val="A017"/>
      <sheetName val="A018"/>
      <sheetName val="A019"/>
      <sheetName val="A020"/>
      <sheetName val="A021"/>
      <sheetName val="A022"/>
      <sheetName val="A023"/>
      <sheetName val="A024"/>
      <sheetName val="A025"/>
      <sheetName val="A026"/>
      <sheetName val="A027"/>
      <sheetName val="A028"/>
      <sheetName val="A029"/>
      <sheetName val="A030"/>
      <sheetName val="A031"/>
      <sheetName val="A032"/>
      <sheetName val="A033"/>
      <sheetName val="A034"/>
      <sheetName val="A035"/>
      <sheetName val="A036"/>
      <sheetName val="A037"/>
      <sheetName val="A038"/>
      <sheetName val="A039"/>
      <sheetName val="A040"/>
      <sheetName val="A041"/>
      <sheetName val="A042"/>
      <sheetName val="A043"/>
      <sheetName val="A044"/>
      <sheetName val="A045"/>
      <sheetName val="A046"/>
      <sheetName val="A047"/>
      <sheetName val="A048"/>
      <sheetName val="A049"/>
      <sheetName val="A050"/>
      <sheetName val="A051"/>
      <sheetName val="A052"/>
      <sheetName val="A053"/>
      <sheetName val="A054"/>
      <sheetName val="A055"/>
      <sheetName val="A056"/>
      <sheetName val="A057"/>
      <sheetName val="A058"/>
      <sheetName val="A059"/>
      <sheetName val="A060"/>
      <sheetName val="A061"/>
      <sheetName val="A062"/>
      <sheetName val="A063"/>
      <sheetName val="A064"/>
      <sheetName val="A065"/>
      <sheetName val="A066"/>
      <sheetName val="A067"/>
      <sheetName val="A068"/>
      <sheetName val="A069"/>
      <sheetName val="A070"/>
      <sheetName val="A071"/>
      <sheetName val="A072"/>
      <sheetName val="A073"/>
      <sheetName val="A074"/>
      <sheetName val="A075"/>
      <sheetName val="A076"/>
      <sheetName val="A077"/>
      <sheetName val="A078"/>
      <sheetName val="A079"/>
      <sheetName val="A080"/>
      <sheetName val="A081"/>
      <sheetName val="A082"/>
      <sheetName val="A083"/>
      <sheetName val="A084"/>
      <sheetName val="A085"/>
      <sheetName val="A086"/>
      <sheetName val="A087"/>
      <sheetName val="A088"/>
      <sheetName val="A089"/>
      <sheetName val="A090"/>
      <sheetName val="A091"/>
      <sheetName val="A092"/>
      <sheetName val="A093"/>
      <sheetName val="A094"/>
      <sheetName val="A095"/>
      <sheetName val="A096"/>
      <sheetName val="A097"/>
      <sheetName val="A098"/>
      <sheetName val="A099"/>
      <sheetName val="A100"/>
      <sheetName val="A101"/>
      <sheetName val="A102"/>
      <sheetName val="A103"/>
      <sheetName val="A104"/>
      <sheetName val="A105"/>
      <sheetName val="A106"/>
      <sheetName val="A107"/>
      <sheetName val="A108"/>
      <sheetName val="A109"/>
      <sheetName val="A110"/>
      <sheetName val="A111"/>
      <sheetName val="A112"/>
      <sheetName val="A113"/>
      <sheetName val="A114"/>
      <sheetName val="A115"/>
      <sheetName val="A116"/>
      <sheetName val="A117"/>
      <sheetName val="A118"/>
      <sheetName val="A119"/>
      <sheetName val="A120"/>
      <sheetName val="A121"/>
      <sheetName val="A122"/>
      <sheetName val="A123"/>
      <sheetName val="A124"/>
      <sheetName val="A125"/>
      <sheetName val="A126"/>
      <sheetName val="A127"/>
      <sheetName val="A128"/>
      <sheetName val="A129"/>
      <sheetName val="A130"/>
      <sheetName val="A131"/>
      <sheetName val="A132"/>
      <sheetName val="A133"/>
      <sheetName val="A134"/>
      <sheetName val="A135"/>
      <sheetName val="A136"/>
      <sheetName val="A137"/>
      <sheetName val="A138"/>
      <sheetName val="A139"/>
      <sheetName val="A140"/>
      <sheetName val="A141"/>
      <sheetName val="A142"/>
      <sheetName val="A143"/>
      <sheetName val="A144"/>
      <sheetName val="A145"/>
      <sheetName val="Sheet8"/>
    </sheetNames>
    <sheetDataSet>
      <sheetData sheetId="0">
        <row r="9">
          <cell r="D9">
            <v>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ow r="6">
          <cell r="O6">
            <v>965</v>
          </cell>
        </row>
      </sheetData>
      <sheetData sheetId="15">
        <row r="6">
          <cell r="O6">
            <v>869</v>
          </cell>
        </row>
      </sheetData>
      <sheetData sheetId="16">
        <row r="6">
          <cell r="O6">
            <v>25974</v>
          </cell>
        </row>
      </sheetData>
      <sheetData sheetId="17">
        <row r="6">
          <cell r="O6">
            <v>61980</v>
          </cell>
        </row>
      </sheetData>
      <sheetData sheetId="18">
        <row r="6">
          <cell r="O6">
            <v>911837</v>
          </cell>
        </row>
      </sheetData>
      <sheetData sheetId="19">
        <row r="6">
          <cell r="O6">
            <v>1001625</v>
          </cell>
        </row>
        <row r="7">
          <cell r="O7">
            <v>1655001.31</v>
          </cell>
        </row>
        <row r="13">
          <cell r="O13">
            <v>45066</v>
          </cell>
        </row>
        <row r="14">
          <cell r="O14">
            <v>63885</v>
          </cell>
        </row>
        <row r="15">
          <cell r="O15">
            <v>24450</v>
          </cell>
        </row>
        <row r="16">
          <cell r="O16">
            <v>33635</v>
          </cell>
        </row>
        <row r="17">
          <cell r="O17">
            <v>262386</v>
          </cell>
        </row>
        <row r="18">
          <cell r="O18">
            <v>375964</v>
          </cell>
        </row>
        <row r="19">
          <cell r="O19">
            <v>61200.270000000004</v>
          </cell>
        </row>
        <row r="20">
          <cell r="O20">
            <v>83203</v>
          </cell>
        </row>
        <row r="21">
          <cell r="O21">
            <v>82998</v>
          </cell>
        </row>
        <row r="22">
          <cell r="O22">
            <v>125011</v>
          </cell>
        </row>
        <row r="35">
          <cell r="C35">
            <v>325090</v>
          </cell>
          <cell r="D35">
            <v>307354</v>
          </cell>
          <cell r="E35">
            <v>417621</v>
          </cell>
          <cell r="F35">
            <v>262788</v>
          </cell>
          <cell r="G35">
            <v>405685</v>
          </cell>
          <cell r="H35">
            <v>378902</v>
          </cell>
          <cell r="I35">
            <v>364122</v>
          </cell>
          <cell r="J35">
            <v>401219</v>
          </cell>
          <cell r="K35">
            <v>355879</v>
          </cell>
          <cell r="L35">
            <v>361792.27</v>
          </cell>
          <cell r="M35">
            <v>387448.17</v>
          </cell>
          <cell r="N35">
            <v>602481</v>
          </cell>
        </row>
        <row r="36">
          <cell r="C36">
            <v>511135</v>
          </cell>
          <cell r="D36">
            <v>458757</v>
          </cell>
          <cell r="E36">
            <v>622500</v>
          </cell>
          <cell r="F36">
            <v>418429</v>
          </cell>
          <cell r="G36">
            <v>578182</v>
          </cell>
          <cell r="H36">
            <v>532904</v>
          </cell>
          <cell r="I36">
            <v>502489.31</v>
          </cell>
          <cell r="J36">
            <v>567414</v>
          </cell>
          <cell r="K36">
            <v>517747</v>
          </cell>
          <cell r="L36">
            <v>590221</v>
          </cell>
          <cell r="M36">
            <v>689323</v>
          </cell>
          <cell r="N36">
            <v>1021211</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التقديم"/>
      <sheetName val="150"/>
      <sheetName val="GR.41"/>
      <sheetName val="151"/>
      <sheetName val="152"/>
      <sheetName val="153"/>
      <sheetName val="154"/>
      <sheetName val="155"/>
      <sheetName val="156"/>
      <sheetName val="157"/>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185"/>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ow r="8">
          <cell r="B8">
            <v>294801.14970000001</v>
          </cell>
          <cell r="C8">
            <v>389969.72100000002</v>
          </cell>
        </row>
        <row r="9">
          <cell r="B9">
            <v>48944</v>
          </cell>
          <cell r="C9">
            <v>80769</v>
          </cell>
        </row>
        <row r="10">
          <cell r="B10">
            <v>6922</v>
          </cell>
          <cell r="C10">
            <v>11204</v>
          </cell>
        </row>
        <row r="11">
          <cell r="B11">
            <v>15784</v>
          </cell>
          <cell r="C11">
            <v>25921</v>
          </cell>
        </row>
        <row r="12">
          <cell r="B12">
            <v>3581.13</v>
          </cell>
          <cell r="C12">
            <v>5953</v>
          </cell>
        </row>
        <row r="13">
          <cell r="B13">
            <v>4948.2</v>
          </cell>
          <cell r="C13">
            <v>12902</v>
          </cell>
        </row>
      </sheetData>
      <sheetData sheetId="3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75"/>
      <sheetName val="176"/>
      <sheetName val="177"/>
      <sheetName val="178"/>
      <sheetName val="179"/>
      <sheetName val="191 (2)"/>
      <sheetName val="192 (2)"/>
      <sheetName val="176(11) "/>
      <sheetName val="188(11)"/>
      <sheetName val="--"/>
      <sheetName val="178-"/>
      <sheetName val="177-"/>
      <sheetName val="179-"/>
      <sheetName val="180-"/>
      <sheetName val="181-"/>
      <sheetName val="182"/>
      <sheetName val="183"/>
      <sheetName val="184"/>
      <sheetName val="185"/>
      <sheetName val="186"/>
      <sheetName val="18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8">
          <cell r="B8">
            <v>157867</v>
          </cell>
          <cell r="C8">
            <v>484204</v>
          </cell>
        </row>
        <row r="9">
          <cell r="C9">
            <v>1188244</v>
          </cell>
        </row>
        <row r="10">
          <cell r="B10">
            <v>22885</v>
          </cell>
          <cell r="C10">
            <v>74553</v>
          </cell>
        </row>
        <row r="11">
          <cell r="B11">
            <v>41538</v>
          </cell>
          <cell r="C11">
            <v>190129</v>
          </cell>
        </row>
        <row r="12">
          <cell r="B12">
            <v>15697</v>
          </cell>
          <cell r="C12">
            <v>36531</v>
          </cell>
        </row>
        <row r="13">
          <cell r="B13">
            <v>12692</v>
          </cell>
          <cell r="C13">
            <v>36639</v>
          </cell>
        </row>
      </sheetData>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7"/>
  <sheetViews>
    <sheetView showGridLines="0" rightToLeft="1" view="pageBreakPreview" zoomScaleNormal="100" zoomScaleSheetLayoutView="100" workbookViewId="0">
      <selection activeCell="E3" sqref="E3"/>
    </sheetView>
  </sheetViews>
  <sheetFormatPr defaultRowHeight="12.75" x14ac:dyDescent="0.2"/>
  <cols>
    <col min="1" max="1" width="77" style="1" customWidth="1"/>
    <col min="2" max="2" width="11.28515625" style="2" customWidth="1"/>
    <col min="3" max="16384" width="9.140625" style="1"/>
  </cols>
  <sheetData>
    <row r="1" spans="1:5" customFormat="1" x14ac:dyDescent="0.2"/>
    <row r="2" spans="1:5" customFormat="1" ht="66" customHeight="1" x14ac:dyDescent="0.2">
      <c r="A2" s="37"/>
    </row>
    <row r="3" spans="1:5" customFormat="1" ht="35.25" x14ac:dyDescent="0.2">
      <c r="A3" s="38"/>
    </row>
    <row r="4" spans="1:5" customFormat="1" ht="26.25" x14ac:dyDescent="0.2">
      <c r="A4" s="39"/>
    </row>
    <row r="5" spans="1:5" customFormat="1" ht="20.25" x14ac:dyDescent="0.2">
      <c r="A5" s="40"/>
    </row>
    <row r="6" spans="1:5" customFormat="1" x14ac:dyDescent="0.2"/>
    <row r="7" spans="1:5" customFormat="1" ht="42" customHeight="1" x14ac:dyDescent="0.2"/>
    <row r="8" spans="1:5" s="24" customFormat="1" ht="19.5" customHeight="1" x14ac:dyDescent="0.2">
      <c r="A8" s="34"/>
      <c r="B8" s="33"/>
      <c r="E8" s="3"/>
    </row>
    <row r="9" spans="1:5" s="24" customFormat="1" ht="19.5" customHeight="1" x14ac:dyDescent="0.2">
      <c r="A9" s="34"/>
      <c r="B9" s="33"/>
      <c r="E9" s="3"/>
    </row>
    <row r="10" spans="1:5" s="24" customFormat="1" ht="19.5" customHeight="1" x14ac:dyDescent="0.2">
      <c r="A10" s="34"/>
      <c r="B10" s="33"/>
      <c r="E10" s="3"/>
    </row>
    <row r="11" spans="1:5" s="24" customFormat="1" ht="19.5" customHeight="1" x14ac:dyDescent="0.2">
      <c r="A11" s="34"/>
      <c r="B11" s="33"/>
      <c r="E11" s="3"/>
    </row>
    <row r="12" spans="1:5" s="24" customFormat="1" ht="19.5" customHeight="1" x14ac:dyDescent="0.2">
      <c r="A12" s="34"/>
      <c r="B12" s="33"/>
      <c r="E12" s="3"/>
    </row>
    <row r="13" spans="1:5" s="24" customFormat="1" ht="19.5" customHeight="1" x14ac:dyDescent="0.2">
      <c r="A13" s="34"/>
      <c r="B13" s="33"/>
      <c r="E13" s="3"/>
    </row>
    <row r="14" spans="1:5" s="24" customFormat="1" ht="19.5" customHeight="1" x14ac:dyDescent="0.2">
      <c r="A14" s="34"/>
      <c r="B14" s="33"/>
      <c r="E14" s="3"/>
    </row>
    <row r="15" spans="1:5" s="24" customFormat="1" ht="19.5" customHeight="1" x14ac:dyDescent="0.2">
      <c r="A15" s="34"/>
      <c r="B15" s="33"/>
      <c r="E15" s="3"/>
    </row>
    <row r="17" spans="1:5" s="24" customFormat="1" ht="19.5" customHeight="1" x14ac:dyDescent="0.2">
      <c r="A17" s="34"/>
      <c r="B17" s="33"/>
      <c r="E17" s="3"/>
    </row>
  </sheetData>
  <printOptions horizontalCentered="1" verticalCentered="1"/>
  <pageMargins left="0.39" right="0" top="0" bottom="0" header="0" footer="0"/>
  <pageSetup scale="93"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4:E27"/>
  <sheetViews>
    <sheetView showGridLines="0" rightToLeft="1" view="pageBreakPreview" zoomScaleNormal="100" zoomScaleSheetLayoutView="100" workbookViewId="0">
      <selection activeCell="A8" sqref="A8"/>
    </sheetView>
  </sheetViews>
  <sheetFormatPr defaultRowHeight="12.75" x14ac:dyDescent="0.2"/>
  <cols>
    <col min="1" max="1" width="41.28515625" style="1" customWidth="1"/>
    <col min="2" max="2" width="6.7109375" style="1" customWidth="1"/>
    <col min="3" max="3" width="47.7109375" style="2" customWidth="1"/>
    <col min="4" max="16384" width="9.140625" style="1"/>
  </cols>
  <sheetData>
    <row r="4" spans="1:5" ht="20.100000000000001" customHeight="1" x14ac:dyDescent="0.2"/>
    <row r="5" spans="1:5" s="14" customFormat="1" ht="30" x14ac:dyDescent="0.2">
      <c r="A5" s="143" t="s">
        <v>113</v>
      </c>
      <c r="B5" s="18"/>
      <c r="C5" s="149" t="s">
        <v>114</v>
      </c>
    </row>
    <row r="6" spans="1:5" ht="20.25" x14ac:dyDescent="0.2">
      <c r="A6" s="71"/>
      <c r="C6" s="28"/>
    </row>
    <row r="7" spans="1:5" s="3" customFormat="1" ht="131.25" customHeight="1" x14ac:dyDescent="0.2">
      <c r="A7" s="144" t="s">
        <v>742</v>
      </c>
      <c r="C7" s="146" t="s">
        <v>500</v>
      </c>
    </row>
    <row r="8" spans="1:5" s="3" customFormat="1" ht="94.5" customHeight="1" x14ac:dyDescent="0.2">
      <c r="A8" s="144" t="s">
        <v>573</v>
      </c>
      <c r="C8" s="146" t="s">
        <v>501</v>
      </c>
    </row>
    <row r="9" spans="1:5" s="3" customFormat="1" ht="112.5" x14ac:dyDescent="0.2">
      <c r="A9" s="144" t="s">
        <v>743</v>
      </c>
      <c r="C9" s="146" t="s">
        <v>744</v>
      </c>
    </row>
    <row r="10" spans="1:5" s="24" customFormat="1" ht="22.5" x14ac:dyDescent="0.2">
      <c r="A10" s="101" t="s">
        <v>59</v>
      </c>
      <c r="C10" s="147" t="s">
        <v>60</v>
      </c>
      <c r="E10" s="3"/>
    </row>
    <row r="11" spans="1:5" s="24" customFormat="1" ht="18.75" customHeight="1" x14ac:dyDescent="0.2">
      <c r="A11" s="145" t="s">
        <v>681</v>
      </c>
      <c r="C11" s="148" t="s">
        <v>686</v>
      </c>
      <c r="E11" s="3"/>
    </row>
    <row r="12" spans="1:5" s="24" customFormat="1" ht="18.75" customHeight="1" x14ac:dyDescent="0.2">
      <c r="A12" s="145" t="s">
        <v>682</v>
      </c>
      <c r="C12" s="148" t="s">
        <v>687</v>
      </c>
      <c r="E12" s="3"/>
    </row>
    <row r="13" spans="1:5" s="24" customFormat="1" ht="18.75" customHeight="1" x14ac:dyDescent="0.2">
      <c r="A13" s="145" t="s">
        <v>683</v>
      </c>
      <c r="C13" s="148" t="s">
        <v>249</v>
      </c>
      <c r="E13" s="3"/>
    </row>
    <row r="14" spans="1:5" s="24" customFormat="1" ht="18.75" customHeight="1" x14ac:dyDescent="0.2">
      <c r="A14" s="145" t="s">
        <v>410</v>
      </c>
      <c r="C14" s="148" t="s">
        <v>688</v>
      </c>
      <c r="E14" s="3"/>
    </row>
    <row r="15" spans="1:5" s="24" customFormat="1" ht="18.75" customHeight="1" x14ac:dyDescent="0.2">
      <c r="A15" s="145" t="s">
        <v>761</v>
      </c>
      <c r="C15" s="148" t="s">
        <v>250</v>
      </c>
      <c r="E15" s="3"/>
    </row>
    <row r="16" spans="1:5" s="24" customFormat="1" ht="18.75" customHeight="1" x14ac:dyDescent="0.2">
      <c r="A16" s="145" t="s">
        <v>684</v>
      </c>
      <c r="C16" s="148" t="s">
        <v>689</v>
      </c>
      <c r="E16" s="3"/>
    </row>
    <row r="17" spans="1:5" s="24" customFormat="1" ht="18.75" customHeight="1" x14ac:dyDescent="0.2">
      <c r="A17" s="145" t="s">
        <v>685</v>
      </c>
      <c r="C17" s="148" t="s">
        <v>253</v>
      </c>
      <c r="E17" s="3"/>
    </row>
    <row r="18" spans="1:5" s="24" customFormat="1" ht="18.75" customHeight="1" x14ac:dyDescent="0.2">
      <c r="A18" s="145" t="s">
        <v>254</v>
      </c>
      <c r="C18" s="148" t="s">
        <v>251</v>
      </c>
      <c r="E18" s="3"/>
    </row>
    <row r="19" spans="1:5" s="24" customFormat="1" ht="18.75" customHeight="1" x14ac:dyDescent="0.2">
      <c r="A19" s="145" t="s">
        <v>255</v>
      </c>
      <c r="C19" s="148" t="s">
        <v>252</v>
      </c>
      <c r="E19" s="3"/>
    </row>
    <row r="20" spans="1:5" ht="18.75" x14ac:dyDescent="0.2">
      <c r="A20" s="145" t="s">
        <v>502</v>
      </c>
      <c r="C20" s="148" t="s">
        <v>256</v>
      </c>
    </row>
    <row r="21" spans="1:5" s="24" customFormat="1" ht="19.5" customHeight="1" x14ac:dyDescent="0.2">
      <c r="A21" s="145" t="s">
        <v>503</v>
      </c>
      <c r="C21" s="148" t="s">
        <v>690</v>
      </c>
      <c r="E21" s="3"/>
    </row>
    <row r="22" spans="1:5" ht="18.75" x14ac:dyDescent="0.2">
      <c r="A22" s="145" t="s">
        <v>504</v>
      </c>
      <c r="C22" s="148" t="s">
        <v>257</v>
      </c>
    </row>
    <row r="23" spans="1:5" ht="18.75" x14ac:dyDescent="0.2">
      <c r="A23" s="145" t="s">
        <v>405</v>
      </c>
      <c r="C23" s="148" t="s">
        <v>506</v>
      </c>
    </row>
    <row r="24" spans="1:5" ht="18.75" customHeight="1" x14ac:dyDescent="0.2">
      <c r="A24" s="145" t="s">
        <v>505</v>
      </c>
      <c r="C24" s="512" t="s">
        <v>705</v>
      </c>
    </row>
    <row r="25" spans="1:5" ht="18.75" customHeight="1" x14ac:dyDescent="0.2">
      <c r="A25" s="145" t="s">
        <v>691</v>
      </c>
      <c r="C25" s="148" t="s">
        <v>692</v>
      </c>
    </row>
    <row r="26" spans="1:5" ht="18.75" x14ac:dyDescent="0.2">
      <c r="A26" s="145" t="s">
        <v>883</v>
      </c>
      <c r="C26" s="148" t="s">
        <v>884</v>
      </c>
    </row>
    <row r="27" spans="1:5" ht="18" customHeight="1" x14ac:dyDescent="0.2"/>
  </sheetData>
  <printOptions horizontalCentered="1" verticalCentered="1"/>
  <pageMargins left="0" right="0" top="0" bottom="0" header="0" footer="0"/>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29"/>
  <sheetViews>
    <sheetView showGridLines="0" rightToLeft="1" view="pageBreakPreview" zoomScale="110" zoomScaleNormal="100" zoomScaleSheetLayoutView="110" workbookViewId="0">
      <selection activeCell="M12" sqref="M12"/>
    </sheetView>
  </sheetViews>
  <sheetFormatPr defaultRowHeight="12.75" x14ac:dyDescent="0.2"/>
  <cols>
    <col min="1" max="1" width="19.85546875" style="15" customWidth="1"/>
    <col min="2" max="4" width="10.28515625" style="15" customWidth="1"/>
    <col min="5" max="6" width="10.85546875" style="15" bestFit="1" customWidth="1"/>
    <col min="7" max="7" width="21.28515625" style="15" customWidth="1"/>
  </cols>
  <sheetData>
    <row r="1" spans="1:14" ht="18" x14ac:dyDescent="0.2">
      <c r="A1" s="865" t="s">
        <v>232</v>
      </c>
      <c r="B1" s="866"/>
      <c r="C1" s="866"/>
      <c r="D1" s="866"/>
      <c r="E1" s="866"/>
      <c r="F1" s="866"/>
      <c r="G1" s="866"/>
    </row>
    <row r="2" spans="1:14" ht="18" x14ac:dyDescent="0.2">
      <c r="A2" s="867" t="s">
        <v>798</v>
      </c>
      <c r="B2" s="868"/>
      <c r="C2" s="868"/>
      <c r="D2" s="868"/>
      <c r="E2" s="868"/>
      <c r="F2" s="868"/>
      <c r="G2" s="868"/>
    </row>
    <row r="3" spans="1:14" ht="15.75" x14ac:dyDescent="0.2">
      <c r="A3" s="869" t="s">
        <v>258</v>
      </c>
      <c r="B3" s="869"/>
      <c r="C3" s="869"/>
      <c r="D3" s="869"/>
      <c r="E3" s="869"/>
      <c r="F3" s="869"/>
      <c r="G3" s="869"/>
    </row>
    <row r="4" spans="1:14" ht="15.75" x14ac:dyDescent="0.2">
      <c r="A4" s="870" t="s">
        <v>798</v>
      </c>
      <c r="B4" s="870"/>
      <c r="C4" s="870"/>
      <c r="D4" s="870"/>
      <c r="E4" s="870"/>
      <c r="F4" s="870"/>
      <c r="G4" s="870"/>
    </row>
    <row r="5" spans="1:14" ht="20.100000000000001" customHeight="1" x14ac:dyDescent="0.2">
      <c r="A5" s="23" t="s">
        <v>422</v>
      </c>
      <c r="B5" s="22"/>
      <c r="C5" s="22"/>
      <c r="D5" s="22"/>
      <c r="E5" s="22"/>
      <c r="F5" s="22"/>
      <c r="G5" s="42" t="s">
        <v>423</v>
      </c>
    </row>
    <row r="6" spans="1:14" s="4" customFormat="1" ht="16.5" customHeight="1" thickBot="1" x14ac:dyDescent="0.25">
      <c r="A6" s="871" t="s">
        <v>207</v>
      </c>
      <c r="B6" s="877" t="s">
        <v>885</v>
      </c>
      <c r="C6" s="877">
        <v>2020</v>
      </c>
      <c r="D6" s="877">
        <v>2021</v>
      </c>
      <c r="E6" s="877">
        <v>2022</v>
      </c>
      <c r="F6" s="877">
        <v>2023</v>
      </c>
      <c r="G6" s="874" t="s">
        <v>507</v>
      </c>
    </row>
    <row r="7" spans="1:14" s="4" customFormat="1" ht="16.5" customHeight="1" thickBot="1" x14ac:dyDescent="0.25">
      <c r="A7" s="872"/>
      <c r="B7" s="878"/>
      <c r="C7" s="878"/>
      <c r="D7" s="878"/>
      <c r="E7" s="878"/>
      <c r="F7" s="878"/>
      <c r="G7" s="875"/>
    </row>
    <row r="8" spans="1:14" s="4" customFormat="1" ht="16.5" customHeight="1" x14ac:dyDescent="0.2">
      <c r="A8" s="873"/>
      <c r="B8" s="879"/>
      <c r="C8" s="879"/>
      <c r="D8" s="879"/>
      <c r="E8" s="879"/>
      <c r="F8" s="879"/>
      <c r="G8" s="876"/>
    </row>
    <row r="9" spans="1:14" s="5" customFormat="1" ht="33.75" customHeight="1" thickBot="1" x14ac:dyDescent="0.25">
      <c r="A9" s="55" t="s">
        <v>240</v>
      </c>
      <c r="B9" s="107">
        <v>109</v>
      </c>
      <c r="C9" s="107">
        <v>175</v>
      </c>
      <c r="D9" s="107">
        <v>161</v>
      </c>
      <c r="E9" s="107">
        <v>163</v>
      </c>
      <c r="F9" s="107">
        <v>167</v>
      </c>
      <c r="G9" s="98" t="s">
        <v>575</v>
      </c>
    </row>
    <row r="10" spans="1:14" s="5" customFormat="1" ht="24.75" customHeight="1" thickBot="1" x14ac:dyDescent="0.25">
      <c r="A10" s="44" t="s">
        <v>48</v>
      </c>
      <c r="B10" s="108">
        <v>16161</v>
      </c>
      <c r="C10" s="108">
        <v>26301</v>
      </c>
      <c r="D10" s="108">
        <v>20615</v>
      </c>
      <c r="E10" s="108">
        <v>44006</v>
      </c>
      <c r="F10" s="108">
        <v>38210</v>
      </c>
      <c r="G10" s="45" t="s">
        <v>233</v>
      </c>
    </row>
    <row r="11" spans="1:14" s="5" customFormat="1" ht="24.75" customHeight="1" thickBot="1" x14ac:dyDescent="0.25">
      <c r="A11" s="84" t="s">
        <v>236</v>
      </c>
      <c r="B11" s="109">
        <v>2858</v>
      </c>
      <c r="C11" s="109">
        <v>580</v>
      </c>
      <c r="D11" s="524" t="s">
        <v>886</v>
      </c>
      <c r="E11" s="524">
        <v>3035</v>
      </c>
      <c r="F11" s="109">
        <v>3539</v>
      </c>
      <c r="G11" s="191" t="s">
        <v>574</v>
      </c>
    </row>
    <row r="12" spans="1:14" s="5" customFormat="1" ht="33.75" customHeight="1" thickBot="1" x14ac:dyDescent="0.25">
      <c r="A12" s="44" t="s">
        <v>239</v>
      </c>
      <c r="B12" s="108">
        <f t="shared" ref="B12:D12" si="0">SUM(B13:B14)</f>
        <v>3699</v>
      </c>
      <c r="C12" s="108">
        <f t="shared" si="0"/>
        <v>1615</v>
      </c>
      <c r="D12" s="108">
        <f t="shared" si="0"/>
        <v>4048</v>
      </c>
      <c r="E12" s="108">
        <f>SUM(E13:E14)</f>
        <v>4421</v>
      </c>
      <c r="F12" s="108">
        <f>SUM(F13:F14)</f>
        <v>5497</v>
      </c>
      <c r="G12" s="45" t="s">
        <v>241</v>
      </c>
      <c r="I12" s="73"/>
      <c r="J12" s="73"/>
      <c r="K12" s="73"/>
      <c r="L12" s="73"/>
      <c r="M12" s="73"/>
      <c r="N12" s="73"/>
    </row>
    <row r="13" spans="1:14" s="5" customFormat="1" ht="23.25" customHeight="1" thickBot="1" x14ac:dyDescent="0.25">
      <c r="A13" s="84" t="s">
        <v>237</v>
      </c>
      <c r="B13" s="107">
        <v>230</v>
      </c>
      <c r="C13" s="107">
        <v>159</v>
      </c>
      <c r="D13" s="107">
        <v>369</v>
      </c>
      <c r="E13" s="107">
        <v>413</v>
      </c>
      <c r="F13" s="107">
        <v>571</v>
      </c>
      <c r="G13" s="191" t="s">
        <v>234</v>
      </c>
    </row>
    <row r="14" spans="1:14" s="5" customFormat="1" ht="23.25" customHeight="1" x14ac:dyDescent="0.2">
      <c r="A14" s="56" t="s">
        <v>238</v>
      </c>
      <c r="B14" s="117">
        <v>3469</v>
      </c>
      <c r="C14" s="110">
        <v>1456</v>
      </c>
      <c r="D14" s="110">
        <v>3679</v>
      </c>
      <c r="E14" s="110">
        <v>4008</v>
      </c>
      <c r="F14" s="110">
        <v>4926</v>
      </c>
      <c r="G14" s="251" t="s">
        <v>235</v>
      </c>
    </row>
    <row r="15" spans="1:14" x14ac:dyDescent="0.2">
      <c r="A15" s="864" t="s">
        <v>508</v>
      </c>
      <c r="B15" s="864"/>
      <c r="C15" s="864"/>
      <c r="D15" s="862" t="s">
        <v>568</v>
      </c>
      <c r="E15" s="863"/>
      <c r="F15" s="863"/>
      <c r="G15" s="863"/>
    </row>
    <row r="16" spans="1:14" ht="21.95" customHeight="1" x14ac:dyDescent="0.2">
      <c r="A16" s="858" t="s">
        <v>947</v>
      </c>
      <c r="B16" s="858"/>
      <c r="C16" s="859"/>
      <c r="D16" s="860" t="s">
        <v>887</v>
      </c>
      <c r="E16" s="861"/>
      <c r="F16" s="861"/>
      <c r="G16" s="861"/>
    </row>
    <row r="19" spans="1:6" x14ac:dyDescent="0.2">
      <c r="A19" s="753"/>
    </row>
    <row r="22" spans="1:6" x14ac:dyDescent="0.2">
      <c r="B22" s="15">
        <v>2019</v>
      </c>
      <c r="C22" s="15">
        <f>C6</f>
        <v>2020</v>
      </c>
      <c r="D22" s="15">
        <f>D6</f>
        <v>2021</v>
      </c>
      <c r="E22" s="15">
        <f>E6</f>
        <v>2022</v>
      </c>
      <c r="F22" s="15">
        <f>F6</f>
        <v>2023</v>
      </c>
    </row>
    <row r="23" spans="1:6" ht="25.5" x14ac:dyDescent="0.2">
      <c r="A23" s="41" t="s">
        <v>103</v>
      </c>
      <c r="B23" s="15">
        <f t="shared" ref="B23:F24" si="1">B13</f>
        <v>230</v>
      </c>
      <c r="C23" s="15">
        <f t="shared" si="1"/>
        <v>159</v>
      </c>
      <c r="D23" s="15">
        <f t="shared" si="1"/>
        <v>369</v>
      </c>
      <c r="E23" s="15">
        <f t="shared" si="1"/>
        <v>413</v>
      </c>
      <c r="F23" s="15">
        <f t="shared" si="1"/>
        <v>571</v>
      </c>
    </row>
    <row r="24" spans="1:6" ht="25.5" x14ac:dyDescent="0.2">
      <c r="A24" s="41" t="s">
        <v>104</v>
      </c>
      <c r="B24" s="445">
        <f t="shared" si="1"/>
        <v>3469</v>
      </c>
      <c r="C24" s="445">
        <f t="shared" si="1"/>
        <v>1456</v>
      </c>
      <c r="D24" s="445">
        <f t="shared" si="1"/>
        <v>3679</v>
      </c>
      <c r="E24" s="445">
        <f t="shared" si="1"/>
        <v>4008</v>
      </c>
      <c r="F24" s="445">
        <f t="shared" si="1"/>
        <v>4926</v>
      </c>
    </row>
    <row r="29" spans="1:6" ht="29.25" customHeight="1" x14ac:dyDescent="0.2"/>
  </sheetData>
  <mergeCells count="15">
    <mergeCell ref="A16:C16"/>
    <mergeCell ref="D16:G16"/>
    <mergeCell ref="D15:G15"/>
    <mergeCell ref="A15:C15"/>
    <mergeCell ref="A1:G1"/>
    <mergeCell ref="A2:G2"/>
    <mergeCell ref="A3:G3"/>
    <mergeCell ref="A4:G4"/>
    <mergeCell ref="A6:A8"/>
    <mergeCell ref="G6:G8"/>
    <mergeCell ref="B6:B8"/>
    <mergeCell ref="D6:D8"/>
    <mergeCell ref="C6:C8"/>
    <mergeCell ref="E6:E8"/>
    <mergeCell ref="F6:F8"/>
  </mergeCells>
  <phoneticPr fontId="31" type="noConversion"/>
  <printOptions horizontalCentered="1" verticalCentered="1"/>
  <pageMargins left="0" right="0" top="0" bottom="0"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29"/>
  <sheetViews>
    <sheetView showGridLines="0" rightToLeft="1" view="pageBreakPreview" zoomScaleNormal="100" zoomScaleSheetLayoutView="100" workbookViewId="0">
      <selection activeCell="C20" sqref="C20"/>
    </sheetView>
  </sheetViews>
  <sheetFormatPr defaultRowHeight="12.75" x14ac:dyDescent="0.2"/>
  <cols>
    <col min="1" max="1" width="18" style="15" customWidth="1"/>
    <col min="2" max="2" width="11.7109375" style="15" customWidth="1"/>
    <col min="3" max="7" width="8.5703125" style="15" customWidth="1"/>
    <col min="8" max="8" width="11.7109375" style="15" customWidth="1"/>
    <col min="9" max="9" width="19.140625" style="15" customWidth="1"/>
  </cols>
  <sheetData>
    <row r="1" spans="1:9" ht="18" customHeight="1" x14ac:dyDescent="0.2">
      <c r="A1" s="865" t="s">
        <v>83</v>
      </c>
      <c r="B1" s="865"/>
      <c r="C1" s="866"/>
      <c r="D1" s="866"/>
      <c r="E1" s="866"/>
      <c r="F1" s="866"/>
      <c r="G1" s="866"/>
      <c r="H1" s="866"/>
      <c r="I1" s="866"/>
    </row>
    <row r="2" spans="1:9" ht="18" x14ac:dyDescent="0.2">
      <c r="A2" s="882" t="s">
        <v>798</v>
      </c>
      <c r="B2" s="882"/>
      <c r="C2" s="882"/>
      <c r="D2" s="882"/>
      <c r="E2" s="882"/>
      <c r="F2" s="882"/>
      <c r="G2" s="882"/>
      <c r="H2" s="882"/>
      <c r="I2" s="882"/>
    </row>
    <row r="3" spans="1:9" ht="33.75" customHeight="1" x14ac:dyDescent="0.2">
      <c r="A3" s="869" t="s">
        <v>208</v>
      </c>
      <c r="B3" s="869"/>
      <c r="C3" s="869"/>
      <c r="D3" s="869"/>
      <c r="E3" s="869"/>
      <c r="F3" s="869"/>
      <c r="G3" s="869"/>
      <c r="H3" s="869"/>
      <c r="I3" s="869"/>
    </row>
    <row r="4" spans="1:9" ht="15.75" x14ac:dyDescent="0.2">
      <c r="A4" s="870" t="s">
        <v>798</v>
      </c>
      <c r="B4" s="870"/>
      <c r="C4" s="870"/>
      <c r="D4" s="870"/>
      <c r="E4" s="870"/>
      <c r="F4" s="870"/>
      <c r="G4" s="870"/>
      <c r="H4" s="870"/>
      <c r="I4" s="870"/>
    </row>
    <row r="5" spans="1:9" ht="20.100000000000001" customHeight="1" x14ac:dyDescent="0.2">
      <c r="A5" s="23" t="s">
        <v>122</v>
      </c>
      <c r="B5" s="23"/>
      <c r="C5" s="22"/>
      <c r="D5" s="22"/>
      <c r="E5" s="22"/>
      <c r="F5" s="22"/>
      <c r="G5" s="22"/>
      <c r="H5" s="22"/>
      <c r="I5" s="42" t="s">
        <v>123</v>
      </c>
    </row>
    <row r="6" spans="1:9" s="4" customFormat="1" ht="54.75" customHeight="1" x14ac:dyDescent="0.25">
      <c r="A6" s="897" t="s">
        <v>660</v>
      </c>
      <c r="B6" s="898"/>
      <c r="C6" s="125">
        <v>2019</v>
      </c>
      <c r="D6" s="125">
        <v>2020</v>
      </c>
      <c r="E6" s="125">
        <v>2021</v>
      </c>
      <c r="F6" s="125">
        <v>2022</v>
      </c>
      <c r="G6" s="421">
        <v>2023</v>
      </c>
      <c r="H6" s="895" t="s">
        <v>565</v>
      </c>
      <c r="I6" s="896"/>
    </row>
    <row r="7" spans="1:9" s="5" customFormat="1" ht="24.95" customHeight="1" thickBot="1" x14ac:dyDescent="0.25">
      <c r="A7" s="883" t="s">
        <v>509</v>
      </c>
      <c r="B7" s="544" t="s">
        <v>61</v>
      </c>
      <c r="C7" s="545">
        <v>8</v>
      </c>
      <c r="D7" s="545">
        <v>8</v>
      </c>
      <c r="E7" s="545">
        <v>8</v>
      </c>
      <c r="F7" s="545">
        <v>9</v>
      </c>
      <c r="G7" s="545">
        <v>10</v>
      </c>
      <c r="H7" s="546" t="s">
        <v>63</v>
      </c>
      <c r="I7" s="889" t="s">
        <v>511</v>
      </c>
    </row>
    <row r="8" spans="1:9" s="5" customFormat="1" ht="24.95" customHeight="1" x14ac:dyDescent="0.2">
      <c r="A8" s="884"/>
      <c r="B8" s="547" t="s">
        <v>363</v>
      </c>
      <c r="C8" s="548">
        <v>0</v>
      </c>
      <c r="D8" s="548">
        <v>1</v>
      </c>
      <c r="E8" s="548">
        <v>0</v>
      </c>
      <c r="F8" s="548">
        <v>0</v>
      </c>
      <c r="G8" s="548">
        <v>6</v>
      </c>
      <c r="H8" s="549" t="s">
        <v>364</v>
      </c>
      <c r="I8" s="890"/>
    </row>
    <row r="9" spans="1:9" s="5" customFormat="1" ht="24.95" customHeight="1" x14ac:dyDescent="0.2">
      <c r="A9" s="885"/>
      <c r="B9" s="550" t="s">
        <v>0</v>
      </c>
      <c r="C9" s="551">
        <v>8</v>
      </c>
      <c r="D9" s="551">
        <v>9</v>
      </c>
      <c r="E9" s="551">
        <v>8</v>
      </c>
      <c r="F9" s="551">
        <v>9</v>
      </c>
      <c r="G9" s="551">
        <f t="shared" ref="G9" si="0">G7+G8</f>
        <v>16</v>
      </c>
      <c r="H9" s="552" t="s">
        <v>1</v>
      </c>
      <c r="I9" s="891"/>
    </row>
    <row r="10" spans="1:9" s="5" customFormat="1" ht="24.95" customHeight="1" thickBot="1" x14ac:dyDescent="0.25">
      <c r="A10" s="886" t="s">
        <v>510</v>
      </c>
      <c r="B10" s="436" t="s">
        <v>363</v>
      </c>
      <c r="C10" s="437">
        <v>0</v>
      </c>
      <c r="D10" s="437">
        <v>0</v>
      </c>
      <c r="E10" s="437">
        <v>0</v>
      </c>
      <c r="F10" s="437">
        <v>0</v>
      </c>
      <c r="G10" s="437">
        <v>0</v>
      </c>
      <c r="H10" s="438" t="s">
        <v>364</v>
      </c>
      <c r="I10" s="892" t="s">
        <v>513</v>
      </c>
    </row>
    <row r="11" spans="1:9" s="5" customFormat="1" ht="24.95" customHeight="1" x14ac:dyDescent="0.2">
      <c r="A11" s="887"/>
      <c r="B11" s="371" t="s">
        <v>62</v>
      </c>
      <c r="C11" s="75">
        <v>6</v>
      </c>
      <c r="D11" s="75">
        <v>5</v>
      </c>
      <c r="E11" s="75">
        <v>3</v>
      </c>
      <c r="F11" s="75">
        <v>4</v>
      </c>
      <c r="G11" s="75">
        <v>5</v>
      </c>
      <c r="H11" s="372" t="s">
        <v>64</v>
      </c>
      <c r="I11" s="893"/>
    </row>
    <row r="12" spans="1:9" s="5" customFormat="1" ht="24.95" customHeight="1" x14ac:dyDescent="0.2">
      <c r="A12" s="888"/>
      <c r="B12" s="439" t="s">
        <v>0</v>
      </c>
      <c r="C12" s="440">
        <v>6</v>
      </c>
      <c r="D12" s="440">
        <v>5</v>
      </c>
      <c r="E12" s="440">
        <v>3</v>
      </c>
      <c r="F12" s="440">
        <v>4</v>
      </c>
      <c r="G12" s="440">
        <f t="shared" ref="G12" si="1">G10+G11</f>
        <v>5</v>
      </c>
      <c r="H12" s="373" t="s">
        <v>512</v>
      </c>
      <c r="I12" s="894"/>
    </row>
    <row r="13" spans="1:9" x14ac:dyDescent="0.2">
      <c r="A13" s="881" t="s">
        <v>406</v>
      </c>
      <c r="B13" s="881"/>
      <c r="C13" s="881"/>
      <c r="D13" s="881"/>
      <c r="E13" s="881"/>
      <c r="F13" s="880" t="s">
        <v>365</v>
      </c>
      <c r="G13" s="880"/>
      <c r="H13" s="880"/>
      <c r="I13" s="880"/>
    </row>
    <row r="17" spans="1:16" s="15" customFormat="1" x14ac:dyDescent="0.2">
      <c r="A17" s="41"/>
      <c r="B17" s="41"/>
      <c r="J17"/>
      <c r="K17"/>
      <c r="L17"/>
      <c r="M17"/>
      <c r="N17"/>
      <c r="O17"/>
      <c r="P17"/>
    </row>
    <row r="18" spans="1:16" s="15" customFormat="1" x14ac:dyDescent="0.2">
      <c r="A18" s="41"/>
      <c r="B18" s="41"/>
      <c r="J18"/>
      <c r="K18"/>
      <c r="L18"/>
      <c r="M18"/>
      <c r="N18"/>
      <c r="O18"/>
      <c r="P18"/>
    </row>
    <row r="29" spans="1:16" s="15" customFormat="1" ht="29.25" customHeight="1" x14ac:dyDescent="0.2">
      <c r="J29"/>
      <c r="K29"/>
      <c r="L29"/>
      <c r="M29"/>
      <c r="N29"/>
      <c r="O29"/>
      <c r="P29"/>
    </row>
  </sheetData>
  <mergeCells count="12">
    <mergeCell ref="F13:I13"/>
    <mergeCell ref="A13:E13"/>
    <mergeCell ref="A1:I1"/>
    <mergeCell ref="A2:I2"/>
    <mergeCell ref="A3:I3"/>
    <mergeCell ref="A4:I4"/>
    <mergeCell ref="A7:A9"/>
    <mergeCell ref="A10:A12"/>
    <mergeCell ref="I7:I9"/>
    <mergeCell ref="I10:I12"/>
    <mergeCell ref="H6:I6"/>
    <mergeCell ref="A6:B6"/>
  </mergeCells>
  <printOptions horizontalCentered="1" verticalCentered="1"/>
  <pageMargins left="0.25" right="0.25" top="0.75" bottom="0.75" header="0.3" footer="0.3"/>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55"/>
  <sheetViews>
    <sheetView showGridLines="0" rightToLeft="1" view="pageBreakPreview" zoomScaleNormal="100" zoomScaleSheetLayoutView="100" workbookViewId="0">
      <selection activeCell="F21" sqref="F21"/>
    </sheetView>
  </sheetViews>
  <sheetFormatPr defaultColWidth="9.140625" defaultRowHeight="12.75" x14ac:dyDescent="0.2"/>
  <cols>
    <col min="1" max="1" width="24.7109375" style="10" customWidth="1"/>
    <col min="2" max="10" width="9" style="10" customWidth="1"/>
    <col min="11" max="11" width="24.7109375" style="10" customWidth="1"/>
  </cols>
  <sheetData>
    <row r="1" spans="1:11" ht="18" x14ac:dyDescent="0.2">
      <c r="A1" s="865" t="s">
        <v>108</v>
      </c>
      <c r="B1" s="866"/>
      <c r="C1" s="866"/>
      <c r="D1" s="866"/>
      <c r="E1" s="866"/>
      <c r="F1" s="866"/>
      <c r="G1" s="866"/>
      <c r="H1" s="866"/>
      <c r="I1" s="866"/>
      <c r="J1" s="866"/>
      <c r="K1" s="866"/>
    </row>
    <row r="2" spans="1:11" ht="18" x14ac:dyDescent="0.2">
      <c r="A2" s="867" t="s">
        <v>798</v>
      </c>
      <c r="B2" s="868"/>
      <c r="C2" s="868"/>
      <c r="D2" s="868"/>
      <c r="E2" s="868"/>
      <c r="F2" s="868"/>
      <c r="G2" s="868"/>
      <c r="H2" s="868"/>
      <c r="I2" s="868"/>
      <c r="J2" s="868"/>
      <c r="K2" s="868"/>
    </row>
    <row r="3" spans="1:11" ht="19.5" customHeight="1" x14ac:dyDescent="0.2">
      <c r="A3" s="869" t="s">
        <v>105</v>
      </c>
      <c r="B3" s="869"/>
      <c r="C3" s="869"/>
      <c r="D3" s="869"/>
      <c r="E3" s="869"/>
      <c r="F3" s="869"/>
      <c r="G3" s="869"/>
      <c r="H3" s="869"/>
      <c r="I3" s="869"/>
      <c r="J3" s="869"/>
      <c r="K3" s="869"/>
    </row>
    <row r="4" spans="1:11" ht="15.75" x14ac:dyDescent="0.2">
      <c r="A4" s="870" t="s">
        <v>798</v>
      </c>
      <c r="B4" s="870"/>
      <c r="C4" s="870"/>
      <c r="D4" s="870"/>
      <c r="E4" s="870"/>
      <c r="F4" s="870"/>
      <c r="G4" s="870"/>
      <c r="H4" s="870"/>
      <c r="I4" s="870"/>
      <c r="J4" s="870"/>
      <c r="K4" s="870"/>
    </row>
    <row r="5" spans="1:11" ht="20.100000000000001" customHeight="1" x14ac:dyDescent="0.2">
      <c r="A5" s="23" t="s">
        <v>124</v>
      </c>
      <c r="B5" s="22"/>
      <c r="C5" s="22"/>
      <c r="D5" s="22"/>
      <c r="E5" s="22"/>
      <c r="F5" s="22"/>
      <c r="G5"/>
      <c r="H5"/>
      <c r="I5"/>
      <c r="J5"/>
      <c r="K5" s="42" t="s">
        <v>125</v>
      </c>
    </row>
    <row r="6" spans="1:11" s="4" customFormat="1" ht="14.25" customHeight="1" x14ac:dyDescent="0.2">
      <c r="A6" s="902" t="s">
        <v>515</v>
      </c>
      <c r="B6" s="904" t="s">
        <v>24</v>
      </c>
      <c r="C6" s="904"/>
      <c r="D6" s="904"/>
      <c r="E6" s="905" t="s">
        <v>25</v>
      </c>
      <c r="F6" s="905"/>
      <c r="G6" s="905"/>
      <c r="H6" s="906" t="s">
        <v>0</v>
      </c>
      <c r="I6" s="906"/>
      <c r="J6" s="906"/>
      <c r="K6" s="907" t="s">
        <v>514</v>
      </c>
    </row>
    <row r="7" spans="1:11" s="4" customFormat="1" ht="14.25" customHeight="1" x14ac:dyDescent="0.2">
      <c r="A7" s="902"/>
      <c r="B7" s="909" t="s">
        <v>26</v>
      </c>
      <c r="C7" s="909"/>
      <c r="D7" s="909"/>
      <c r="E7" s="909" t="s">
        <v>121</v>
      </c>
      <c r="F7" s="909"/>
      <c r="G7" s="909"/>
      <c r="H7" s="910" t="s">
        <v>1</v>
      </c>
      <c r="I7" s="910"/>
      <c r="J7" s="910"/>
      <c r="K7" s="907"/>
    </row>
    <row r="8" spans="1:11" s="4" customFormat="1" ht="14.25" customHeight="1" x14ac:dyDescent="0.2">
      <c r="A8" s="902"/>
      <c r="B8" s="901" t="s">
        <v>260</v>
      </c>
      <c r="C8" s="901" t="s">
        <v>261</v>
      </c>
      <c r="D8" s="899" t="s">
        <v>259</v>
      </c>
      <c r="E8" s="901" t="s">
        <v>260</v>
      </c>
      <c r="F8" s="901" t="s">
        <v>261</v>
      </c>
      <c r="G8" s="899" t="s">
        <v>259</v>
      </c>
      <c r="H8" s="901" t="s">
        <v>260</v>
      </c>
      <c r="I8" s="901" t="s">
        <v>261</v>
      </c>
      <c r="J8" s="899" t="s">
        <v>259</v>
      </c>
      <c r="K8" s="907"/>
    </row>
    <row r="9" spans="1:11" s="4" customFormat="1" ht="14.25" customHeight="1" x14ac:dyDescent="0.2">
      <c r="A9" s="903"/>
      <c r="B9" s="900"/>
      <c r="C9" s="900"/>
      <c r="D9" s="900"/>
      <c r="E9" s="900"/>
      <c r="F9" s="900"/>
      <c r="G9" s="900"/>
      <c r="H9" s="900"/>
      <c r="I9" s="900"/>
      <c r="J9" s="900"/>
      <c r="K9" s="908"/>
    </row>
    <row r="10" spans="1:11" s="5" customFormat="1" ht="27" customHeight="1" thickBot="1" x14ac:dyDescent="0.25">
      <c r="A10" s="516">
        <v>2019</v>
      </c>
      <c r="B10" s="517">
        <v>38</v>
      </c>
      <c r="C10" s="517">
        <v>4</v>
      </c>
      <c r="D10" s="518">
        <f>SUM(B10:C10)</f>
        <v>42</v>
      </c>
      <c r="E10" s="517">
        <v>657</v>
      </c>
      <c r="F10" s="517">
        <v>29</v>
      </c>
      <c r="G10" s="518">
        <f>SUM(E10:F10)</f>
        <v>686</v>
      </c>
      <c r="H10" s="518">
        <f>B10+E10</f>
        <v>695</v>
      </c>
      <c r="I10" s="518">
        <f>C10+F10</f>
        <v>33</v>
      </c>
      <c r="J10" s="518">
        <f>SUM(H10:I10)</f>
        <v>728</v>
      </c>
      <c r="K10" s="519">
        <v>2019</v>
      </c>
    </row>
    <row r="11" spans="1:11" s="254" customFormat="1" ht="27" customHeight="1" thickBot="1" x14ac:dyDescent="0.25">
      <c r="A11" s="255">
        <v>2020</v>
      </c>
      <c r="B11" s="257">
        <v>28</v>
      </c>
      <c r="C11" s="257">
        <v>4</v>
      </c>
      <c r="D11" s="258">
        <f t="shared" ref="D11:D13" si="0">SUM(B11:C11)</f>
        <v>32</v>
      </c>
      <c r="E11" s="257">
        <v>575</v>
      </c>
      <c r="F11" s="257">
        <v>48</v>
      </c>
      <c r="G11" s="258">
        <f t="shared" ref="G11:G13" si="1">SUM(E11:F11)</f>
        <v>623</v>
      </c>
      <c r="H11" s="258">
        <f t="shared" ref="H11:H13" si="2">B11+E11</f>
        <v>603</v>
      </c>
      <c r="I11" s="258">
        <f t="shared" ref="I11:I13" si="3">C11+F11</f>
        <v>52</v>
      </c>
      <c r="J11" s="258">
        <f t="shared" ref="J11:J13" si="4">SUM(H11:I11)</f>
        <v>655</v>
      </c>
      <c r="K11" s="256">
        <v>2020</v>
      </c>
    </row>
    <row r="12" spans="1:11" ht="27" customHeight="1" thickBot="1" x14ac:dyDescent="0.25">
      <c r="A12" s="520">
        <v>2021</v>
      </c>
      <c r="B12" s="521">
        <v>23</v>
      </c>
      <c r="C12" s="521">
        <v>0</v>
      </c>
      <c r="D12" s="522">
        <f t="shared" si="0"/>
        <v>23</v>
      </c>
      <c r="E12" s="521">
        <v>299</v>
      </c>
      <c r="F12" s="521">
        <v>38</v>
      </c>
      <c r="G12" s="522">
        <f t="shared" si="1"/>
        <v>337</v>
      </c>
      <c r="H12" s="522">
        <f t="shared" si="2"/>
        <v>322</v>
      </c>
      <c r="I12" s="522">
        <f t="shared" si="3"/>
        <v>38</v>
      </c>
      <c r="J12" s="522">
        <f t="shared" si="4"/>
        <v>360</v>
      </c>
      <c r="K12" s="523">
        <v>2021</v>
      </c>
    </row>
    <row r="13" spans="1:11" ht="27" customHeight="1" thickBot="1" x14ac:dyDescent="0.25">
      <c r="A13" s="424">
        <v>2022</v>
      </c>
      <c r="B13" s="425">
        <v>29</v>
      </c>
      <c r="C13" s="425">
        <v>2</v>
      </c>
      <c r="D13" s="426">
        <f t="shared" si="0"/>
        <v>31</v>
      </c>
      <c r="E13" s="425">
        <v>263</v>
      </c>
      <c r="F13" s="425">
        <v>27</v>
      </c>
      <c r="G13" s="426">
        <f t="shared" si="1"/>
        <v>290</v>
      </c>
      <c r="H13" s="426">
        <f t="shared" si="2"/>
        <v>292</v>
      </c>
      <c r="I13" s="426">
        <f t="shared" si="3"/>
        <v>29</v>
      </c>
      <c r="J13" s="426">
        <f t="shared" si="4"/>
        <v>321</v>
      </c>
      <c r="K13" s="427">
        <v>2022</v>
      </c>
    </row>
    <row r="14" spans="1:11" ht="27" customHeight="1" x14ac:dyDescent="0.2">
      <c r="A14" s="520">
        <v>2023</v>
      </c>
      <c r="B14" s="521">
        <v>24</v>
      </c>
      <c r="C14" s="521">
        <v>2</v>
      </c>
      <c r="D14" s="522">
        <f>SUM(B14:C14)</f>
        <v>26</v>
      </c>
      <c r="E14" s="521">
        <v>257</v>
      </c>
      <c r="F14" s="521">
        <v>29</v>
      </c>
      <c r="G14" s="522">
        <f>SUM(E14:F14)</f>
        <v>286</v>
      </c>
      <c r="H14" s="522">
        <f>SUM(B14,E14)</f>
        <v>281</v>
      </c>
      <c r="I14" s="522">
        <f t="shared" ref="I14" si="5">SUM(C14,F14)</f>
        <v>31</v>
      </c>
      <c r="J14" s="522">
        <f>SUM(H14:I14)</f>
        <v>312</v>
      </c>
      <c r="K14" s="523">
        <v>2023</v>
      </c>
    </row>
    <row r="16" spans="1:11" x14ac:dyDescent="0.2">
      <c r="A16" s="253"/>
    </row>
    <row r="33" spans="2:4" s="10" customFormat="1" x14ac:dyDescent="0.2">
      <c r="D33" s="10">
        <f t="shared" ref="D33:D55" si="6">SUM(B33:C33)</f>
        <v>0</v>
      </c>
    </row>
    <row r="34" spans="2:4" s="10" customFormat="1" x14ac:dyDescent="0.2">
      <c r="D34" s="10">
        <f t="shared" si="6"/>
        <v>0</v>
      </c>
    </row>
    <row r="35" spans="2:4" s="10" customFormat="1" x14ac:dyDescent="0.2">
      <c r="C35" s="10">
        <v>1</v>
      </c>
      <c r="D35" s="10">
        <f t="shared" si="6"/>
        <v>1</v>
      </c>
    </row>
    <row r="36" spans="2:4" s="10" customFormat="1" x14ac:dyDescent="0.2">
      <c r="D36" s="10">
        <f t="shared" si="6"/>
        <v>0</v>
      </c>
    </row>
    <row r="37" spans="2:4" s="10" customFormat="1" x14ac:dyDescent="0.2">
      <c r="D37" s="10">
        <f t="shared" si="6"/>
        <v>0</v>
      </c>
    </row>
    <row r="38" spans="2:4" s="10" customFormat="1" x14ac:dyDescent="0.2">
      <c r="B38" s="10">
        <v>3</v>
      </c>
      <c r="C38" s="10">
        <v>34</v>
      </c>
      <c r="D38" s="10">
        <f t="shared" si="6"/>
        <v>37</v>
      </c>
    </row>
    <row r="39" spans="2:4" s="10" customFormat="1" x14ac:dyDescent="0.2">
      <c r="B39" s="10">
        <v>7</v>
      </c>
      <c r="C39" s="10">
        <v>1</v>
      </c>
      <c r="D39" s="10">
        <f t="shared" si="6"/>
        <v>8</v>
      </c>
    </row>
    <row r="40" spans="2:4" s="10" customFormat="1" x14ac:dyDescent="0.2">
      <c r="B40" s="10">
        <v>2</v>
      </c>
      <c r="D40" s="10">
        <f t="shared" si="6"/>
        <v>2</v>
      </c>
    </row>
    <row r="41" spans="2:4" s="10" customFormat="1" x14ac:dyDescent="0.2">
      <c r="D41" s="10">
        <f t="shared" si="6"/>
        <v>0</v>
      </c>
    </row>
    <row r="42" spans="2:4" s="10" customFormat="1" x14ac:dyDescent="0.2">
      <c r="D42" s="10">
        <f t="shared" si="6"/>
        <v>0</v>
      </c>
    </row>
    <row r="43" spans="2:4" s="10" customFormat="1" x14ac:dyDescent="0.2">
      <c r="C43" s="10">
        <v>2</v>
      </c>
      <c r="D43" s="10">
        <f t="shared" si="6"/>
        <v>2</v>
      </c>
    </row>
    <row r="44" spans="2:4" s="10" customFormat="1" x14ac:dyDescent="0.2">
      <c r="C44" s="10">
        <v>1</v>
      </c>
      <c r="D44" s="10">
        <f t="shared" si="6"/>
        <v>1</v>
      </c>
    </row>
    <row r="45" spans="2:4" s="10" customFormat="1" x14ac:dyDescent="0.2">
      <c r="C45" s="10">
        <v>3</v>
      </c>
      <c r="D45" s="10">
        <f t="shared" si="6"/>
        <v>3</v>
      </c>
    </row>
    <row r="46" spans="2:4" s="10" customFormat="1" x14ac:dyDescent="0.2">
      <c r="D46" s="10">
        <f t="shared" si="6"/>
        <v>0</v>
      </c>
    </row>
    <row r="47" spans="2:4" s="10" customFormat="1" x14ac:dyDescent="0.2">
      <c r="B47" s="10">
        <v>1</v>
      </c>
      <c r="D47" s="10">
        <f t="shared" si="6"/>
        <v>1</v>
      </c>
    </row>
    <row r="48" spans="2:4" s="10" customFormat="1" x14ac:dyDescent="0.2">
      <c r="D48" s="10">
        <f t="shared" si="6"/>
        <v>0</v>
      </c>
    </row>
    <row r="49" spans="3:4" s="10" customFormat="1" x14ac:dyDescent="0.2">
      <c r="C49" s="10">
        <v>2</v>
      </c>
      <c r="D49" s="10">
        <f t="shared" si="6"/>
        <v>2</v>
      </c>
    </row>
    <row r="50" spans="3:4" s="10" customFormat="1" x14ac:dyDescent="0.2">
      <c r="D50" s="10">
        <f t="shared" si="6"/>
        <v>0</v>
      </c>
    </row>
    <row r="51" spans="3:4" s="10" customFormat="1" x14ac:dyDescent="0.2">
      <c r="C51" s="10">
        <v>1</v>
      </c>
      <c r="D51" s="10">
        <f t="shared" si="6"/>
        <v>1</v>
      </c>
    </row>
    <row r="52" spans="3:4" s="10" customFormat="1" x14ac:dyDescent="0.2">
      <c r="C52" s="10">
        <v>7</v>
      </c>
      <c r="D52" s="10">
        <f t="shared" si="6"/>
        <v>7</v>
      </c>
    </row>
    <row r="53" spans="3:4" s="10" customFormat="1" x14ac:dyDescent="0.2">
      <c r="C53" s="10">
        <v>25</v>
      </c>
      <c r="D53" s="10">
        <f t="shared" si="6"/>
        <v>25</v>
      </c>
    </row>
    <row r="54" spans="3:4" s="10" customFormat="1" x14ac:dyDescent="0.2">
      <c r="D54" s="10">
        <f t="shared" si="6"/>
        <v>0</v>
      </c>
    </row>
    <row r="55" spans="3:4" s="10" customFormat="1" x14ac:dyDescent="0.2">
      <c r="D55" s="10">
        <f t="shared" si="6"/>
        <v>0</v>
      </c>
    </row>
  </sheetData>
  <mergeCells count="21">
    <mergeCell ref="A1:K1"/>
    <mergeCell ref="A3:K3"/>
    <mergeCell ref="A4:K4"/>
    <mergeCell ref="A6:A9"/>
    <mergeCell ref="B6:D6"/>
    <mergeCell ref="E6:G6"/>
    <mergeCell ref="H6:J6"/>
    <mergeCell ref="K6:K9"/>
    <mergeCell ref="B7:D7"/>
    <mergeCell ref="E7:G7"/>
    <mergeCell ref="H7:J7"/>
    <mergeCell ref="B8:B9"/>
    <mergeCell ref="C8:C9"/>
    <mergeCell ref="D8:D9"/>
    <mergeCell ref="E8:E9"/>
    <mergeCell ref="F8:F9"/>
    <mergeCell ref="G8:G9"/>
    <mergeCell ref="H8:H9"/>
    <mergeCell ref="I8:I9"/>
    <mergeCell ref="A2:K2"/>
    <mergeCell ref="J8:J9"/>
  </mergeCells>
  <printOptions horizontalCentered="1" verticalCentered="1"/>
  <pageMargins left="0" right="0" top="0" bottom="0"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K41"/>
  <sheetViews>
    <sheetView showGridLines="0" rightToLeft="1" view="pageBreakPreview" zoomScaleNormal="100" zoomScaleSheetLayoutView="100" workbookViewId="0">
      <selection activeCell="F21" sqref="F21"/>
    </sheetView>
  </sheetViews>
  <sheetFormatPr defaultRowHeight="12.75" x14ac:dyDescent="0.2"/>
  <cols>
    <col min="1" max="1" width="22.42578125" style="15" customWidth="1"/>
    <col min="2" max="2" width="7.28515625" style="15" customWidth="1"/>
    <col min="3" max="3" width="7.7109375" style="15" customWidth="1"/>
    <col min="4" max="5" width="7.28515625" style="15" customWidth="1"/>
    <col min="6" max="6" width="7.7109375" style="15" customWidth="1"/>
    <col min="7" max="8" width="7.28515625" style="15" customWidth="1"/>
    <col min="9" max="9" width="7.7109375" style="15" customWidth="1"/>
    <col min="10" max="10" width="7.28515625" style="15" customWidth="1"/>
    <col min="11" max="11" width="27.5703125" style="15" customWidth="1"/>
  </cols>
  <sheetData>
    <row r="1" spans="1:11" ht="18" x14ac:dyDescent="0.2">
      <c r="A1" s="865" t="s">
        <v>576</v>
      </c>
      <c r="B1" s="866"/>
      <c r="C1" s="866"/>
      <c r="D1" s="866"/>
      <c r="E1" s="866"/>
      <c r="F1" s="866"/>
      <c r="G1" s="866"/>
      <c r="H1" s="866"/>
      <c r="I1" s="866"/>
      <c r="J1" s="866"/>
      <c r="K1" s="866"/>
    </row>
    <row r="2" spans="1:11" ht="18" x14ac:dyDescent="0.2">
      <c r="A2" s="867">
        <v>2023</v>
      </c>
      <c r="B2" s="868"/>
      <c r="C2" s="868"/>
      <c r="D2" s="868"/>
      <c r="E2" s="868"/>
      <c r="F2" s="868"/>
      <c r="G2" s="868"/>
      <c r="H2" s="868"/>
      <c r="I2" s="868"/>
      <c r="J2" s="868"/>
      <c r="K2" s="868"/>
    </row>
    <row r="3" spans="1:11" ht="35.25" customHeight="1" x14ac:dyDescent="0.2">
      <c r="A3" s="869" t="s">
        <v>209</v>
      </c>
      <c r="B3" s="869"/>
      <c r="C3" s="869"/>
      <c r="D3" s="869"/>
      <c r="E3" s="869"/>
      <c r="F3" s="869"/>
      <c r="G3" s="869"/>
      <c r="H3" s="869"/>
      <c r="I3" s="869"/>
      <c r="J3" s="869"/>
      <c r="K3" s="869"/>
    </row>
    <row r="4" spans="1:11" ht="15.75" x14ac:dyDescent="0.2">
      <c r="A4" s="870">
        <v>2023</v>
      </c>
      <c r="B4" s="870"/>
      <c r="C4" s="870"/>
      <c r="D4" s="870"/>
      <c r="E4" s="870"/>
      <c r="F4" s="870"/>
      <c r="G4" s="870"/>
      <c r="H4" s="870"/>
      <c r="I4" s="870"/>
      <c r="J4" s="870"/>
      <c r="K4" s="870"/>
    </row>
    <row r="5" spans="1:11" ht="20.100000000000001" customHeight="1" x14ac:dyDescent="0.2">
      <c r="A5" s="23" t="s">
        <v>126</v>
      </c>
      <c r="B5" s="22"/>
      <c r="C5" s="22"/>
      <c r="D5" s="22"/>
      <c r="E5" s="22"/>
      <c r="F5" s="22"/>
      <c r="G5"/>
      <c r="H5"/>
      <c r="I5"/>
      <c r="J5"/>
      <c r="K5" s="42" t="s">
        <v>127</v>
      </c>
    </row>
    <row r="6" spans="1:11" s="4" customFormat="1" ht="14.25" customHeight="1" x14ac:dyDescent="0.2">
      <c r="A6" s="902" t="s">
        <v>407</v>
      </c>
      <c r="B6" s="905" t="s">
        <v>24</v>
      </c>
      <c r="C6" s="905"/>
      <c r="D6" s="905"/>
      <c r="E6" s="905" t="s">
        <v>25</v>
      </c>
      <c r="F6" s="905"/>
      <c r="G6" s="905"/>
      <c r="H6" s="906" t="s">
        <v>0</v>
      </c>
      <c r="I6" s="906"/>
      <c r="J6" s="906"/>
      <c r="K6" s="907" t="s">
        <v>693</v>
      </c>
    </row>
    <row r="7" spans="1:11" s="4" customFormat="1" ht="14.25" customHeight="1" x14ac:dyDescent="0.2">
      <c r="A7" s="902"/>
      <c r="B7" s="909" t="s">
        <v>26</v>
      </c>
      <c r="C7" s="909"/>
      <c r="D7" s="909"/>
      <c r="E7" s="909" t="s">
        <v>121</v>
      </c>
      <c r="F7" s="909"/>
      <c r="G7" s="909"/>
      <c r="H7" s="910" t="s">
        <v>1</v>
      </c>
      <c r="I7" s="910"/>
      <c r="J7" s="910"/>
      <c r="K7" s="907"/>
    </row>
    <row r="8" spans="1:11" s="4" customFormat="1" x14ac:dyDescent="0.2">
      <c r="A8" s="902"/>
      <c r="B8" s="901" t="s">
        <v>260</v>
      </c>
      <c r="C8" s="901" t="s">
        <v>261</v>
      </c>
      <c r="D8" s="899" t="s">
        <v>259</v>
      </c>
      <c r="E8" s="901" t="s">
        <v>260</v>
      </c>
      <c r="F8" s="901" t="s">
        <v>261</v>
      </c>
      <c r="G8" s="899" t="s">
        <v>259</v>
      </c>
      <c r="H8" s="901" t="s">
        <v>260</v>
      </c>
      <c r="I8" s="901" t="s">
        <v>261</v>
      </c>
      <c r="J8" s="899" t="s">
        <v>259</v>
      </c>
      <c r="K8" s="907"/>
    </row>
    <row r="9" spans="1:11" s="4" customFormat="1" x14ac:dyDescent="0.2">
      <c r="A9" s="902"/>
      <c r="B9" s="901"/>
      <c r="C9" s="901"/>
      <c r="D9" s="901"/>
      <c r="E9" s="901"/>
      <c r="F9" s="901"/>
      <c r="G9" s="901"/>
      <c r="H9" s="901"/>
      <c r="I9" s="901"/>
      <c r="J9" s="901"/>
      <c r="K9" s="907"/>
    </row>
    <row r="10" spans="1:11" s="4" customFormat="1" ht="21" customHeight="1" x14ac:dyDescent="0.2">
      <c r="A10" s="174" t="s">
        <v>117</v>
      </c>
      <c r="B10" s="150">
        <v>3</v>
      </c>
      <c r="C10" s="150">
        <v>0</v>
      </c>
      <c r="D10" s="151">
        <f>SUM(B10:C10)</f>
        <v>3</v>
      </c>
      <c r="E10" s="150">
        <v>0</v>
      </c>
      <c r="F10" s="150">
        <v>0</v>
      </c>
      <c r="G10" s="151">
        <f>SUM(E10:F10)</f>
        <v>0</v>
      </c>
      <c r="H10" s="151">
        <f>SUM(B10,E10)</f>
        <v>3</v>
      </c>
      <c r="I10" s="151">
        <f>SUM(C10,F10)</f>
        <v>0</v>
      </c>
      <c r="J10" s="151">
        <f>SUM(,H10:I10)</f>
        <v>3</v>
      </c>
      <c r="K10" s="115" t="s">
        <v>319</v>
      </c>
    </row>
    <row r="11" spans="1:11" s="4" customFormat="1" ht="21" customHeight="1" x14ac:dyDescent="0.2">
      <c r="A11" s="175" t="s">
        <v>661</v>
      </c>
      <c r="B11" s="152">
        <v>1</v>
      </c>
      <c r="C11" s="152">
        <v>0</v>
      </c>
      <c r="D11" s="153">
        <f>SUM(B11:C11)</f>
        <v>1</v>
      </c>
      <c r="E11" s="152">
        <v>0</v>
      </c>
      <c r="F11" s="152">
        <v>0</v>
      </c>
      <c r="G11" s="153">
        <f>SUM(E11:F11)</f>
        <v>0</v>
      </c>
      <c r="H11" s="153">
        <f t="shared" ref="H11:I13" si="0">SUM(B11,E11)</f>
        <v>1</v>
      </c>
      <c r="I11" s="153">
        <f t="shared" si="0"/>
        <v>0</v>
      </c>
      <c r="J11" s="153">
        <f>SUM(,H11:I11)</f>
        <v>1</v>
      </c>
      <c r="K11" s="116" t="s">
        <v>663</v>
      </c>
    </row>
    <row r="12" spans="1:11" s="4" customFormat="1" ht="30" x14ac:dyDescent="0.2">
      <c r="A12" s="174" t="s">
        <v>118</v>
      </c>
      <c r="B12" s="150">
        <v>2</v>
      </c>
      <c r="C12" s="150">
        <v>0</v>
      </c>
      <c r="D12" s="151">
        <f>SUM(B12:C12)</f>
        <v>2</v>
      </c>
      <c r="E12" s="150">
        <v>0</v>
      </c>
      <c r="F12" s="150">
        <v>0</v>
      </c>
      <c r="G12" s="151">
        <f>SUM(E12:F12)</f>
        <v>0</v>
      </c>
      <c r="H12" s="151">
        <f t="shared" si="0"/>
        <v>2</v>
      </c>
      <c r="I12" s="151">
        <f t="shared" si="0"/>
        <v>0</v>
      </c>
      <c r="J12" s="151">
        <f>SUM(,H12:I12)</f>
        <v>2</v>
      </c>
      <c r="K12" s="115" t="s">
        <v>318</v>
      </c>
    </row>
    <row r="13" spans="1:11" s="4" customFormat="1" ht="21" customHeight="1" x14ac:dyDescent="0.2">
      <c r="A13" s="175" t="s">
        <v>662</v>
      </c>
      <c r="B13" s="152">
        <v>1</v>
      </c>
      <c r="C13" s="152">
        <v>0</v>
      </c>
      <c r="D13" s="153">
        <f>SUM(B13:C13)</f>
        <v>1</v>
      </c>
      <c r="E13" s="152">
        <v>0</v>
      </c>
      <c r="F13" s="152">
        <v>0</v>
      </c>
      <c r="G13" s="153">
        <f>SUM(E13:F13)</f>
        <v>0</v>
      </c>
      <c r="H13" s="153">
        <f t="shared" si="0"/>
        <v>1</v>
      </c>
      <c r="I13" s="153">
        <f t="shared" si="0"/>
        <v>0</v>
      </c>
      <c r="J13" s="153">
        <f>SUM(,H13:I13)</f>
        <v>1</v>
      </c>
      <c r="K13" s="116" t="s">
        <v>664</v>
      </c>
    </row>
    <row r="14" spans="1:11" s="5" customFormat="1" ht="21" customHeight="1" thickBot="1" x14ac:dyDescent="0.25">
      <c r="A14" s="58" t="s">
        <v>642</v>
      </c>
      <c r="B14" s="150">
        <v>7</v>
      </c>
      <c r="C14" s="150">
        <v>0</v>
      </c>
      <c r="D14" s="151">
        <f>SUM(B14:C14)</f>
        <v>7</v>
      </c>
      <c r="E14" s="150">
        <v>0</v>
      </c>
      <c r="F14" s="150">
        <v>0</v>
      </c>
      <c r="G14" s="151">
        <f>SUM(E14:F14)</f>
        <v>0</v>
      </c>
      <c r="H14" s="151">
        <f t="shared" ref="H14:H38" si="1">SUM(B14,E14)</f>
        <v>7</v>
      </c>
      <c r="I14" s="151">
        <f t="shared" ref="I14:I38" si="2">SUM(C14,F14)</f>
        <v>0</v>
      </c>
      <c r="J14" s="151">
        <f>SUM(H14:I14)</f>
        <v>7</v>
      </c>
      <c r="K14" s="448" t="s">
        <v>317</v>
      </c>
    </row>
    <row r="15" spans="1:11" s="5" customFormat="1" ht="21" customHeight="1" thickBot="1" x14ac:dyDescent="0.25">
      <c r="A15" s="59" t="s">
        <v>47</v>
      </c>
      <c r="B15" s="152">
        <v>1</v>
      </c>
      <c r="C15" s="152">
        <v>0</v>
      </c>
      <c r="D15" s="153">
        <f t="shared" ref="D15:D38" si="3">SUM(B15:C15)</f>
        <v>1</v>
      </c>
      <c r="E15" s="152">
        <v>0</v>
      </c>
      <c r="F15" s="152">
        <v>0</v>
      </c>
      <c r="G15" s="153">
        <f t="shared" ref="G15:G38" si="4">SUM(E15:F15)</f>
        <v>0</v>
      </c>
      <c r="H15" s="153">
        <f t="shared" si="1"/>
        <v>1</v>
      </c>
      <c r="I15" s="153">
        <f t="shared" si="2"/>
        <v>0</v>
      </c>
      <c r="J15" s="153">
        <f t="shared" ref="J15:J38" si="5">SUM(H15:I15)</f>
        <v>1</v>
      </c>
      <c r="K15" s="177" t="s">
        <v>667</v>
      </c>
    </row>
    <row r="16" spans="1:11" s="5" customFormat="1" ht="21" customHeight="1" thickBot="1" x14ac:dyDescent="0.25">
      <c r="A16" s="60" t="s">
        <v>119</v>
      </c>
      <c r="B16" s="150">
        <v>1</v>
      </c>
      <c r="C16" s="150">
        <v>0</v>
      </c>
      <c r="D16" s="151">
        <f t="shared" si="3"/>
        <v>1</v>
      </c>
      <c r="E16" s="150">
        <v>0</v>
      </c>
      <c r="F16" s="150">
        <v>0</v>
      </c>
      <c r="G16" s="151">
        <f t="shared" si="4"/>
        <v>0</v>
      </c>
      <c r="H16" s="151">
        <f t="shared" si="1"/>
        <v>1</v>
      </c>
      <c r="I16" s="151">
        <f t="shared" si="2"/>
        <v>0</v>
      </c>
      <c r="J16" s="151">
        <f>SUM(H16:I16)</f>
        <v>1</v>
      </c>
      <c r="K16" s="176" t="s">
        <v>666</v>
      </c>
    </row>
    <row r="17" spans="1:11" s="5" customFormat="1" ht="21" customHeight="1" thickBot="1" x14ac:dyDescent="0.25">
      <c r="A17" s="59" t="s">
        <v>643</v>
      </c>
      <c r="B17" s="152">
        <v>3</v>
      </c>
      <c r="C17" s="152">
        <v>0</v>
      </c>
      <c r="D17" s="153">
        <f t="shared" si="3"/>
        <v>3</v>
      </c>
      <c r="E17" s="152">
        <v>4</v>
      </c>
      <c r="F17" s="152">
        <v>0</v>
      </c>
      <c r="G17" s="153">
        <f t="shared" si="4"/>
        <v>4</v>
      </c>
      <c r="H17" s="153">
        <f t="shared" si="1"/>
        <v>7</v>
      </c>
      <c r="I17" s="153">
        <f t="shared" si="2"/>
        <v>0</v>
      </c>
      <c r="J17" s="153">
        <f t="shared" si="5"/>
        <v>7</v>
      </c>
      <c r="K17" s="177" t="s">
        <v>745</v>
      </c>
    </row>
    <row r="18" spans="1:11" s="5" customFormat="1" ht="21" customHeight="1" thickBot="1" x14ac:dyDescent="0.25">
      <c r="A18" s="60" t="s">
        <v>665</v>
      </c>
      <c r="B18" s="150">
        <v>0</v>
      </c>
      <c r="C18" s="150">
        <v>0</v>
      </c>
      <c r="D18" s="151">
        <f t="shared" si="3"/>
        <v>0</v>
      </c>
      <c r="E18" s="150">
        <v>1</v>
      </c>
      <c r="F18" s="150">
        <v>0</v>
      </c>
      <c r="G18" s="151">
        <f t="shared" si="4"/>
        <v>1</v>
      </c>
      <c r="H18" s="151">
        <f t="shared" si="1"/>
        <v>1</v>
      </c>
      <c r="I18" s="151">
        <f t="shared" si="2"/>
        <v>0</v>
      </c>
      <c r="J18" s="151">
        <f t="shared" si="5"/>
        <v>1</v>
      </c>
      <c r="K18" s="176" t="s">
        <v>746</v>
      </c>
    </row>
    <row r="19" spans="1:11" s="5" customFormat="1" ht="21" customHeight="1" thickBot="1" x14ac:dyDescent="0.25">
      <c r="A19" s="765" t="s">
        <v>799</v>
      </c>
      <c r="B19" s="152">
        <v>0</v>
      </c>
      <c r="C19" s="152">
        <v>1</v>
      </c>
      <c r="D19" s="153">
        <f t="shared" si="3"/>
        <v>1</v>
      </c>
      <c r="E19" s="152">
        <v>2</v>
      </c>
      <c r="F19" s="152">
        <v>0</v>
      </c>
      <c r="G19" s="153">
        <f t="shared" si="4"/>
        <v>2</v>
      </c>
      <c r="H19" s="153">
        <f t="shared" si="1"/>
        <v>2</v>
      </c>
      <c r="I19" s="153">
        <f t="shared" si="2"/>
        <v>1</v>
      </c>
      <c r="J19" s="153">
        <f t="shared" si="5"/>
        <v>3</v>
      </c>
      <c r="K19" s="452" t="s">
        <v>800</v>
      </c>
    </row>
    <row r="20" spans="1:11" s="5" customFormat="1" ht="21" customHeight="1" thickBot="1" x14ac:dyDescent="0.25">
      <c r="A20" s="754" t="s">
        <v>644</v>
      </c>
      <c r="B20" s="755">
        <v>0</v>
      </c>
      <c r="C20" s="755">
        <v>0</v>
      </c>
      <c r="D20" s="756">
        <f t="shared" si="3"/>
        <v>0</v>
      </c>
      <c r="E20" s="755">
        <v>4</v>
      </c>
      <c r="F20" s="755">
        <v>0</v>
      </c>
      <c r="G20" s="756">
        <f t="shared" si="4"/>
        <v>4</v>
      </c>
      <c r="H20" s="756">
        <f t="shared" si="1"/>
        <v>4</v>
      </c>
      <c r="I20" s="756">
        <f t="shared" si="2"/>
        <v>0</v>
      </c>
      <c r="J20" s="756">
        <f t="shared" si="5"/>
        <v>4</v>
      </c>
      <c r="K20" s="757" t="s">
        <v>320</v>
      </c>
    </row>
    <row r="21" spans="1:11" s="5" customFormat="1" ht="21" customHeight="1" thickBot="1" x14ac:dyDescent="0.25">
      <c r="A21" s="760" t="s">
        <v>645</v>
      </c>
      <c r="B21" s="152">
        <v>1</v>
      </c>
      <c r="C21" s="152">
        <v>1</v>
      </c>
      <c r="D21" s="153">
        <f t="shared" si="3"/>
        <v>2</v>
      </c>
      <c r="E21" s="152">
        <v>84</v>
      </c>
      <c r="F21" s="152">
        <v>10</v>
      </c>
      <c r="G21" s="153">
        <f t="shared" si="4"/>
        <v>94</v>
      </c>
      <c r="H21" s="153">
        <f t="shared" si="1"/>
        <v>85</v>
      </c>
      <c r="I21" s="153">
        <f t="shared" si="2"/>
        <v>11</v>
      </c>
      <c r="J21" s="153">
        <f t="shared" si="5"/>
        <v>96</v>
      </c>
      <c r="K21" s="761" t="s">
        <v>322</v>
      </c>
    </row>
    <row r="22" spans="1:11" s="5" customFormat="1" ht="21" customHeight="1" thickBot="1" x14ac:dyDescent="0.25">
      <c r="A22" s="60" t="s">
        <v>646</v>
      </c>
      <c r="B22" s="150">
        <v>0</v>
      </c>
      <c r="C22" s="150">
        <v>0</v>
      </c>
      <c r="D22" s="151">
        <f t="shared" si="3"/>
        <v>0</v>
      </c>
      <c r="E22" s="150">
        <v>16</v>
      </c>
      <c r="F22" s="150">
        <v>4</v>
      </c>
      <c r="G22" s="151">
        <f t="shared" si="4"/>
        <v>20</v>
      </c>
      <c r="H22" s="151">
        <f t="shared" si="1"/>
        <v>16</v>
      </c>
      <c r="I22" s="151">
        <f t="shared" si="2"/>
        <v>4</v>
      </c>
      <c r="J22" s="151">
        <f t="shared" si="5"/>
        <v>20</v>
      </c>
      <c r="K22" s="176" t="s">
        <v>321</v>
      </c>
    </row>
    <row r="23" spans="1:11" s="5" customFormat="1" ht="21" customHeight="1" thickBot="1" x14ac:dyDescent="0.25">
      <c r="A23" s="59" t="s">
        <v>647</v>
      </c>
      <c r="B23" s="152">
        <v>0</v>
      </c>
      <c r="C23" s="152">
        <v>0</v>
      </c>
      <c r="D23" s="153">
        <f t="shared" si="3"/>
        <v>0</v>
      </c>
      <c r="E23" s="152">
        <v>21</v>
      </c>
      <c r="F23" s="152">
        <v>0</v>
      </c>
      <c r="G23" s="153">
        <f t="shared" si="4"/>
        <v>21</v>
      </c>
      <c r="H23" s="153">
        <f t="shared" si="1"/>
        <v>21</v>
      </c>
      <c r="I23" s="153">
        <f t="shared" si="2"/>
        <v>0</v>
      </c>
      <c r="J23" s="153">
        <f t="shared" si="5"/>
        <v>21</v>
      </c>
      <c r="K23" s="177" t="s">
        <v>323</v>
      </c>
    </row>
    <row r="24" spans="1:11" s="5" customFormat="1" ht="21" customHeight="1" thickBot="1" x14ac:dyDescent="0.25">
      <c r="A24" s="60" t="s">
        <v>648</v>
      </c>
      <c r="B24" s="150">
        <v>0</v>
      </c>
      <c r="C24" s="150">
        <v>0</v>
      </c>
      <c r="D24" s="151">
        <f t="shared" si="3"/>
        <v>0</v>
      </c>
      <c r="E24" s="150">
        <v>4</v>
      </c>
      <c r="F24" s="150">
        <v>2</v>
      </c>
      <c r="G24" s="151">
        <f t="shared" si="4"/>
        <v>6</v>
      </c>
      <c r="H24" s="151">
        <f t="shared" si="1"/>
        <v>4</v>
      </c>
      <c r="I24" s="151">
        <f t="shared" si="2"/>
        <v>2</v>
      </c>
      <c r="J24" s="151">
        <f t="shared" si="5"/>
        <v>6</v>
      </c>
      <c r="K24" s="176" t="s">
        <v>324</v>
      </c>
    </row>
    <row r="25" spans="1:11" s="35" customFormat="1" ht="21" customHeight="1" thickBot="1" x14ac:dyDescent="0.25">
      <c r="A25" s="59" t="s">
        <v>649</v>
      </c>
      <c r="B25" s="152">
        <v>0</v>
      </c>
      <c r="C25" s="152">
        <v>0</v>
      </c>
      <c r="D25" s="153">
        <f t="shared" si="3"/>
        <v>0</v>
      </c>
      <c r="E25" s="152">
        <v>15</v>
      </c>
      <c r="F25" s="152">
        <v>0</v>
      </c>
      <c r="G25" s="153">
        <f t="shared" si="4"/>
        <v>15</v>
      </c>
      <c r="H25" s="153">
        <f t="shared" si="1"/>
        <v>15</v>
      </c>
      <c r="I25" s="153">
        <f t="shared" si="2"/>
        <v>0</v>
      </c>
      <c r="J25" s="153">
        <f t="shared" si="5"/>
        <v>15</v>
      </c>
      <c r="K25" s="177" t="s">
        <v>325</v>
      </c>
    </row>
    <row r="26" spans="1:11" s="5" customFormat="1" ht="21" customHeight="1" thickBot="1" x14ac:dyDescent="0.25">
      <c r="A26" s="60" t="s">
        <v>650</v>
      </c>
      <c r="B26" s="150">
        <v>0</v>
      </c>
      <c r="C26" s="150">
        <v>0</v>
      </c>
      <c r="D26" s="151">
        <f t="shared" si="3"/>
        <v>0</v>
      </c>
      <c r="E26" s="150">
        <v>5</v>
      </c>
      <c r="F26" s="150">
        <v>0</v>
      </c>
      <c r="G26" s="151">
        <f t="shared" si="4"/>
        <v>5</v>
      </c>
      <c r="H26" s="151">
        <f t="shared" si="1"/>
        <v>5</v>
      </c>
      <c r="I26" s="151">
        <f t="shared" si="2"/>
        <v>0</v>
      </c>
      <c r="J26" s="151">
        <f t="shared" si="5"/>
        <v>5</v>
      </c>
      <c r="K26" s="176" t="s">
        <v>326</v>
      </c>
    </row>
    <row r="27" spans="1:11" s="5" customFormat="1" ht="21" customHeight="1" thickBot="1" x14ac:dyDescent="0.25">
      <c r="A27" s="59" t="s">
        <v>651</v>
      </c>
      <c r="B27" s="152">
        <v>1</v>
      </c>
      <c r="C27" s="152">
        <v>0</v>
      </c>
      <c r="D27" s="153">
        <f t="shared" si="3"/>
        <v>1</v>
      </c>
      <c r="E27" s="152">
        <v>14</v>
      </c>
      <c r="F27" s="152">
        <v>0</v>
      </c>
      <c r="G27" s="153">
        <f t="shared" si="4"/>
        <v>14</v>
      </c>
      <c r="H27" s="153">
        <f t="shared" si="1"/>
        <v>15</v>
      </c>
      <c r="I27" s="153">
        <f t="shared" si="2"/>
        <v>0</v>
      </c>
      <c r="J27" s="153">
        <f t="shared" si="5"/>
        <v>15</v>
      </c>
      <c r="K27" s="177" t="s">
        <v>327</v>
      </c>
    </row>
    <row r="28" spans="1:11" s="5" customFormat="1" ht="21" customHeight="1" thickBot="1" x14ac:dyDescent="0.25">
      <c r="A28" s="60" t="s">
        <v>82</v>
      </c>
      <c r="B28" s="150">
        <v>0</v>
      </c>
      <c r="C28" s="150">
        <v>0</v>
      </c>
      <c r="D28" s="151">
        <f t="shared" si="3"/>
        <v>0</v>
      </c>
      <c r="E28" s="150">
        <v>15</v>
      </c>
      <c r="F28" s="150">
        <v>1</v>
      </c>
      <c r="G28" s="151">
        <f t="shared" si="4"/>
        <v>16</v>
      </c>
      <c r="H28" s="151">
        <f t="shared" si="1"/>
        <v>15</v>
      </c>
      <c r="I28" s="151">
        <f t="shared" si="2"/>
        <v>1</v>
      </c>
      <c r="J28" s="151">
        <f t="shared" si="5"/>
        <v>16</v>
      </c>
      <c r="K28" s="176" t="s">
        <v>328</v>
      </c>
    </row>
    <row r="29" spans="1:11" s="5" customFormat="1" ht="21" customHeight="1" thickBot="1" x14ac:dyDescent="0.25">
      <c r="A29" s="59" t="s">
        <v>81</v>
      </c>
      <c r="B29" s="152">
        <v>0</v>
      </c>
      <c r="C29" s="152">
        <v>0</v>
      </c>
      <c r="D29" s="153">
        <f t="shared" si="3"/>
        <v>0</v>
      </c>
      <c r="E29" s="152">
        <v>6</v>
      </c>
      <c r="F29" s="152">
        <v>0</v>
      </c>
      <c r="G29" s="153">
        <f t="shared" si="4"/>
        <v>6</v>
      </c>
      <c r="H29" s="153">
        <f t="shared" si="1"/>
        <v>6</v>
      </c>
      <c r="I29" s="153">
        <f t="shared" si="2"/>
        <v>0</v>
      </c>
      <c r="J29" s="153">
        <f t="shared" si="5"/>
        <v>6</v>
      </c>
      <c r="K29" s="177" t="s">
        <v>329</v>
      </c>
    </row>
    <row r="30" spans="1:11" s="5" customFormat="1" ht="21" customHeight="1" thickBot="1" x14ac:dyDescent="0.25">
      <c r="A30" s="60" t="s">
        <v>652</v>
      </c>
      <c r="B30" s="150">
        <v>3</v>
      </c>
      <c r="C30" s="150">
        <v>0</v>
      </c>
      <c r="D30" s="151">
        <f t="shared" si="3"/>
        <v>3</v>
      </c>
      <c r="E30" s="150">
        <v>2</v>
      </c>
      <c r="F30" s="150">
        <v>0</v>
      </c>
      <c r="G30" s="151">
        <f t="shared" si="4"/>
        <v>2</v>
      </c>
      <c r="H30" s="151">
        <f t="shared" si="1"/>
        <v>5</v>
      </c>
      <c r="I30" s="151">
        <f t="shared" si="2"/>
        <v>0</v>
      </c>
      <c r="J30" s="151">
        <f t="shared" si="5"/>
        <v>5</v>
      </c>
      <c r="K30" s="176" t="s">
        <v>330</v>
      </c>
    </row>
    <row r="31" spans="1:11" s="5" customFormat="1" ht="21" customHeight="1" thickBot="1" x14ac:dyDescent="0.25">
      <c r="A31" s="59" t="s">
        <v>653</v>
      </c>
      <c r="B31" s="152">
        <v>0</v>
      </c>
      <c r="C31" s="152">
        <v>0</v>
      </c>
      <c r="D31" s="153">
        <f t="shared" si="3"/>
        <v>0</v>
      </c>
      <c r="E31" s="152">
        <v>8</v>
      </c>
      <c r="F31" s="152">
        <v>2</v>
      </c>
      <c r="G31" s="153">
        <f t="shared" si="4"/>
        <v>10</v>
      </c>
      <c r="H31" s="153">
        <f t="shared" si="1"/>
        <v>8</v>
      </c>
      <c r="I31" s="153">
        <f t="shared" si="2"/>
        <v>2</v>
      </c>
      <c r="J31" s="153">
        <f t="shared" si="5"/>
        <v>10</v>
      </c>
      <c r="K31" s="177" t="s">
        <v>331</v>
      </c>
    </row>
    <row r="32" spans="1:11" s="36" customFormat="1" ht="21" customHeight="1" thickBot="1" x14ac:dyDescent="0.25">
      <c r="A32" s="60" t="s">
        <v>654</v>
      </c>
      <c r="B32" s="150">
        <v>0</v>
      </c>
      <c r="C32" s="150">
        <v>0</v>
      </c>
      <c r="D32" s="151">
        <f t="shared" si="3"/>
        <v>0</v>
      </c>
      <c r="E32" s="150">
        <v>9</v>
      </c>
      <c r="F32" s="150">
        <v>0</v>
      </c>
      <c r="G32" s="151">
        <f t="shared" si="4"/>
        <v>9</v>
      </c>
      <c r="H32" s="151">
        <f t="shared" si="1"/>
        <v>9</v>
      </c>
      <c r="I32" s="151">
        <f t="shared" si="2"/>
        <v>0</v>
      </c>
      <c r="J32" s="151">
        <f t="shared" si="5"/>
        <v>9</v>
      </c>
      <c r="K32" s="176" t="s">
        <v>332</v>
      </c>
    </row>
    <row r="33" spans="1:11" s="35" customFormat="1" ht="21" customHeight="1" thickBot="1" x14ac:dyDescent="0.25">
      <c r="A33" s="59" t="s">
        <v>655</v>
      </c>
      <c r="B33" s="152">
        <v>0</v>
      </c>
      <c r="C33" s="152">
        <v>0</v>
      </c>
      <c r="D33" s="153">
        <f t="shared" si="3"/>
        <v>0</v>
      </c>
      <c r="E33" s="152">
        <v>8</v>
      </c>
      <c r="F33" s="152">
        <v>1</v>
      </c>
      <c r="G33" s="153">
        <f t="shared" si="4"/>
        <v>9</v>
      </c>
      <c r="H33" s="153">
        <f t="shared" si="1"/>
        <v>8</v>
      </c>
      <c r="I33" s="153">
        <f t="shared" si="2"/>
        <v>1</v>
      </c>
      <c r="J33" s="153">
        <f t="shared" si="5"/>
        <v>9</v>
      </c>
      <c r="K33" s="177" t="s">
        <v>333</v>
      </c>
    </row>
    <row r="34" spans="1:11" s="36" customFormat="1" ht="21" customHeight="1" thickBot="1" x14ac:dyDescent="0.25">
      <c r="A34" s="60" t="s">
        <v>656</v>
      </c>
      <c r="B34" s="150">
        <v>0</v>
      </c>
      <c r="C34" s="150">
        <v>0</v>
      </c>
      <c r="D34" s="151">
        <f t="shared" si="3"/>
        <v>0</v>
      </c>
      <c r="E34" s="150">
        <v>5</v>
      </c>
      <c r="F34" s="150">
        <v>4</v>
      </c>
      <c r="G34" s="151">
        <f t="shared" si="4"/>
        <v>9</v>
      </c>
      <c r="H34" s="151">
        <f t="shared" si="1"/>
        <v>5</v>
      </c>
      <c r="I34" s="151">
        <f t="shared" si="2"/>
        <v>4</v>
      </c>
      <c r="J34" s="151">
        <f t="shared" si="5"/>
        <v>9</v>
      </c>
      <c r="K34" s="176" t="s">
        <v>334</v>
      </c>
    </row>
    <row r="35" spans="1:11" s="35" customFormat="1" ht="21" customHeight="1" thickBot="1" x14ac:dyDescent="0.25">
      <c r="A35" s="59" t="s">
        <v>657</v>
      </c>
      <c r="B35" s="152">
        <v>0</v>
      </c>
      <c r="C35" s="152">
        <v>0</v>
      </c>
      <c r="D35" s="153">
        <f t="shared" si="3"/>
        <v>0</v>
      </c>
      <c r="E35" s="152">
        <v>8</v>
      </c>
      <c r="F35" s="152">
        <v>0</v>
      </c>
      <c r="G35" s="153">
        <f t="shared" si="4"/>
        <v>8</v>
      </c>
      <c r="H35" s="153">
        <f t="shared" si="1"/>
        <v>8</v>
      </c>
      <c r="I35" s="153">
        <f t="shared" si="2"/>
        <v>0</v>
      </c>
      <c r="J35" s="153">
        <f t="shared" si="5"/>
        <v>8</v>
      </c>
      <c r="K35" s="177" t="s">
        <v>335</v>
      </c>
    </row>
    <row r="36" spans="1:11" s="36" customFormat="1" ht="21" customHeight="1" thickBot="1" x14ac:dyDescent="0.25">
      <c r="A36" s="758" t="s">
        <v>577</v>
      </c>
      <c r="B36" s="150">
        <v>0</v>
      </c>
      <c r="C36" s="150">
        <v>0</v>
      </c>
      <c r="D36" s="151">
        <f t="shared" si="3"/>
        <v>0</v>
      </c>
      <c r="E36" s="150">
        <v>6</v>
      </c>
      <c r="F36" s="150">
        <v>5</v>
      </c>
      <c r="G36" s="151">
        <f t="shared" si="4"/>
        <v>11</v>
      </c>
      <c r="H36" s="151">
        <f t="shared" si="1"/>
        <v>6</v>
      </c>
      <c r="I36" s="151">
        <f t="shared" si="2"/>
        <v>5</v>
      </c>
      <c r="J36" s="151">
        <f t="shared" si="5"/>
        <v>11</v>
      </c>
      <c r="K36" s="176" t="s">
        <v>120</v>
      </c>
    </row>
    <row r="37" spans="1:11" s="35" customFormat="1" ht="21" customHeight="1" thickBot="1" x14ac:dyDescent="0.25">
      <c r="A37" s="59" t="s">
        <v>658</v>
      </c>
      <c r="B37" s="152">
        <v>0</v>
      </c>
      <c r="C37" s="152">
        <v>0</v>
      </c>
      <c r="D37" s="153">
        <f t="shared" si="3"/>
        <v>0</v>
      </c>
      <c r="E37" s="152">
        <v>12</v>
      </c>
      <c r="F37" s="152">
        <v>0</v>
      </c>
      <c r="G37" s="153">
        <f t="shared" si="4"/>
        <v>12</v>
      </c>
      <c r="H37" s="153">
        <f t="shared" si="1"/>
        <v>12</v>
      </c>
      <c r="I37" s="153">
        <f t="shared" si="2"/>
        <v>0</v>
      </c>
      <c r="J37" s="153">
        <f t="shared" si="5"/>
        <v>12</v>
      </c>
      <c r="K37" s="177" t="s">
        <v>336</v>
      </c>
    </row>
    <row r="38" spans="1:11" s="36" customFormat="1" ht="21" customHeight="1" x14ac:dyDescent="0.2">
      <c r="A38" s="758" t="s">
        <v>659</v>
      </c>
      <c r="B38" s="150">
        <v>0</v>
      </c>
      <c r="C38" s="150">
        <v>0</v>
      </c>
      <c r="D38" s="151">
        <f t="shared" si="3"/>
        <v>0</v>
      </c>
      <c r="E38" s="150">
        <v>8</v>
      </c>
      <c r="F38" s="150">
        <v>0</v>
      </c>
      <c r="G38" s="151">
        <f t="shared" si="4"/>
        <v>8</v>
      </c>
      <c r="H38" s="151">
        <f t="shared" si="1"/>
        <v>8</v>
      </c>
      <c r="I38" s="151">
        <f t="shared" si="2"/>
        <v>0</v>
      </c>
      <c r="J38" s="151">
        <f t="shared" si="5"/>
        <v>8</v>
      </c>
      <c r="K38" s="759" t="s">
        <v>337</v>
      </c>
    </row>
    <row r="39" spans="1:11" s="6" customFormat="1" ht="21" customHeight="1" x14ac:dyDescent="0.2">
      <c r="A39" s="762" t="s">
        <v>2</v>
      </c>
      <c r="B39" s="763">
        <f t="shared" ref="B39:J39" si="6">SUM(B10:B38)</f>
        <v>24</v>
      </c>
      <c r="C39" s="763">
        <f t="shared" si="6"/>
        <v>2</v>
      </c>
      <c r="D39" s="763">
        <f t="shared" si="6"/>
        <v>26</v>
      </c>
      <c r="E39" s="763">
        <f t="shared" si="6"/>
        <v>257</v>
      </c>
      <c r="F39" s="763">
        <f t="shared" si="6"/>
        <v>29</v>
      </c>
      <c r="G39" s="763">
        <f t="shared" si="6"/>
        <v>286</v>
      </c>
      <c r="H39" s="763">
        <f t="shared" si="6"/>
        <v>281</v>
      </c>
      <c r="I39" s="763">
        <f t="shared" si="6"/>
        <v>31</v>
      </c>
      <c r="J39" s="763">
        <f t="shared" si="6"/>
        <v>312</v>
      </c>
      <c r="K39" s="764" t="s">
        <v>3</v>
      </c>
    </row>
    <row r="40" spans="1:11" x14ac:dyDescent="0.2">
      <c r="B40" s="17"/>
    </row>
    <row r="41" spans="1:11" x14ac:dyDescent="0.2">
      <c r="B41" s="17"/>
    </row>
  </sheetData>
  <mergeCells count="21">
    <mergeCell ref="A1:K1"/>
    <mergeCell ref="A3:K3"/>
    <mergeCell ref="A4:K4"/>
    <mergeCell ref="H7:J7"/>
    <mergeCell ref="D8:D9"/>
    <mergeCell ref="K6:K9"/>
    <mergeCell ref="H6:J6"/>
    <mergeCell ref="B6:D6"/>
    <mergeCell ref="F8:F9"/>
    <mergeCell ref="B7:D7"/>
    <mergeCell ref="A6:A9"/>
    <mergeCell ref="J8:J9"/>
    <mergeCell ref="B8:B9"/>
    <mergeCell ref="G8:G9"/>
    <mergeCell ref="H8:H9"/>
    <mergeCell ref="E8:E9"/>
    <mergeCell ref="A2:K2"/>
    <mergeCell ref="E6:G6"/>
    <mergeCell ref="E7:G7"/>
    <mergeCell ref="C8:C9"/>
    <mergeCell ref="I8:I9"/>
  </mergeCells>
  <phoneticPr fontId="31" type="noConversion"/>
  <printOptions horizontalCentered="1" verticalCentered="1"/>
  <pageMargins left="0" right="0" top="0.39370078740157483" bottom="0" header="0" footer="0"/>
  <pageSetup paperSize="9" scale="85"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33"/>
  <sheetViews>
    <sheetView rightToLeft="1" view="pageBreakPreview" zoomScaleNormal="100" zoomScaleSheetLayoutView="100" workbookViewId="0">
      <selection activeCell="C23" sqref="C23"/>
    </sheetView>
  </sheetViews>
  <sheetFormatPr defaultColWidth="9.140625" defaultRowHeight="12.75" x14ac:dyDescent="0.2"/>
  <cols>
    <col min="1" max="1" width="26.7109375" style="10" customWidth="1"/>
    <col min="2" max="5" width="12.140625" style="10" customWidth="1"/>
    <col min="6" max="6" width="27" style="10" customWidth="1"/>
  </cols>
  <sheetData>
    <row r="1" spans="1:6" s="11" customFormat="1" ht="18" x14ac:dyDescent="0.25">
      <c r="A1" s="911" t="s">
        <v>412</v>
      </c>
      <c r="B1" s="912"/>
      <c r="C1" s="912"/>
      <c r="D1" s="912"/>
      <c r="E1" s="912"/>
      <c r="F1" s="912"/>
    </row>
    <row r="2" spans="1:6" ht="18" customHeight="1" x14ac:dyDescent="0.2">
      <c r="A2" s="913" t="s">
        <v>801</v>
      </c>
      <c r="B2" s="914"/>
      <c r="C2" s="914"/>
      <c r="D2" s="914"/>
      <c r="E2" s="914"/>
      <c r="F2" s="914"/>
    </row>
    <row r="3" spans="1:6" s="12" customFormat="1" ht="29.25" customHeight="1" x14ac:dyDescent="0.25">
      <c r="A3" s="915" t="s">
        <v>760</v>
      </c>
      <c r="B3" s="915"/>
      <c r="C3" s="915"/>
      <c r="D3" s="915"/>
      <c r="E3" s="915"/>
      <c r="F3" s="915"/>
    </row>
    <row r="4" spans="1:6" s="12" customFormat="1" ht="15.75" x14ac:dyDescent="0.25">
      <c r="A4" s="916" t="s">
        <v>801</v>
      </c>
      <c r="B4" s="916"/>
      <c r="C4" s="916"/>
      <c r="D4" s="916"/>
      <c r="E4" s="916"/>
      <c r="F4" s="916"/>
    </row>
    <row r="5" spans="1:6" s="12" customFormat="1" ht="5.0999999999999996" customHeight="1" x14ac:dyDescent="0.25">
      <c r="A5" s="259"/>
      <c r="B5" s="259"/>
      <c r="C5" s="259"/>
      <c r="D5" s="259"/>
      <c r="E5" s="259"/>
      <c r="F5" s="259"/>
    </row>
    <row r="6" spans="1:6" ht="15.75" x14ac:dyDescent="0.2">
      <c r="A6" s="260" t="s">
        <v>128</v>
      </c>
      <c r="B6" s="261"/>
      <c r="C6" s="261"/>
      <c r="D6" s="261"/>
      <c r="E6" s="261"/>
      <c r="F6" s="766" t="s">
        <v>129</v>
      </c>
    </row>
    <row r="7" spans="1:6" s="4" customFormat="1" ht="11.1" customHeight="1" x14ac:dyDescent="0.2">
      <c r="A7" s="917" t="s">
        <v>106</v>
      </c>
      <c r="B7" s="216"/>
      <c r="C7" s="216"/>
      <c r="D7" s="216"/>
      <c r="E7" s="216"/>
      <c r="F7" s="920" t="s">
        <v>116</v>
      </c>
    </row>
    <row r="8" spans="1:6" s="4" customFormat="1" ht="11.1" customHeight="1" x14ac:dyDescent="0.2">
      <c r="A8" s="918"/>
      <c r="B8" s="217">
        <v>2020</v>
      </c>
      <c r="C8" s="217">
        <v>2021</v>
      </c>
      <c r="D8" s="217">
        <v>2022</v>
      </c>
      <c r="E8" s="217">
        <v>2023</v>
      </c>
      <c r="F8" s="921"/>
    </row>
    <row r="9" spans="1:6" s="4" customFormat="1" ht="11.1" customHeight="1" x14ac:dyDescent="0.2">
      <c r="A9" s="919"/>
      <c r="B9" s="230"/>
      <c r="C9" s="405"/>
      <c r="D9" s="405"/>
      <c r="E9" s="405"/>
      <c r="F9" s="922"/>
    </row>
    <row r="10" spans="1:6" s="5" customFormat="1" ht="35.1" customHeight="1" thickBot="1" x14ac:dyDescent="0.25">
      <c r="A10" s="265" t="s">
        <v>578</v>
      </c>
      <c r="B10" s="268">
        <v>44</v>
      </c>
      <c r="C10" s="268">
        <v>52</v>
      </c>
      <c r="D10" s="268">
        <v>56</v>
      </c>
      <c r="E10" s="268">
        <v>57</v>
      </c>
      <c r="F10" s="262" t="s">
        <v>516</v>
      </c>
    </row>
    <row r="11" spans="1:6" s="5" customFormat="1" ht="35.1" customHeight="1" thickBot="1" x14ac:dyDescent="0.25">
      <c r="A11" s="266" t="s">
        <v>517</v>
      </c>
      <c r="B11" s="269">
        <v>401</v>
      </c>
      <c r="C11" s="269">
        <v>494</v>
      </c>
      <c r="D11" s="269">
        <v>445</v>
      </c>
      <c r="E11" s="269">
        <v>450</v>
      </c>
      <c r="F11" s="263" t="s">
        <v>413</v>
      </c>
    </row>
    <row r="12" spans="1:6" s="5" customFormat="1" ht="35.1" customHeight="1" x14ac:dyDescent="0.2">
      <c r="A12" s="267" t="s">
        <v>631</v>
      </c>
      <c r="B12" s="429">
        <v>153147</v>
      </c>
      <c r="C12" s="429">
        <v>232487</v>
      </c>
      <c r="D12" s="429">
        <v>84939</v>
      </c>
      <c r="E12" s="429">
        <v>275643</v>
      </c>
      <c r="F12" s="264" t="s">
        <v>632</v>
      </c>
    </row>
    <row r="13" spans="1:6" s="5" customFormat="1" x14ac:dyDescent="0.2">
      <c r="A13" s="450"/>
    </row>
    <row r="14" spans="1:6" s="5" customFormat="1" ht="15.75" x14ac:dyDescent="0.2">
      <c r="A14" s="218"/>
      <c r="B14" s="219"/>
      <c r="C14" s="219"/>
      <c r="D14" s="219"/>
      <c r="E14" s="219"/>
      <c r="F14" s="220"/>
    </row>
    <row r="33" customFormat="1" x14ac:dyDescent="0.2"/>
  </sheetData>
  <mergeCells count="6">
    <mergeCell ref="A1:F1"/>
    <mergeCell ref="A2:F2"/>
    <mergeCell ref="A3:F3"/>
    <mergeCell ref="A4:F4"/>
    <mergeCell ref="A7:A9"/>
    <mergeCell ref="F7:F9"/>
  </mergeCells>
  <pageMargins left="0.70866141732283505" right="0.86614173228346503" top="3.2677165354330699" bottom="0.74803149606299202" header="0.31496062992126" footer="0.31496062992126"/>
  <pageSetup scale="8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J28"/>
  <sheetViews>
    <sheetView rightToLeft="1" view="pageBreakPreview" zoomScaleNormal="100" zoomScaleSheetLayoutView="100" workbookViewId="0">
      <selection activeCell="L6" sqref="L6"/>
    </sheetView>
  </sheetViews>
  <sheetFormatPr defaultColWidth="9.140625" defaultRowHeight="12.75" x14ac:dyDescent="0.2"/>
  <cols>
    <col min="1" max="1" width="19.42578125" style="10" customWidth="1"/>
    <col min="2" max="9" width="8.28515625" style="10" customWidth="1"/>
    <col min="10" max="10" width="19.42578125" style="10" customWidth="1"/>
  </cols>
  <sheetData>
    <row r="1" spans="1:10" s="11" customFormat="1" ht="18" x14ac:dyDescent="0.25">
      <c r="A1" s="911" t="s">
        <v>414</v>
      </c>
      <c r="B1" s="912"/>
      <c r="C1" s="912"/>
      <c r="D1" s="912"/>
      <c r="E1" s="912"/>
      <c r="F1" s="912"/>
      <c r="G1" s="912"/>
      <c r="H1" s="912"/>
      <c r="I1" s="912"/>
      <c r="J1" s="912"/>
    </row>
    <row r="2" spans="1:10" s="11" customFormat="1" ht="18" x14ac:dyDescent="0.25">
      <c r="A2" s="913" t="s">
        <v>801</v>
      </c>
      <c r="B2" s="913"/>
      <c r="C2" s="913"/>
      <c r="D2" s="913"/>
      <c r="E2" s="913"/>
      <c r="F2" s="913"/>
      <c r="G2" s="913"/>
      <c r="H2" s="913"/>
      <c r="I2" s="913"/>
      <c r="J2" s="913"/>
    </row>
    <row r="3" spans="1:10" s="12" customFormat="1" ht="33.75" customHeight="1" x14ac:dyDescent="0.25">
      <c r="A3" s="915" t="s">
        <v>704</v>
      </c>
      <c r="B3" s="915"/>
      <c r="C3" s="915"/>
      <c r="D3" s="915"/>
      <c r="E3" s="915"/>
      <c r="F3" s="915"/>
      <c r="G3" s="915"/>
      <c r="H3" s="915"/>
      <c r="I3" s="915"/>
      <c r="J3" s="915"/>
    </row>
    <row r="4" spans="1:10" s="12" customFormat="1" ht="15.75" x14ac:dyDescent="0.25">
      <c r="A4" s="916" t="s">
        <v>801</v>
      </c>
      <c r="B4" s="916"/>
      <c r="C4" s="916"/>
      <c r="D4" s="916"/>
      <c r="E4" s="916"/>
      <c r="F4" s="916"/>
      <c r="G4" s="916"/>
      <c r="H4" s="916"/>
      <c r="I4" s="916"/>
      <c r="J4" s="916"/>
    </row>
    <row r="5" spans="1:10" s="12" customFormat="1" ht="5.0999999999999996" customHeight="1" x14ac:dyDescent="0.25">
      <c r="A5" s="270"/>
      <c r="B5" s="270"/>
      <c r="C5" s="270"/>
      <c r="D5" s="270"/>
      <c r="E5" s="270"/>
      <c r="F5" s="270"/>
      <c r="G5" s="270"/>
      <c r="H5" s="270"/>
      <c r="I5" s="270"/>
      <c r="J5" s="270"/>
    </row>
    <row r="6" spans="1:10" ht="15.75" x14ac:dyDescent="0.2">
      <c r="A6" s="271" t="s">
        <v>130</v>
      </c>
      <c r="B6" s="261"/>
      <c r="C6" s="261"/>
      <c r="D6" s="261"/>
      <c r="E6" s="261"/>
      <c r="F6" s="261"/>
      <c r="G6" s="261"/>
      <c r="H6" s="261"/>
      <c r="I6" s="261"/>
      <c r="J6" s="272" t="s">
        <v>131</v>
      </c>
    </row>
    <row r="7" spans="1:10" s="4" customFormat="1" ht="30" customHeight="1" thickBot="1" x14ac:dyDescent="0.25">
      <c r="A7" s="927" t="s">
        <v>106</v>
      </c>
      <c r="B7" s="925">
        <v>2020</v>
      </c>
      <c r="C7" s="926"/>
      <c r="D7" s="925">
        <v>2021</v>
      </c>
      <c r="E7" s="926"/>
      <c r="F7" s="925">
        <v>2022</v>
      </c>
      <c r="G7" s="926"/>
      <c r="H7" s="925">
        <v>2023</v>
      </c>
      <c r="I7" s="926"/>
      <c r="J7" s="930" t="s">
        <v>116</v>
      </c>
    </row>
    <row r="8" spans="1:10" s="4" customFormat="1" ht="27.75" customHeight="1" thickBot="1" x14ac:dyDescent="0.25">
      <c r="A8" s="928"/>
      <c r="B8" s="923" t="s">
        <v>579</v>
      </c>
      <c r="C8" s="923" t="s">
        <v>421</v>
      </c>
      <c r="D8" s="923" t="s">
        <v>579</v>
      </c>
      <c r="E8" s="923" t="s">
        <v>421</v>
      </c>
      <c r="F8" s="923" t="s">
        <v>579</v>
      </c>
      <c r="G8" s="923" t="s">
        <v>421</v>
      </c>
      <c r="H8" s="923" t="s">
        <v>579</v>
      </c>
      <c r="I8" s="923" t="s">
        <v>421</v>
      </c>
      <c r="J8" s="931"/>
    </row>
    <row r="9" spans="1:10" s="4" customFormat="1" x14ac:dyDescent="0.2">
      <c r="A9" s="929"/>
      <c r="B9" s="924"/>
      <c r="C9" s="924"/>
      <c r="D9" s="924"/>
      <c r="E9" s="924"/>
      <c r="F9" s="924"/>
      <c r="G9" s="924"/>
      <c r="H9" s="924"/>
      <c r="I9" s="924"/>
      <c r="J9" s="932"/>
    </row>
    <row r="10" spans="1:10" s="5" customFormat="1" ht="30" customHeight="1" thickBot="1" x14ac:dyDescent="0.25">
      <c r="A10" s="265" t="s">
        <v>415</v>
      </c>
      <c r="B10" s="278">
        <v>25</v>
      </c>
      <c r="C10" s="278">
        <v>177</v>
      </c>
      <c r="D10" s="278">
        <v>27</v>
      </c>
      <c r="E10" s="278">
        <v>240</v>
      </c>
      <c r="F10" s="278">
        <v>29</v>
      </c>
      <c r="G10" s="278">
        <v>162</v>
      </c>
      <c r="H10" s="278">
        <v>30</v>
      </c>
      <c r="I10" s="278">
        <v>170</v>
      </c>
      <c r="J10" s="262" t="s">
        <v>416</v>
      </c>
    </row>
    <row r="11" spans="1:10" s="5" customFormat="1" ht="30" customHeight="1" thickBot="1" x14ac:dyDescent="0.25">
      <c r="A11" s="266" t="s">
        <v>417</v>
      </c>
      <c r="B11" s="279">
        <v>18</v>
      </c>
      <c r="C11" s="279">
        <v>221</v>
      </c>
      <c r="D11" s="279">
        <v>23</v>
      </c>
      <c r="E11" s="279">
        <v>244</v>
      </c>
      <c r="F11" s="279">
        <v>23</v>
      </c>
      <c r="G11" s="279">
        <v>278</v>
      </c>
      <c r="H11" s="279">
        <v>22</v>
      </c>
      <c r="I11" s="279">
        <v>273</v>
      </c>
      <c r="J11" s="276" t="s">
        <v>418</v>
      </c>
    </row>
    <row r="12" spans="1:10" s="5" customFormat="1" ht="30" customHeight="1" x14ac:dyDescent="0.2">
      <c r="A12" s="275" t="s">
        <v>419</v>
      </c>
      <c r="B12" s="280">
        <v>1</v>
      </c>
      <c r="C12" s="280">
        <v>3</v>
      </c>
      <c r="D12" s="280">
        <v>2</v>
      </c>
      <c r="E12" s="280">
        <v>10</v>
      </c>
      <c r="F12" s="280">
        <v>4</v>
      </c>
      <c r="G12" s="280">
        <v>5</v>
      </c>
      <c r="H12" s="280">
        <v>5</v>
      </c>
      <c r="I12" s="280">
        <v>7</v>
      </c>
      <c r="J12" s="277" t="s">
        <v>420</v>
      </c>
    </row>
    <row r="13" spans="1:10" s="5" customFormat="1" ht="30" customHeight="1" x14ac:dyDescent="0.2">
      <c r="A13" s="273" t="s">
        <v>2</v>
      </c>
      <c r="B13" s="281">
        <f t="shared" ref="B13:I13" si="0">SUM(B10:B12)</f>
        <v>44</v>
      </c>
      <c r="C13" s="281">
        <f t="shared" si="0"/>
        <v>401</v>
      </c>
      <c r="D13" s="281">
        <f t="shared" si="0"/>
        <v>52</v>
      </c>
      <c r="E13" s="281">
        <f t="shared" si="0"/>
        <v>494</v>
      </c>
      <c r="F13" s="281">
        <f t="shared" si="0"/>
        <v>56</v>
      </c>
      <c r="G13" s="281">
        <f t="shared" si="0"/>
        <v>445</v>
      </c>
      <c r="H13" s="281">
        <f t="shared" si="0"/>
        <v>57</v>
      </c>
      <c r="I13" s="281">
        <f t="shared" si="0"/>
        <v>450</v>
      </c>
      <c r="J13" s="274" t="s">
        <v>3</v>
      </c>
    </row>
    <row r="28" customFormat="1" x14ac:dyDescent="0.2"/>
  </sheetData>
  <mergeCells count="18">
    <mergeCell ref="D7:E7"/>
    <mergeCell ref="D8:D9"/>
    <mergeCell ref="E8:E9"/>
    <mergeCell ref="H7:I7"/>
    <mergeCell ref="H8:H9"/>
    <mergeCell ref="I8:I9"/>
    <mergeCell ref="A1:J1"/>
    <mergeCell ref="A2:J2"/>
    <mergeCell ref="A3:J3"/>
    <mergeCell ref="A4:J4"/>
    <mergeCell ref="A7:A9"/>
    <mergeCell ref="J7:J9"/>
    <mergeCell ref="B8:B9"/>
    <mergeCell ref="C8:C9"/>
    <mergeCell ref="F8:F9"/>
    <mergeCell ref="G8:G9"/>
    <mergeCell ref="B7:C7"/>
    <mergeCell ref="F7:G7"/>
  </mergeCells>
  <printOptions horizontalCentered="1" verticalCentered="1"/>
  <pageMargins left="0.70866141732283505" right="0.74803149606299202" top="0.70866141732283505" bottom="0.74803149606299202" header="0.31496062992126" footer="0.31496062992126"/>
  <pageSetup paperSize="9" scale="8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J37"/>
  <sheetViews>
    <sheetView rightToLeft="1" view="pageBreakPreview" zoomScaleNormal="100" zoomScaleSheetLayoutView="100" workbookViewId="0">
      <selection activeCell="A3" sqref="A3:H3"/>
    </sheetView>
  </sheetViews>
  <sheetFormatPr defaultRowHeight="15.75" x14ac:dyDescent="0.2"/>
  <cols>
    <col min="1" max="1" width="27.7109375" style="227" customWidth="1"/>
    <col min="2" max="7" width="12.7109375" style="227" customWidth="1"/>
    <col min="8" max="8" width="27.7109375" style="227" customWidth="1"/>
    <col min="9" max="9" width="24" style="228" customWidth="1"/>
    <col min="10" max="252" width="9.140625" style="228"/>
    <col min="253" max="253" width="22.7109375" style="228" customWidth="1"/>
    <col min="254" max="254" width="11.28515625" style="228" customWidth="1"/>
    <col min="255" max="262" width="8.7109375" style="228" customWidth="1"/>
    <col min="263" max="263" width="22.7109375" style="228" customWidth="1"/>
    <col min="264" max="508" width="9.140625" style="228"/>
    <col min="509" max="509" width="22.7109375" style="228" customWidth="1"/>
    <col min="510" max="510" width="11.28515625" style="228" customWidth="1"/>
    <col min="511" max="518" width="8.7109375" style="228" customWidth="1"/>
    <col min="519" max="519" width="22.7109375" style="228" customWidth="1"/>
    <col min="520" max="764" width="9.140625" style="228"/>
    <col min="765" max="765" width="22.7109375" style="228" customWidth="1"/>
    <col min="766" max="766" width="11.28515625" style="228" customWidth="1"/>
    <col min="767" max="774" width="8.7109375" style="228" customWidth="1"/>
    <col min="775" max="775" width="22.7109375" style="228" customWidth="1"/>
    <col min="776" max="1020" width="9.140625" style="228"/>
    <col min="1021" max="1021" width="22.7109375" style="228" customWidth="1"/>
    <col min="1022" max="1022" width="11.28515625" style="228" customWidth="1"/>
    <col min="1023" max="1030" width="8.7109375" style="228" customWidth="1"/>
    <col min="1031" max="1031" width="22.7109375" style="228" customWidth="1"/>
    <col min="1032" max="1276" width="9.140625" style="228"/>
    <col min="1277" max="1277" width="22.7109375" style="228" customWidth="1"/>
    <col min="1278" max="1278" width="11.28515625" style="228" customWidth="1"/>
    <col min="1279" max="1286" width="8.7109375" style="228" customWidth="1"/>
    <col min="1287" max="1287" width="22.7109375" style="228" customWidth="1"/>
    <col min="1288" max="1532" width="9.140625" style="228"/>
    <col min="1533" max="1533" width="22.7109375" style="228" customWidth="1"/>
    <col min="1534" max="1534" width="11.28515625" style="228" customWidth="1"/>
    <col min="1535" max="1542" width="8.7109375" style="228" customWidth="1"/>
    <col min="1543" max="1543" width="22.7109375" style="228" customWidth="1"/>
    <col min="1544" max="1788" width="9.140625" style="228"/>
    <col min="1789" max="1789" width="22.7109375" style="228" customWidth="1"/>
    <col min="1790" max="1790" width="11.28515625" style="228" customWidth="1"/>
    <col min="1791" max="1798" width="8.7109375" style="228" customWidth="1"/>
    <col min="1799" max="1799" width="22.7109375" style="228" customWidth="1"/>
    <col min="1800" max="2044" width="9.140625" style="228"/>
    <col min="2045" max="2045" width="22.7109375" style="228" customWidth="1"/>
    <col min="2046" max="2046" width="11.28515625" style="228" customWidth="1"/>
    <col min="2047" max="2054" width="8.7109375" style="228" customWidth="1"/>
    <col min="2055" max="2055" width="22.7109375" style="228" customWidth="1"/>
    <col min="2056" max="2300" width="9.140625" style="228"/>
    <col min="2301" max="2301" width="22.7109375" style="228" customWidth="1"/>
    <col min="2302" max="2302" width="11.28515625" style="228" customWidth="1"/>
    <col min="2303" max="2310" width="8.7109375" style="228" customWidth="1"/>
    <col min="2311" max="2311" width="22.7109375" style="228" customWidth="1"/>
    <col min="2312" max="2556" width="9.140625" style="228"/>
    <col min="2557" max="2557" width="22.7109375" style="228" customWidth="1"/>
    <col min="2558" max="2558" width="11.28515625" style="228" customWidth="1"/>
    <col min="2559" max="2566" width="8.7109375" style="228" customWidth="1"/>
    <col min="2567" max="2567" width="22.7109375" style="228" customWidth="1"/>
    <col min="2568" max="2812" width="9.140625" style="228"/>
    <col min="2813" max="2813" width="22.7109375" style="228" customWidth="1"/>
    <col min="2814" max="2814" width="11.28515625" style="228" customWidth="1"/>
    <col min="2815" max="2822" width="8.7109375" style="228" customWidth="1"/>
    <col min="2823" max="2823" width="22.7109375" style="228" customWidth="1"/>
    <col min="2824" max="3068" width="9.140625" style="228"/>
    <col min="3069" max="3069" width="22.7109375" style="228" customWidth="1"/>
    <col min="3070" max="3070" width="11.28515625" style="228" customWidth="1"/>
    <col min="3071" max="3078" width="8.7109375" style="228" customWidth="1"/>
    <col min="3079" max="3079" width="22.7109375" style="228" customWidth="1"/>
    <col min="3080" max="3324" width="9.140625" style="228"/>
    <col min="3325" max="3325" width="22.7109375" style="228" customWidth="1"/>
    <col min="3326" max="3326" width="11.28515625" style="228" customWidth="1"/>
    <col min="3327" max="3334" width="8.7109375" style="228" customWidth="1"/>
    <col min="3335" max="3335" width="22.7109375" style="228" customWidth="1"/>
    <col min="3336" max="3580" width="9.140625" style="228"/>
    <col min="3581" max="3581" width="22.7109375" style="228" customWidth="1"/>
    <col min="3582" max="3582" width="11.28515625" style="228" customWidth="1"/>
    <col min="3583" max="3590" width="8.7109375" style="228" customWidth="1"/>
    <col min="3591" max="3591" width="22.7109375" style="228" customWidth="1"/>
    <col min="3592" max="3836" width="9.140625" style="228"/>
    <col min="3837" max="3837" width="22.7109375" style="228" customWidth="1"/>
    <col min="3838" max="3838" width="11.28515625" style="228" customWidth="1"/>
    <col min="3839" max="3846" width="8.7109375" style="228" customWidth="1"/>
    <col min="3847" max="3847" width="22.7109375" style="228" customWidth="1"/>
    <col min="3848" max="4092" width="9.140625" style="228"/>
    <col min="4093" max="4093" width="22.7109375" style="228" customWidth="1"/>
    <col min="4094" max="4094" width="11.28515625" style="228" customWidth="1"/>
    <col min="4095" max="4102" width="8.7109375" style="228" customWidth="1"/>
    <col min="4103" max="4103" width="22.7109375" style="228" customWidth="1"/>
    <col min="4104" max="4348" width="9.140625" style="228"/>
    <col min="4349" max="4349" width="22.7109375" style="228" customWidth="1"/>
    <col min="4350" max="4350" width="11.28515625" style="228" customWidth="1"/>
    <col min="4351" max="4358" width="8.7109375" style="228" customWidth="1"/>
    <col min="4359" max="4359" width="22.7109375" style="228" customWidth="1"/>
    <col min="4360" max="4604" width="9.140625" style="228"/>
    <col min="4605" max="4605" width="22.7109375" style="228" customWidth="1"/>
    <col min="4606" max="4606" width="11.28515625" style="228" customWidth="1"/>
    <col min="4607" max="4614" width="8.7109375" style="228" customWidth="1"/>
    <col min="4615" max="4615" width="22.7109375" style="228" customWidth="1"/>
    <col min="4616" max="4860" width="9.140625" style="228"/>
    <col min="4861" max="4861" width="22.7109375" style="228" customWidth="1"/>
    <col min="4862" max="4862" width="11.28515625" style="228" customWidth="1"/>
    <col min="4863" max="4870" width="8.7109375" style="228" customWidth="1"/>
    <col min="4871" max="4871" width="22.7109375" style="228" customWidth="1"/>
    <col min="4872" max="5116" width="9.140625" style="228"/>
    <col min="5117" max="5117" width="22.7109375" style="228" customWidth="1"/>
    <col min="5118" max="5118" width="11.28515625" style="228" customWidth="1"/>
    <col min="5119" max="5126" width="8.7109375" style="228" customWidth="1"/>
    <col min="5127" max="5127" width="22.7109375" style="228" customWidth="1"/>
    <col min="5128" max="5372" width="9.140625" style="228"/>
    <col min="5373" max="5373" width="22.7109375" style="228" customWidth="1"/>
    <col min="5374" max="5374" width="11.28515625" style="228" customWidth="1"/>
    <col min="5375" max="5382" width="8.7109375" style="228" customWidth="1"/>
    <col min="5383" max="5383" width="22.7109375" style="228" customWidth="1"/>
    <col min="5384" max="5628" width="9.140625" style="228"/>
    <col min="5629" max="5629" width="22.7109375" style="228" customWidth="1"/>
    <col min="5630" max="5630" width="11.28515625" style="228" customWidth="1"/>
    <col min="5631" max="5638" width="8.7109375" style="228" customWidth="1"/>
    <col min="5639" max="5639" width="22.7109375" style="228" customWidth="1"/>
    <col min="5640" max="5884" width="9.140625" style="228"/>
    <col min="5885" max="5885" width="22.7109375" style="228" customWidth="1"/>
    <col min="5886" max="5886" width="11.28515625" style="228" customWidth="1"/>
    <col min="5887" max="5894" width="8.7109375" style="228" customWidth="1"/>
    <col min="5895" max="5895" width="22.7109375" style="228" customWidth="1"/>
    <col min="5896" max="6140" width="9.140625" style="228"/>
    <col min="6141" max="6141" width="22.7109375" style="228" customWidth="1"/>
    <col min="6142" max="6142" width="11.28515625" style="228" customWidth="1"/>
    <col min="6143" max="6150" width="8.7109375" style="228" customWidth="1"/>
    <col min="6151" max="6151" width="22.7109375" style="228" customWidth="1"/>
    <col min="6152" max="6396" width="9.140625" style="228"/>
    <col min="6397" max="6397" width="22.7109375" style="228" customWidth="1"/>
    <col min="6398" max="6398" width="11.28515625" style="228" customWidth="1"/>
    <col min="6399" max="6406" width="8.7109375" style="228" customWidth="1"/>
    <col min="6407" max="6407" width="22.7109375" style="228" customWidth="1"/>
    <col min="6408" max="6652" width="9.140625" style="228"/>
    <col min="6653" max="6653" width="22.7109375" style="228" customWidth="1"/>
    <col min="6654" max="6654" width="11.28515625" style="228" customWidth="1"/>
    <col min="6655" max="6662" width="8.7109375" style="228" customWidth="1"/>
    <col min="6663" max="6663" width="22.7109375" style="228" customWidth="1"/>
    <col min="6664" max="6908" width="9.140625" style="228"/>
    <col min="6909" max="6909" width="22.7109375" style="228" customWidth="1"/>
    <col min="6910" max="6910" width="11.28515625" style="228" customWidth="1"/>
    <col min="6911" max="6918" width="8.7109375" style="228" customWidth="1"/>
    <col min="6919" max="6919" width="22.7109375" style="228" customWidth="1"/>
    <col min="6920" max="7164" width="9.140625" style="228"/>
    <col min="7165" max="7165" width="22.7109375" style="228" customWidth="1"/>
    <col min="7166" max="7166" width="11.28515625" style="228" customWidth="1"/>
    <col min="7167" max="7174" width="8.7109375" style="228" customWidth="1"/>
    <col min="7175" max="7175" width="22.7109375" style="228" customWidth="1"/>
    <col min="7176" max="7420" width="9.140625" style="228"/>
    <col min="7421" max="7421" width="22.7109375" style="228" customWidth="1"/>
    <col min="7422" max="7422" width="11.28515625" style="228" customWidth="1"/>
    <col min="7423" max="7430" width="8.7109375" style="228" customWidth="1"/>
    <col min="7431" max="7431" width="22.7109375" style="228" customWidth="1"/>
    <col min="7432" max="7676" width="9.140625" style="228"/>
    <col min="7677" max="7677" width="22.7109375" style="228" customWidth="1"/>
    <col min="7678" max="7678" width="11.28515625" style="228" customWidth="1"/>
    <col min="7679" max="7686" width="8.7109375" style="228" customWidth="1"/>
    <col min="7687" max="7687" width="22.7109375" style="228" customWidth="1"/>
    <col min="7688" max="7932" width="9.140625" style="228"/>
    <col min="7933" max="7933" width="22.7109375" style="228" customWidth="1"/>
    <col min="7934" max="7934" width="11.28515625" style="228" customWidth="1"/>
    <col min="7935" max="7942" width="8.7109375" style="228" customWidth="1"/>
    <col min="7943" max="7943" width="22.7109375" style="228" customWidth="1"/>
    <col min="7944" max="8188" width="9.140625" style="228"/>
    <col min="8189" max="8189" width="22.7109375" style="228" customWidth="1"/>
    <col min="8190" max="8190" width="11.28515625" style="228" customWidth="1"/>
    <col min="8191" max="8198" width="8.7109375" style="228" customWidth="1"/>
    <col min="8199" max="8199" width="22.7109375" style="228" customWidth="1"/>
    <col min="8200" max="8444" width="9.140625" style="228"/>
    <col min="8445" max="8445" width="22.7109375" style="228" customWidth="1"/>
    <col min="8446" max="8446" width="11.28515625" style="228" customWidth="1"/>
    <col min="8447" max="8454" width="8.7109375" style="228" customWidth="1"/>
    <col min="8455" max="8455" width="22.7109375" style="228" customWidth="1"/>
    <col min="8456" max="8700" width="9.140625" style="228"/>
    <col min="8701" max="8701" width="22.7109375" style="228" customWidth="1"/>
    <col min="8702" max="8702" width="11.28515625" style="228" customWidth="1"/>
    <col min="8703" max="8710" width="8.7109375" style="228" customWidth="1"/>
    <col min="8711" max="8711" width="22.7109375" style="228" customWidth="1"/>
    <col min="8712" max="8956" width="9.140625" style="228"/>
    <col min="8957" max="8957" width="22.7109375" style="228" customWidth="1"/>
    <col min="8958" max="8958" width="11.28515625" style="228" customWidth="1"/>
    <col min="8959" max="8966" width="8.7109375" style="228" customWidth="1"/>
    <col min="8967" max="8967" width="22.7109375" style="228" customWidth="1"/>
    <col min="8968" max="9212" width="9.140625" style="228"/>
    <col min="9213" max="9213" width="22.7109375" style="228" customWidth="1"/>
    <col min="9214" max="9214" width="11.28515625" style="228" customWidth="1"/>
    <col min="9215" max="9222" width="8.7109375" style="228" customWidth="1"/>
    <col min="9223" max="9223" width="22.7109375" style="228" customWidth="1"/>
    <col min="9224" max="9468" width="9.140625" style="228"/>
    <col min="9469" max="9469" width="22.7109375" style="228" customWidth="1"/>
    <col min="9470" max="9470" width="11.28515625" style="228" customWidth="1"/>
    <col min="9471" max="9478" width="8.7109375" style="228" customWidth="1"/>
    <col min="9479" max="9479" width="22.7109375" style="228" customWidth="1"/>
    <col min="9480" max="9724" width="9.140625" style="228"/>
    <col min="9725" max="9725" width="22.7109375" style="228" customWidth="1"/>
    <col min="9726" max="9726" width="11.28515625" style="228" customWidth="1"/>
    <col min="9727" max="9734" width="8.7109375" style="228" customWidth="1"/>
    <col min="9735" max="9735" width="22.7109375" style="228" customWidth="1"/>
    <col min="9736" max="9980" width="9.140625" style="228"/>
    <col min="9981" max="9981" width="22.7109375" style="228" customWidth="1"/>
    <col min="9982" max="9982" width="11.28515625" style="228" customWidth="1"/>
    <col min="9983" max="9990" width="8.7109375" style="228" customWidth="1"/>
    <col min="9991" max="9991" width="22.7109375" style="228" customWidth="1"/>
    <col min="9992" max="10236" width="9.140625" style="228"/>
    <col min="10237" max="10237" width="22.7109375" style="228" customWidth="1"/>
    <col min="10238" max="10238" width="11.28515625" style="228" customWidth="1"/>
    <col min="10239" max="10246" width="8.7109375" style="228" customWidth="1"/>
    <col min="10247" max="10247" width="22.7109375" style="228" customWidth="1"/>
    <col min="10248" max="10492" width="9.140625" style="228"/>
    <col min="10493" max="10493" width="22.7109375" style="228" customWidth="1"/>
    <col min="10494" max="10494" width="11.28515625" style="228" customWidth="1"/>
    <col min="10495" max="10502" width="8.7109375" style="228" customWidth="1"/>
    <col min="10503" max="10503" width="22.7109375" style="228" customWidth="1"/>
    <col min="10504" max="10748" width="9.140625" style="228"/>
    <col min="10749" max="10749" width="22.7109375" style="228" customWidth="1"/>
    <col min="10750" max="10750" width="11.28515625" style="228" customWidth="1"/>
    <col min="10751" max="10758" width="8.7109375" style="228" customWidth="1"/>
    <col min="10759" max="10759" width="22.7109375" style="228" customWidth="1"/>
    <col min="10760" max="11004" width="9.140625" style="228"/>
    <col min="11005" max="11005" width="22.7109375" style="228" customWidth="1"/>
    <col min="11006" max="11006" width="11.28515625" style="228" customWidth="1"/>
    <col min="11007" max="11014" width="8.7109375" style="228" customWidth="1"/>
    <col min="11015" max="11015" width="22.7109375" style="228" customWidth="1"/>
    <col min="11016" max="11260" width="9.140625" style="228"/>
    <col min="11261" max="11261" width="22.7109375" style="228" customWidth="1"/>
    <col min="11262" max="11262" width="11.28515625" style="228" customWidth="1"/>
    <col min="11263" max="11270" width="8.7109375" style="228" customWidth="1"/>
    <col min="11271" max="11271" width="22.7109375" style="228" customWidth="1"/>
    <col min="11272" max="11516" width="9.140625" style="228"/>
    <col min="11517" max="11517" width="22.7109375" style="228" customWidth="1"/>
    <col min="11518" max="11518" width="11.28515625" style="228" customWidth="1"/>
    <col min="11519" max="11526" width="8.7109375" style="228" customWidth="1"/>
    <col min="11527" max="11527" width="22.7109375" style="228" customWidth="1"/>
    <col min="11528" max="11772" width="9.140625" style="228"/>
    <col min="11773" max="11773" width="22.7109375" style="228" customWidth="1"/>
    <col min="11774" max="11774" width="11.28515625" style="228" customWidth="1"/>
    <col min="11775" max="11782" width="8.7109375" style="228" customWidth="1"/>
    <col min="11783" max="11783" width="22.7109375" style="228" customWidth="1"/>
    <col min="11784" max="12028" width="9.140625" style="228"/>
    <col min="12029" max="12029" width="22.7109375" style="228" customWidth="1"/>
    <col min="12030" max="12030" width="11.28515625" style="228" customWidth="1"/>
    <col min="12031" max="12038" width="8.7109375" style="228" customWidth="1"/>
    <col min="12039" max="12039" width="22.7109375" style="228" customWidth="1"/>
    <col min="12040" max="12284" width="9.140625" style="228"/>
    <col min="12285" max="12285" width="22.7109375" style="228" customWidth="1"/>
    <col min="12286" max="12286" width="11.28515625" style="228" customWidth="1"/>
    <col min="12287" max="12294" width="8.7109375" style="228" customWidth="1"/>
    <col min="12295" max="12295" width="22.7109375" style="228" customWidth="1"/>
    <col min="12296" max="12540" width="9.140625" style="228"/>
    <col min="12541" max="12541" width="22.7109375" style="228" customWidth="1"/>
    <col min="12542" max="12542" width="11.28515625" style="228" customWidth="1"/>
    <col min="12543" max="12550" width="8.7109375" style="228" customWidth="1"/>
    <col min="12551" max="12551" width="22.7109375" style="228" customWidth="1"/>
    <col min="12552" max="12796" width="9.140625" style="228"/>
    <col min="12797" max="12797" width="22.7109375" style="228" customWidth="1"/>
    <col min="12798" max="12798" width="11.28515625" style="228" customWidth="1"/>
    <col min="12799" max="12806" width="8.7109375" style="228" customWidth="1"/>
    <col min="12807" max="12807" width="22.7109375" style="228" customWidth="1"/>
    <col min="12808" max="13052" width="9.140625" style="228"/>
    <col min="13053" max="13053" width="22.7109375" style="228" customWidth="1"/>
    <col min="13054" max="13054" width="11.28515625" style="228" customWidth="1"/>
    <col min="13055" max="13062" width="8.7109375" style="228" customWidth="1"/>
    <col min="13063" max="13063" width="22.7109375" style="228" customWidth="1"/>
    <col min="13064" max="13308" width="9.140625" style="228"/>
    <col min="13309" max="13309" width="22.7109375" style="228" customWidth="1"/>
    <col min="13310" max="13310" width="11.28515625" style="228" customWidth="1"/>
    <col min="13311" max="13318" width="8.7109375" style="228" customWidth="1"/>
    <col min="13319" max="13319" width="22.7109375" style="228" customWidth="1"/>
    <col min="13320" max="13564" width="9.140625" style="228"/>
    <col min="13565" max="13565" width="22.7109375" style="228" customWidth="1"/>
    <col min="13566" max="13566" width="11.28515625" style="228" customWidth="1"/>
    <col min="13567" max="13574" width="8.7109375" style="228" customWidth="1"/>
    <col min="13575" max="13575" width="22.7109375" style="228" customWidth="1"/>
    <col min="13576" max="13820" width="9.140625" style="228"/>
    <col min="13821" max="13821" width="22.7109375" style="228" customWidth="1"/>
    <col min="13822" max="13822" width="11.28515625" style="228" customWidth="1"/>
    <col min="13823" max="13830" width="8.7109375" style="228" customWidth="1"/>
    <col min="13831" max="13831" width="22.7109375" style="228" customWidth="1"/>
    <col min="13832" max="14076" width="9.140625" style="228"/>
    <col min="14077" max="14077" width="22.7109375" style="228" customWidth="1"/>
    <col min="14078" max="14078" width="11.28515625" style="228" customWidth="1"/>
    <col min="14079" max="14086" width="8.7109375" style="228" customWidth="1"/>
    <col min="14087" max="14087" width="22.7109375" style="228" customWidth="1"/>
    <col min="14088" max="14332" width="9.140625" style="228"/>
    <col min="14333" max="14333" width="22.7109375" style="228" customWidth="1"/>
    <col min="14334" max="14334" width="11.28515625" style="228" customWidth="1"/>
    <col min="14335" max="14342" width="8.7109375" style="228" customWidth="1"/>
    <col min="14343" max="14343" width="22.7109375" style="228" customWidth="1"/>
    <col min="14344" max="14588" width="9.140625" style="228"/>
    <col min="14589" max="14589" width="22.7109375" style="228" customWidth="1"/>
    <col min="14590" max="14590" width="11.28515625" style="228" customWidth="1"/>
    <col min="14591" max="14598" width="8.7109375" style="228" customWidth="1"/>
    <col min="14599" max="14599" width="22.7109375" style="228" customWidth="1"/>
    <col min="14600" max="14844" width="9.140625" style="228"/>
    <col min="14845" max="14845" width="22.7109375" style="228" customWidth="1"/>
    <col min="14846" max="14846" width="11.28515625" style="228" customWidth="1"/>
    <col min="14847" max="14854" width="8.7109375" style="228" customWidth="1"/>
    <col min="14855" max="14855" width="22.7109375" style="228" customWidth="1"/>
    <col min="14856" max="15100" width="9.140625" style="228"/>
    <col min="15101" max="15101" width="22.7109375" style="228" customWidth="1"/>
    <col min="15102" max="15102" width="11.28515625" style="228" customWidth="1"/>
    <col min="15103" max="15110" width="8.7109375" style="228" customWidth="1"/>
    <col min="15111" max="15111" width="22.7109375" style="228" customWidth="1"/>
    <col min="15112" max="15356" width="9.140625" style="228"/>
    <col min="15357" max="15357" width="22.7109375" style="228" customWidth="1"/>
    <col min="15358" max="15358" width="11.28515625" style="228" customWidth="1"/>
    <col min="15359" max="15366" width="8.7109375" style="228" customWidth="1"/>
    <col min="15367" max="15367" width="22.7109375" style="228" customWidth="1"/>
    <col min="15368" max="15612" width="9.140625" style="228"/>
    <col min="15613" max="15613" width="22.7109375" style="228" customWidth="1"/>
    <col min="15614" max="15614" width="11.28515625" style="228" customWidth="1"/>
    <col min="15615" max="15622" width="8.7109375" style="228" customWidth="1"/>
    <col min="15623" max="15623" width="22.7109375" style="228" customWidth="1"/>
    <col min="15624" max="15868" width="9.140625" style="228"/>
    <col min="15869" max="15869" width="22.7109375" style="228" customWidth="1"/>
    <col min="15870" max="15870" width="11.28515625" style="228" customWidth="1"/>
    <col min="15871" max="15878" width="8.7109375" style="228" customWidth="1"/>
    <col min="15879" max="15879" width="22.7109375" style="228" customWidth="1"/>
    <col min="15880" max="16124" width="9.140625" style="228"/>
    <col min="16125" max="16125" width="22.7109375" style="228" customWidth="1"/>
    <col min="16126" max="16126" width="11.28515625" style="228" customWidth="1"/>
    <col min="16127" max="16134" width="8.7109375" style="228" customWidth="1"/>
    <col min="16135" max="16135" width="22.7109375" style="228" customWidth="1"/>
    <col min="16136" max="16384" width="9.140625" style="228"/>
  </cols>
  <sheetData>
    <row r="1" spans="1:10" s="18" customFormat="1" ht="18" x14ac:dyDescent="0.2">
      <c r="A1" s="939" t="s">
        <v>893</v>
      </c>
      <c r="B1" s="939"/>
      <c r="C1" s="939"/>
      <c r="D1" s="939"/>
      <c r="E1" s="939"/>
      <c r="F1" s="939"/>
      <c r="G1" s="939"/>
      <c r="H1" s="939"/>
      <c r="I1" s="221"/>
      <c r="J1" s="221"/>
    </row>
    <row r="2" spans="1:10" s="18" customFormat="1" ht="17.25" customHeight="1" x14ac:dyDescent="0.2">
      <c r="A2" s="943" t="s">
        <v>801</v>
      </c>
      <c r="B2" s="943"/>
      <c r="C2" s="943"/>
      <c r="D2" s="943"/>
      <c r="E2" s="943"/>
      <c r="F2" s="943"/>
      <c r="G2" s="943"/>
      <c r="H2" s="943"/>
      <c r="I2" s="221"/>
      <c r="J2" s="221"/>
    </row>
    <row r="3" spans="1:10" s="18" customFormat="1" x14ac:dyDescent="0.2">
      <c r="A3" s="940" t="s">
        <v>948</v>
      </c>
      <c r="B3" s="941"/>
      <c r="C3" s="941"/>
      <c r="D3" s="941"/>
      <c r="E3" s="941"/>
      <c r="F3" s="941"/>
      <c r="G3" s="941"/>
      <c r="H3" s="941"/>
      <c r="I3" s="221"/>
      <c r="J3" s="221"/>
    </row>
    <row r="4" spans="1:10" s="18" customFormat="1" x14ac:dyDescent="0.2">
      <c r="A4" s="942" t="s">
        <v>801</v>
      </c>
      <c r="B4" s="942"/>
      <c r="C4" s="942"/>
      <c r="D4" s="942"/>
      <c r="E4" s="942"/>
      <c r="F4" s="942"/>
      <c r="G4" s="942"/>
      <c r="H4" s="942"/>
      <c r="I4" s="221"/>
      <c r="J4" s="221"/>
    </row>
    <row r="5" spans="1:10" s="18" customFormat="1" x14ac:dyDescent="0.2">
      <c r="A5" s="222"/>
      <c r="B5" s="222"/>
      <c r="C5" s="222"/>
      <c r="D5" s="222"/>
      <c r="E5" s="222"/>
      <c r="F5" s="222"/>
      <c r="G5" s="222"/>
      <c r="H5" s="222"/>
      <c r="I5" s="221"/>
      <c r="J5" s="221"/>
    </row>
    <row r="6" spans="1:10" s="10" customFormat="1" x14ac:dyDescent="0.25">
      <c r="A6" s="282" t="s">
        <v>132</v>
      </c>
      <c r="B6" s="223"/>
      <c r="C6" s="223"/>
      <c r="D6" s="223"/>
      <c r="E6" s="223"/>
      <c r="F6" s="223"/>
      <c r="G6" s="223"/>
      <c r="H6" s="283" t="s">
        <v>133</v>
      </c>
      <c r="I6" s="224"/>
      <c r="J6" s="224"/>
    </row>
    <row r="7" spans="1:10" s="10" customFormat="1" ht="28.5" customHeight="1" x14ac:dyDescent="0.2">
      <c r="A7" s="950" t="s">
        <v>922</v>
      </c>
      <c r="B7" s="947" t="s">
        <v>694</v>
      </c>
      <c r="C7" s="947">
        <v>2021</v>
      </c>
      <c r="D7" s="945" t="s">
        <v>695</v>
      </c>
      <c r="E7" s="920">
        <v>2023</v>
      </c>
      <c r="F7" s="948"/>
      <c r="G7" s="949"/>
      <c r="H7" s="933" t="s">
        <v>921</v>
      </c>
      <c r="I7" s="224"/>
      <c r="J7" s="224"/>
    </row>
    <row r="8" spans="1:10" s="18" customFormat="1" ht="30" customHeight="1" x14ac:dyDescent="0.2">
      <c r="A8" s="951"/>
      <c r="B8" s="946"/>
      <c r="C8" s="946"/>
      <c r="D8" s="946"/>
      <c r="E8" s="846" t="s">
        <v>938</v>
      </c>
      <c r="F8" s="846" t="s">
        <v>939</v>
      </c>
      <c r="G8" s="847" t="s">
        <v>813</v>
      </c>
      <c r="H8" s="934"/>
    </row>
    <row r="9" spans="1:10" s="10" customFormat="1" ht="22.5" customHeight="1" thickBot="1" x14ac:dyDescent="0.25">
      <c r="A9" s="553" t="s">
        <v>4</v>
      </c>
      <c r="B9" s="554">
        <v>1333</v>
      </c>
      <c r="C9" s="554">
        <v>91849</v>
      </c>
      <c r="D9" s="554">
        <v>0</v>
      </c>
      <c r="E9" s="825">
        <v>9456</v>
      </c>
      <c r="F9" s="825">
        <v>16726</v>
      </c>
      <c r="G9" s="768">
        <f>SUM(E9:F9)</f>
        <v>26182</v>
      </c>
      <c r="H9" s="828" t="s">
        <v>13</v>
      </c>
    </row>
    <row r="10" spans="1:10" s="10" customFormat="1" ht="22.5" customHeight="1" thickBot="1" x14ac:dyDescent="0.25">
      <c r="A10" s="555" t="s">
        <v>5</v>
      </c>
      <c r="B10" s="556">
        <v>57918</v>
      </c>
      <c r="C10" s="556">
        <v>13265</v>
      </c>
      <c r="D10" s="556">
        <v>0</v>
      </c>
      <c r="E10" s="770">
        <v>10131</v>
      </c>
      <c r="F10" s="770">
        <v>16211</v>
      </c>
      <c r="G10" s="769">
        <f t="shared" ref="G10:G20" si="0">SUM(E10:F10)</f>
        <v>26342</v>
      </c>
      <c r="H10" s="829" t="s">
        <v>14</v>
      </c>
    </row>
    <row r="11" spans="1:10" s="10" customFormat="1" ht="22.5" customHeight="1" thickBot="1" x14ac:dyDescent="0.25">
      <c r="A11" s="557" t="s">
        <v>6</v>
      </c>
      <c r="B11" s="558">
        <v>14521</v>
      </c>
      <c r="C11" s="558">
        <v>11444</v>
      </c>
      <c r="D11" s="558">
        <v>0</v>
      </c>
      <c r="E11" s="767">
        <v>9715</v>
      </c>
      <c r="F11" s="767">
        <v>16641</v>
      </c>
      <c r="G11" s="768">
        <f t="shared" si="0"/>
        <v>26356</v>
      </c>
      <c r="H11" s="830" t="s">
        <v>15</v>
      </c>
    </row>
    <row r="12" spans="1:10" s="10" customFormat="1" ht="22.5" customHeight="1" thickBot="1" x14ac:dyDescent="0.25">
      <c r="A12" s="555" t="s">
        <v>582</v>
      </c>
      <c r="B12" s="556">
        <v>0</v>
      </c>
      <c r="C12" s="556">
        <v>2309</v>
      </c>
      <c r="D12" s="556">
        <v>0</v>
      </c>
      <c r="E12" s="770">
        <v>12872</v>
      </c>
      <c r="F12" s="770">
        <v>26362</v>
      </c>
      <c r="G12" s="769">
        <f t="shared" si="0"/>
        <v>39234</v>
      </c>
      <c r="H12" s="831" t="s">
        <v>16</v>
      </c>
    </row>
    <row r="13" spans="1:10" s="10" customFormat="1" ht="22.5" customHeight="1" thickBot="1" x14ac:dyDescent="0.25">
      <c r="A13" s="557" t="s">
        <v>8</v>
      </c>
      <c r="B13" s="558">
        <v>0</v>
      </c>
      <c r="C13" s="558">
        <v>2309</v>
      </c>
      <c r="D13" s="558">
        <v>0</v>
      </c>
      <c r="E13" s="767">
        <v>7186</v>
      </c>
      <c r="F13" s="767">
        <v>15535</v>
      </c>
      <c r="G13" s="768">
        <f t="shared" si="0"/>
        <v>22721</v>
      </c>
      <c r="H13" s="830" t="s">
        <v>17</v>
      </c>
    </row>
    <row r="14" spans="1:10" s="10" customFormat="1" ht="22.5" customHeight="1" thickBot="1" x14ac:dyDescent="0.25">
      <c r="A14" s="555" t="s">
        <v>42</v>
      </c>
      <c r="B14" s="556">
        <v>0</v>
      </c>
      <c r="C14" s="556">
        <v>2630</v>
      </c>
      <c r="D14" s="556">
        <v>0</v>
      </c>
      <c r="E14" s="770">
        <v>3835</v>
      </c>
      <c r="F14" s="770">
        <v>10575</v>
      </c>
      <c r="G14" s="769">
        <f t="shared" si="0"/>
        <v>14410</v>
      </c>
      <c r="H14" s="829" t="s">
        <v>18</v>
      </c>
    </row>
    <row r="15" spans="1:10" s="10" customFormat="1" ht="22.5" customHeight="1" thickBot="1" x14ac:dyDescent="0.25">
      <c r="A15" s="557" t="s">
        <v>9</v>
      </c>
      <c r="B15" s="558">
        <v>0</v>
      </c>
      <c r="C15" s="558">
        <v>5052</v>
      </c>
      <c r="D15" s="558">
        <v>0</v>
      </c>
      <c r="E15" s="767">
        <v>2790</v>
      </c>
      <c r="F15" s="767">
        <v>6691</v>
      </c>
      <c r="G15" s="768">
        <f t="shared" si="0"/>
        <v>9481</v>
      </c>
      <c r="H15" s="830" t="s">
        <v>19</v>
      </c>
    </row>
    <row r="16" spans="1:10" s="10" customFormat="1" ht="22.5" customHeight="1" thickBot="1" x14ac:dyDescent="0.25">
      <c r="A16" s="555" t="s">
        <v>43</v>
      </c>
      <c r="B16" s="556">
        <v>0</v>
      </c>
      <c r="C16" s="556">
        <v>3066</v>
      </c>
      <c r="D16" s="556">
        <v>0</v>
      </c>
      <c r="E16" s="770">
        <v>1258</v>
      </c>
      <c r="F16" s="770">
        <v>3140</v>
      </c>
      <c r="G16" s="769">
        <f t="shared" si="0"/>
        <v>4398</v>
      </c>
      <c r="H16" s="829" t="s">
        <v>20</v>
      </c>
    </row>
    <row r="17" spans="1:8" s="10" customFormat="1" ht="22.5" customHeight="1" thickBot="1" x14ac:dyDescent="0.25">
      <c r="A17" s="557" t="s">
        <v>10</v>
      </c>
      <c r="B17" s="558">
        <v>0</v>
      </c>
      <c r="C17" s="558">
        <v>4913</v>
      </c>
      <c r="D17" s="558">
        <v>0</v>
      </c>
      <c r="E17" s="767">
        <v>1586</v>
      </c>
      <c r="F17" s="767">
        <v>4082</v>
      </c>
      <c r="G17" s="768">
        <f t="shared" si="0"/>
        <v>5668</v>
      </c>
      <c r="H17" s="830" t="s">
        <v>21</v>
      </c>
    </row>
    <row r="18" spans="1:8" s="10" customFormat="1" ht="22.5" customHeight="1" thickBot="1" x14ac:dyDescent="0.25">
      <c r="A18" s="555" t="s">
        <v>44</v>
      </c>
      <c r="B18" s="556">
        <v>0</v>
      </c>
      <c r="C18" s="556">
        <v>16944</v>
      </c>
      <c r="D18" s="556">
        <v>0</v>
      </c>
      <c r="E18" s="770">
        <v>3570</v>
      </c>
      <c r="F18" s="770">
        <v>7417</v>
      </c>
      <c r="G18" s="769">
        <f t="shared" si="0"/>
        <v>10987</v>
      </c>
      <c r="H18" s="829" t="s">
        <v>45</v>
      </c>
    </row>
    <row r="19" spans="1:8" s="10" customFormat="1" ht="22.5" customHeight="1" thickBot="1" x14ac:dyDescent="0.25">
      <c r="A19" s="557" t="s">
        <v>11</v>
      </c>
      <c r="B19" s="558">
        <v>0</v>
      </c>
      <c r="C19" s="558">
        <v>26561</v>
      </c>
      <c r="D19" s="558">
        <v>15479</v>
      </c>
      <c r="E19" s="767">
        <v>8654</v>
      </c>
      <c r="F19" s="767">
        <v>17889</v>
      </c>
      <c r="G19" s="768">
        <f t="shared" si="0"/>
        <v>26543</v>
      </c>
      <c r="H19" s="830" t="s">
        <v>22</v>
      </c>
    </row>
    <row r="20" spans="1:8" s="10" customFormat="1" ht="22.5" customHeight="1" x14ac:dyDescent="0.2">
      <c r="A20" s="559" t="s">
        <v>12</v>
      </c>
      <c r="B20" s="560">
        <v>79375</v>
      </c>
      <c r="C20" s="560">
        <v>52145</v>
      </c>
      <c r="D20" s="572">
        <v>69460</v>
      </c>
      <c r="E20" s="826">
        <v>21295</v>
      </c>
      <c r="F20" s="826">
        <v>42026</v>
      </c>
      <c r="G20" s="827">
        <f t="shared" si="0"/>
        <v>63321</v>
      </c>
      <c r="H20" s="832" t="s">
        <v>23</v>
      </c>
    </row>
    <row r="21" spans="1:8" s="10" customFormat="1" ht="24.95" customHeight="1" x14ac:dyDescent="0.2">
      <c r="A21" s="434" t="s">
        <v>0</v>
      </c>
      <c r="B21" s="225">
        <f>SUM(B9:B20)</f>
        <v>153147</v>
      </c>
      <c r="C21" s="225">
        <f>SUM(C9:C20)</f>
        <v>232487</v>
      </c>
      <c r="D21" s="573">
        <f>SUM(D9:D20)</f>
        <v>84939</v>
      </c>
      <c r="E21" s="573">
        <f t="shared" ref="E21:G21" si="1">SUM(E9:E20)</f>
        <v>92348</v>
      </c>
      <c r="F21" s="573">
        <f t="shared" si="1"/>
        <v>183295</v>
      </c>
      <c r="G21" s="573">
        <f t="shared" si="1"/>
        <v>275643</v>
      </c>
      <c r="H21" s="435" t="s">
        <v>1</v>
      </c>
    </row>
    <row r="22" spans="1:8" ht="24" customHeight="1" x14ac:dyDescent="0.2">
      <c r="A22" s="935" t="s">
        <v>940</v>
      </c>
      <c r="B22" s="936"/>
      <c r="C22" s="449"/>
      <c r="D22" s="937" t="s">
        <v>759</v>
      </c>
      <c r="E22" s="938"/>
      <c r="F22" s="938"/>
      <c r="G22" s="938"/>
      <c r="H22" s="938"/>
    </row>
    <row r="23" spans="1:8" ht="20.100000000000001" customHeight="1" x14ac:dyDescent="0.2">
      <c r="A23" s="858" t="s">
        <v>956</v>
      </c>
      <c r="B23" s="858"/>
      <c r="C23" s="944" t="s">
        <v>747</v>
      </c>
      <c r="D23" s="944"/>
      <c r="E23" s="944"/>
      <c r="F23" s="944"/>
      <c r="G23" s="944"/>
      <c r="H23" s="944"/>
    </row>
    <row r="25" spans="1:8" x14ac:dyDescent="0.2">
      <c r="A25" s="226"/>
    </row>
    <row r="26" spans="1:8" x14ac:dyDescent="0.2">
      <c r="A26" s="229"/>
    </row>
    <row r="27" spans="1:8" x14ac:dyDescent="0.2">
      <c r="A27" s="229"/>
    </row>
    <row r="28" spans="1:8" x14ac:dyDescent="0.2">
      <c r="A28" s="229"/>
    </row>
    <row r="29" spans="1:8" x14ac:dyDescent="0.2">
      <c r="A29" s="229"/>
    </row>
    <row r="30" spans="1:8" x14ac:dyDescent="0.2">
      <c r="A30" s="229"/>
    </row>
    <row r="31" spans="1:8" x14ac:dyDescent="0.2">
      <c r="A31" s="229"/>
    </row>
    <row r="32" spans="1:8" x14ac:dyDescent="0.2">
      <c r="A32" s="229"/>
    </row>
    <row r="33" spans="1:8" x14ac:dyDescent="0.2">
      <c r="A33" s="229"/>
    </row>
    <row r="34" spans="1:8" x14ac:dyDescent="0.2">
      <c r="A34" s="229"/>
      <c r="B34" s="228"/>
      <c r="C34" s="228"/>
      <c r="D34" s="228"/>
      <c r="E34" s="228"/>
      <c r="F34" s="228"/>
      <c r="G34" s="228"/>
      <c r="H34" s="228"/>
    </row>
    <row r="35" spans="1:8" x14ac:dyDescent="0.2">
      <c r="A35" s="229"/>
      <c r="B35" s="228"/>
      <c r="C35" s="228"/>
      <c r="D35" s="228"/>
      <c r="E35" s="228"/>
      <c r="F35" s="228"/>
      <c r="G35" s="228"/>
      <c r="H35" s="228"/>
    </row>
    <row r="36" spans="1:8" x14ac:dyDescent="0.2">
      <c r="A36" s="229"/>
      <c r="B36" s="228"/>
      <c r="C36" s="228"/>
      <c r="D36" s="228"/>
      <c r="E36" s="228"/>
      <c r="F36" s="228"/>
      <c r="G36" s="228"/>
      <c r="H36" s="228"/>
    </row>
    <row r="37" spans="1:8" x14ac:dyDescent="0.2">
      <c r="A37" s="229"/>
      <c r="B37" s="228"/>
      <c r="C37" s="228"/>
      <c r="D37" s="228"/>
      <c r="E37" s="228"/>
      <c r="F37" s="228"/>
      <c r="G37" s="228"/>
      <c r="H37" s="228"/>
    </row>
  </sheetData>
  <mergeCells count="14">
    <mergeCell ref="H7:H8"/>
    <mergeCell ref="A23:B23"/>
    <mergeCell ref="A22:B22"/>
    <mergeCell ref="D22:H22"/>
    <mergeCell ref="A1:H1"/>
    <mergeCell ref="A3:H3"/>
    <mergeCell ref="A4:H4"/>
    <mergeCell ref="A2:H2"/>
    <mergeCell ref="C23:H23"/>
    <mergeCell ref="D7:D8"/>
    <mergeCell ref="C7:C8"/>
    <mergeCell ref="B7:B8"/>
    <mergeCell ref="E7:G7"/>
    <mergeCell ref="A7:A8"/>
  </mergeCells>
  <printOptions horizontalCentered="1" verticalCentered="1"/>
  <pageMargins left="0" right="0" top="0" bottom="0" header="0"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6FE35-9B73-40AF-8D1B-0AA2424EAF86}">
  <dimension ref="A1:J30"/>
  <sheetViews>
    <sheetView rightToLeft="1" view="pageBreakPreview" zoomScaleNormal="100" zoomScaleSheetLayoutView="100" workbookViewId="0">
      <selection activeCell="E12" sqref="E12"/>
    </sheetView>
  </sheetViews>
  <sheetFormatPr defaultRowHeight="12.75" x14ac:dyDescent="0.2"/>
  <cols>
    <col min="1" max="1" width="19.28515625" customWidth="1"/>
    <col min="2" max="2" width="16.7109375" bestFit="1" customWidth="1"/>
    <col min="3" max="3" width="17.85546875" bestFit="1" customWidth="1"/>
    <col min="4" max="4" width="16.7109375" customWidth="1"/>
    <col min="5" max="6" width="15.7109375" customWidth="1"/>
    <col min="7" max="7" width="18.7109375" customWidth="1"/>
  </cols>
  <sheetData>
    <row r="1" spans="1:10" ht="18" x14ac:dyDescent="0.2">
      <c r="A1" s="939" t="s">
        <v>901</v>
      </c>
      <c r="B1" s="939"/>
      <c r="C1" s="939"/>
      <c r="D1" s="939"/>
      <c r="E1" s="939"/>
      <c r="F1" s="939"/>
      <c r="G1" s="939"/>
      <c r="H1" s="578"/>
      <c r="I1" s="578"/>
      <c r="J1" s="579"/>
    </row>
    <row r="2" spans="1:10" ht="18" x14ac:dyDescent="0.2">
      <c r="A2" s="943">
        <v>2023</v>
      </c>
      <c r="B2" s="943"/>
      <c r="C2" s="943"/>
      <c r="D2" s="943"/>
      <c r="E2" s="943"/>
      <c r="F2" s="943"/>
      <c r="G2" s="943"/>
      <c r="H2" s="578"/>
      <c r="I2" s="578"/>
      <c r="J2" s="579"/>
    </row>
    <row r="3" spans="1:10" ht="33.75" customHeight="1" x14ac:dyDescent="0.2">
      <c r="A3" s="940" t="s">
        <v>902</v>
      </c>
      <c r="B3" s="952"/>
      <c r="C3" s="952"/>
      <c r="D3" s="952"/>
      <c r="E3" s="952"/>
      <c r="F3" s="952"/>
      <c r="G3" s="952"/>
      <c r="H3" s="578"/>
      <c r="I3" s="578"/>
      <c r="J3" s="579"/>
    </row>
    <row r="4" spans="1:10" ht="15.75" x14ac:dyDescent="0.2">
      <c r="A4" s="942">
        <v>2023</v>
      </c>
      <c r="B4" s="942"/>
      <c r="C4" s="942"/>
      <c r="D4" s="942"/>
      <c r="E4" s="942"/>
      <c r="F4" s="942"/>
      <c r="G4" s="942"/>
      <c r="H4" s="578"/>
      <c r="I4" s="578"/>
      <c r="J4" s="579"/>
    </row>
    <row r="5" spans="1:10" ht="15.75" x14ac:dyDescent="0.2">
      <c r="A5" s="222"/>
      <c r="B5" s="222"/>
      <c r="C5" s="222"/>
      <c r="D5" s="222"/>
      <c r="E5" s="222"/>
      <c r="F5" s="222"/>
      <c r="G5" s="222"/>
      <c r="H5" s="578"/>
      <c r="I5" s="578"/>
      <c r="J5" s="579"/>
    </row>
    <row r="6" spans="1:10" ht="15" x14ac:dyDescent="0.25">
      <c r="A6" s="580" t="s">
        <v>134</v>
      </c>
      <c r="B6" s="581"/>
      <c r="C6" s="581"/>
      <c r="D6" s="581"/>
      <c r="E6" s="581"/>
      <c r="F6" s="581"/>
      <c r="G6" s="582" t="s">
        <v>135</v>
      </c>
      <c r="H6" s="583"/>
      <c r="I6" s="583"/>
      <c r="J6" s="247"/>
    </row>
    <row r="7" spans="1:10" ht="30" customHeight="1" x14ac:dyDescent="0.2">
      <c r="A7" s="964" t="s">
        <v>895</v>
      </c>
      <c r="B7" s="955" t="s">
        <v>896</v>
      </c>
      <c r="C7" s="956"/>
      <c r="D7" s="957"/>
      <c r="E7" s="958" t="s">
        <v>903</v>
      </c>
      <c r="F7" s="960" t="s">
        <v>900</v>
      </c>
      <c r="G7" s="962" t="s">
        <v>894</v>
      </c>
      <c r="H7" s="579"/>
      <c r="I7" s="579"/>
      <c r="J7" s="579"/>
    </row>
    <row r="8" spans="1:10" ht="60" customHeight="1" x14ac:dyDescent="0.2">
      <c r="A8" s="965"/>
      <c r="B8" s="850" t="s">
        <v>897</v>
      </c>
      <c r="C8" s="850" t="s">
        <v>898</v>
      </c>
      <c r="D8" s="850" t="s">
        <v>899</v>
      </c>
      <c r="E8" s="959"/>
      <c r="F8" s="961"/>
      <c r="G8" s="963"/>
      <c r="H8" s="579"/>
      <c r="I8" s="579"/>
      <c r="J8" s="584"/>
    </row>
    <row r="9" spans="1:10" ht="22.5" customHeight="1" thickBot="1" x14ac:dyDescent="0.3">
      <c r="A9" s="855" t="s">
        <v>4</v>
      </c>
      <c r="B9" s="771" t="s">
        <v>944</v>
      </c>
      <c r="C9" s="772" t="s">
        <v>944</v>
      </c>
      <c r="D9" s="772" t="s">
        <v>944</v>
      </c>
      <c r="E9" s="772" t="s">
        <v>944</v>
      </c>
      <c r="F9" s="781" t="s">
        <v>944</v>
      </c>
      <c r="G9" s="851" t="s">
        <v>13</v>
      </c>
      <c r="H9" s="247"/>
      <c r="I9" s="247"/>
      <c r="J9" s="247"/>
    </row>
    <row r="10" spans="1:10" ht="22.5" customHeight="1" thickTop="1" thickBot="1" x14ac:dyDescent="0.3">
      <c r="A10" s="856" t="s">
        <v>5</v>
      </c>
      <c r="B10" s="773" t="s">
        <v>944</v>
      </c>
      <c r="C10" s="774" t="s">
        <v>944</v>
      </c>
      <c r="D10" s="774" t="s">
        <v>944</v>
      </c>
      <c r="E10" s="774" t="s">
        <v>944</v>
      </c>
      <c r="F10" s="782" t="s">
        <v>944</v>
      </c>
      <c r="G10" s="852" t="s">
        <v>14</v>
      </c>
      <c r="H10" s="247"/>
      <c r="I10" s="247"/>
      <c r="J10" s="247"/>
    </row>
    <row r="11" spans="1:10" ht="22.5" customHeight="1" thickTop="1" thickBot="1" x14ac:dyDescent="0.3">
      <c r="A11" s="855" t="s">
        <v>6</v>
      </c>
      <c r="B11" s="775" t="s">
        <v>944</v>
      </c>
      <c r="C11" s="776" t="s">
        <v>944</v>
      </c>
      <c r="D11" s="776" t="s">
        <v>944</v>
      </c>
      <c r="E11" s="776" t="s">
        <v>944</v>
      </c>
      <c r="F11" s="783" t="s">
        <v>944</v>
      </c>
      <c r="G11" s="853" t="s">
        <v>15</v>
      </c>
      <c r="H11" s="247"/>
      <c r="I11" s="247"/>
      <c r="J11" s="247"/>
    </row>
    <row r="12" spans="1:10" ht="22.5" customHeight="1" thickTop="1" thickBot="1" x14ac:dyDescent="0.3">
      <c r="A12" s="856" t="s">
        <v>7</v>
      </c>
      <c r="B12" s="773" t="s">
        <v>944</v>
      </c>
      <c r="C12" s="774" t="s">
        <v>944</v>
      </c>
      <c r="D12" s="774" t="s">
        <v>944</v>
      </c>
      <c r="E12" s="774" t="s">
        <v>944</v>
      </c>
      <c r="F12" s="782" t="s">
        <v>944</v>
      </c>
      <c r="G12" s="852" t="s">
        <v>16</v>
      </c>
      <c r="H12" s="247"/>
      <c r="I12" s="247"/>
      <c r="J12" s="247"/>
    </row>
    <row r="13" spans="1:10" ht="22.5" customHeight="1" thickTop="1" thickBot="1" x14ac:dyDescent="0.3">
      <c r="A13" s="855" t="s">
        <v>888</v>
      </c>
      <c r="B13" s="775">
        <v>404</v>
      </c>
      <c r="C13" s="776">
        <v>1029</v>
      </c>
      <c r="D13" s="776">
        <v>2192</v>
      </c>
      <c r="E13" s="776">
        <v>858</v>
      </c>
      <c r="F13" s="783">
        <f t="shared" ref="F13:F19" si="0">SUM(B13:E13)</f>
        <v>4483</v>
      </c>
      <c r="G13" s="853" t="s">
        <v>907</v>
      </c>
      <c r="H13" s="247"/>
      <c r="I13" s="247"/>
      <c r="J13" s="247"/>
    </row>
    <row r="14" spans="1:10" ht="22.5" customHeight="1" thickTop="1" thickBot="1" x14ac:dyDescent="0.3">
      <c r="A14" s="856" t="s">
        <v>42</v>
      </c>
      <c r="B14" s="773">
        <v>791</v>
      </c>
      <c r="C14" s="774">
        <v>1951</v>
      </c>
      <c r="D14" s="774">
        <v>5730</v>
      </c>
      <c r="E14" s="774">
        <v>625</v>
      </c>
      <c r="F14" s="782">
        <f t="shared" si="0"/>
        <v>9097</v>
      </c>
      <c r="G14" s="852" t="s">
        <v>18</v>
      </c>
      <c r="H14" s="247"/>
      <c r="I14" s="247"/>
      <c r="J14" s="247"/>
    </row>
    <row r="15" spans="1:10" ht="22.5" customHeight="1" thickTop="1" thickBot="1" x14ac:dyDescent="0.3">
      <c r="A15" s="855" t="s">
        <v>9</v>
      </c>
      <c r="B15" s="775">
        <v>3097</v>
      </c>
      <c r="C15" s="776">
        <v>8860</v>
      </c>
      <c r="D15" s="776">
        <v>21912</v>
      </c>
      <c r="E15" s="776">
        <v>184</v>
      </c>
      <c r="F15" s="783">
        <f t="shared" si="0"/>
        <v>34053</v>
      </c>
      <c r="G15" s="853" t="s">
        <v>19</v>
      </c>
      <c r="H15" s="247"/>
      <c r="I15" s="247"/>
      <c r="J15" s="247"/>
    </row>
    <row r="16" spans="1:10" ht="22.5" customHeight="1" thickTop="1" thickBot="1" x14ac:dyDescent="0.3">
      <c r="A16" s="856" t="s">
        <v>96</v>
      </c>
      <c r="B16" s="773">
        <v>2162</v>
      </c>
      <c r="C16" s="774">
        <v>4754</v>
      </c>
      <c r="D16" s="774">
        <v>13603</v>
      </c>
      <c r="E16" s="774">
        <v>127</v>
      </c>
      <c r="F16" s="782">
        <f t="shared" si="0"/>
        <v>20646</v>
      </c>
      <c r="G16" s="852" t="s">
        <v>20</v>
      </c>
      <c r="H16" s="247"/>
      <c r="I16" s="247"/>
      <c r="J16" s="247"/>
    </row>
    <row r="17" spans="1:10" ht="22.5" customHeight="1" thickTop="1" thickBot="1" x14ac:dyDescent="0.3">
      <c r="A17" s="855" t="s">
        <v>10</v>
      </c>
      <c r="B17" s="775">
        <v>1537</v>
      </c>
      <c r="C17" s="776">
        <v>2165</v>
      </c>
      <c r="D17" s="776">
        <v>9278</v>
      </c>
      <c r="E17" s="776">
        <v>44</v>
      </c>
      <c r="F17" s="783">
        <f t="shared" si="0"/>
        <v>13024</v>
      </c>
      <c r="G17" s="853" t="s">
        <v>21</v>
      </c>
      <c r="H17" s="247"/>
      <c r="I17" s="247"/>
      <c r="J17" s="247"/>
    </row>
    <row r="18" spans="1:10" ht="22.5" customHeight="1" thickTop="1" thickBot="1" x14ac:dyDescent="0.25">
      <c r="A18" s="856" t="s">
        <v>99</v>
      </c>
      <c r="B18" s="773">
        <v>1680</v>
      </c>
      <c r="C18" s="774">
        <v>3452</v>
      </c>
      <c r="D18" s="774">
        <v>9032</v>
      </c>
      <c r="E18" s="774">
        <v>1028</v>
      </c>
      <c r="F18" s="782">
        <f t="shared" si="0"/>
        <v>15192</v>
      </c>
      <c r="G18" s="852" t="s">
        <v>45</v>
      </c>
    </row>
    <row r="19" spans="1:10" ht="22.5" customHeight="1" thickTop="1" thickBot="1" x14ac:dyDescent="0.25">
      <c r="A19" s="855" t="s">
        <v>11</v>
      </c>
      <c r="B19" s="777">
        <v>1190</v>
      </c>
      <c r="C19" s="778">
        <v>2535</v>
      </c>
      <c r="D19" s="778">
        <v>7298</v>
      </c>
      <c r="E19" s="778">
        <v>2404</v>
      </c>
      <c r="F19" s="785">
        <f t="shared" si="0"/>
        <v>13427</v>
      </c>
      <c r="G19" s="853" t="s">
        <v>22</v>
      </c>
    </row>
    <row r="20" spans="1:10" ht="22.5" customHeight="1" thickTop="1" x14ac:dyDescent="0.2">
      <c r="A20" s="857" t="s">
        <v>12</v>
      </c>
      <c r="B20" s="779">
        <v>1460</v>
      </c>
      <c r="C20" s="779">
        <v>4079</v>
      </c>
      <c r="D20" s="780">
        <v>10553</v>
      </c>
      <c r="E20" s="780">
        <v>824</v>
      </c>
      <c r="F20" s="786">
        <f>SUM(B20:E20)</f>
        <v>16916</v>
      </c>
      <c r="G20" s="854" t="s">
        <v>23</v>
      </c>
    </row>
    <row r="21" spans="1:10" ht="24.95" customHeight="1" x14ac:dyDescent="0.2">
      <c r="A21" s="434" t="s">
        <v>0</v>
      </c>
      <c r="B21" s="225">
        <f>SUM(B9:B20)</f>
        <v>12321</v>
      </c>
      <c r="C21" s="225">
        <f>SUM(C9:C20)</f>
        <v>28825</v>
      </c>
      <c r="D21" s="225">
        <f>SUM(D9:D20)</f>
        <v>79598</v>
      </c>
      <c r="E21" s="225">
        <f>SUM(E9:E20)</f>
        <v>6094</v>
      </c>
      <c r="F21" s="225">
        <f>SUM(F9:F20)</f>
        <v>126838</v>
      </c>
      <c r="G21" s="435" t="s">
        <v>1</v>
      </c>
    </row>
    <row r="22" spans="1:10" ht="15" customHeight="1" x14ac:dyDescent="0.2">
      <c r="A22" s="953" t="s">
        <v>890</v>
      </c>
      <c r="B22" s="953"/>
      <c r="C22" s="953"/>
      <c r="D22" s="954" t="s">
        <v>889</v>
      </c>
      <c r="E22" s="954"/>
      <c r="F22" s="954"/>
      <c r="G22" s="954"/>
    </row>
    <row r="23" spans="1:10" ht="15" x14ac:dyDescent="0.25">
      <c r="A23" s="585"/>
      <c r="B23" s="247"/>
      <c r="C23" s="247"/>
      <c r="D23" s="247"/>
      <c r="E23" s="247"/>
      <c r="F23" s="247"/>
      <c r="G23" s="247"/>
    </row>
    <row r="24" spans="1:10" ht="15" x14ac:dyDescent="0.25">
      <c r="A24" s="585"/>
      <c r="B24" s="247"/>
      <c r="C24" s="247"/>
      <c r="D24" s="247"/>
      <c r="E24" s="247"/>
      <c r="F24" s="247"/>
      <c r="G24" s="247"/>
    </row>
    <row r="25" spans="1:10" ht="15" x14ac:dyDescent="0.25">
      <c r="A25" s="585"/>
      <c r="B25" s="247"/>
      <c r="C25" s="247"/>
      <c r="D25" s="247"/>
      <c r="E25" s="247"/>
      <c r="F25" s="247"/>
      <c r="G25" s="247"/>
    </row>
    <row r="26" spans="1:10" ht="15" x14ac:dyDescent="0.25">
      <c r="A26" s="585"/>
      <c r="B26" s="247"/>
      <c r="C26" s="247"/>
      <c r="D26" s="247"/>
      <c r="E26" s="247"/>
      <c r="F26" s="247"/>
      <c r="G26" s="247"/>
    </row>
    <row r="27" spans="1:10" ht="15" x14ac:dyDescent="0.2">
      <c r="A27" s="585"/>
    </row>
    <row r="28" spans="1:10" ht="15" x14ac:dyDescent="0.2">
      <c r="A28" s="585"/>
    </row>
    <row r="29" spans="1:10" ht="15" x14ac:dyDescent="0.2">
      <c r="A29" s="585"/>
    </row>
    <row r="30" spans="1:10" ht="15" x14ac:dyDescent="0.2">
      <c r="A30" s="585"/>
    </row>
  </sheetData>
  <mergeCells count="11">
    <mergeCell ref="A1:G1"/>
    <mergeCell ref="A3:G3"/>
    <mergeCell ref="A4:G4"/>
    <mergeCell ref="A22:C22"/>
    <mergeCell ref="D22:G22"/>
    <mergeCell ref="A2:G2"/>
    <mergeCell ref="B7:D7"/>
    <mergeCell ref="E7:E8"/>
    <mergeCell ref="F7:F8"/>
    <mergeCell ref="G7:G8"/>
    <mergeCell ref="A7:A8"/>
  </mergeCells>
  <pageMargins left="0.7" right="0.7" top="0.75" bottom="0.75" header="0.3" footer="0.3"/>
  <pageSetup orientation="landscape"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Q21"/>
  <sheetViews>
    <sheetView showGridLines="0" rightToLeft="1" view="pageBreakPreview" zoomScaleNormal="100" zoomScaleSheetLayoutView="100" workbookViewId="0">
      <selection activeCell="M14" sqref="M14"/>
    </sheetView>
  </sheetViews>
  <sheetFormatPr defaultRowHeight="12.75" x14ac:dyDescent="0.2"/>
  <cols>
    <col min="1" max="1" width="23.5703125" style="16" customWidth="1"/>
    <col min="2" max="13" width="9.7109375" style="16" customWidth="1"/>
    <col min="14" max="14" width="11.42578125" style="16" customWidth="1"/>
    <col min="15" max="16" width="9.7109375" style="16" customWidth="1"/>
    <col min="17" max="17" width="26" style="16" customWidth="1"/>
  </cols>
  <sheetData>
    <row r="1" spans="1:17" ht="18" x14ac:dyDescent="0.2">
      <c r="A1" s="865" t="s">
        <v>84</v>
      </c>
      <c r="B1" s="866"/>
      <c r="C1" s="866"/>
      <c r="D1" s="866"/>
      <c r="E1" s="866"/>
      <c r="F1" s="866"/>
      <c r="G1" s="866"/>
      <c r="H1" s="866"/>
      <c r="I1" s="866"/>
      <c r="J1" s="866"/>
      <c r="K1" s="866"/>
      <c r="L1" s="866"/>
      <c r="M1" s="866"/>
      <c r="N1" s="866"/>
      <c r="O1" s="866"/>
      <c r="P1" s="866"/>
      <c r="Q1" s="866"/>
    </row>
    <row r="2" spans="1:17" ht="18" x14ac:dyDescent="0.2">
      <c r="A2" s="867" t="s">
        <v>798</v>
      </c>
      <c r="B2" s="868"/>
      <c r="C2" s="868"/>
      <c r="D2" s="868"/>
      <c r="E2" s="868"/>
      <c r="F2" s="868"/>
      <c r="G2" s="868"/>
      <c r="H2" s="868"/>
      <c r="I2" s="868"/>
      <c r="J2" s="868"/>
      <c r="K2" s="868"/>
      <c r="L2" s="868"/>
      <c r="M2" s="868"/>
      <c r="N2" s="868"/>
      <c r="O2" s="868"/>
      <c r="P2" s="868"/>
      <c r="Q2" s="868"/>
    </row>
    <row r="3" spans="1:17" ht="15.75" x14ac:dyDescent="0.2">
      <c r="A3" s="869" t="s">
        <v>569</v>
      </c>
      <c r="B3" s="869"/>
      <c r="C3" s="869"/>
      <c r="D3" s="869"/>
      <c r="E3" s="869"/>
      <c r="F3" s="869"/>
      <c r="G3" s="869"/>
      <c r="H3" s="869"/>
      <c r="I3" s="869"/>
      <c r="J3" s="869"/>
      <c r="K3" s="869"/>
      <c r="L3" s="869"/>
      <c r="M3" s="869"/>
      <c r="N3" s="869"/>
      <c r="O3" s="869"/>
      <c r="P3" s="869"/>
      <c r="Q3" s="869"/>
    </row>
    <row r="4" spans="1:17" ht="15.75" x14ac:dyDescent="0.2">
      <c r="A4" s="870" t="s">
        <v>798</v>
      </c>
      <c r="B4" s="870"/>
      <c r="C4" s="870"/>
      <c r="D4" s="870"/>
      <c r="E4" s="870"/>
      <c r="F4" s="870"/>
      <c r="G4" s="870"/>
      <c r="H4" s="870"/>
      <c r="I4" s="870"/>
      <c r="J4" s="870"/>
      <c r="K4" s="870"/>
      <c r="L4" s="870"/>
      <c r="M4" s="870"/>
      <c r="N4" s="870"/>
      <c r="O4" s="870"/>
      <c r="P4" s="870"/>
      <c r="Q4" s="870"/>
    </row>
    <row r="5" spans="1:17" ht="20.100000000000001" customHeight="1" x14ac:dyDescent="0.2">
      <c r="A5" s="23" t="s">
        <v>136</v>
      </c>
      <c r="B5"/>
      <c r="C5"/>
      <c r="D5"/>
      <c r="E5"/>
      <c r="F5"/>
      <c r="G5"/>
      <c r="H5"/>
      <c r="I5"/>
      <c r="J5"/>
      <c r="K5"/>
      <c r="L5"/>
      <c r="M5"/>
      <c r="N5"/>
      <c r="O5"/>
      <c r="P5"/>
      <c r="Q5" s="42" t="s">
        <v>137</v>
      </c>
    </row>
    <row r="6" spans="1:17" s="4" customFormat="1" ht="29.25" customHeight="1" thickBot="1" x14ac:dyDescent="0.25">
      <c r="A6" s="871" t="s">
        <v>518</v>
      </c>
      <c r="B6" s="966">
        <v>2019</v>
      </c>
      <c r="C6" s="967"/>
      <c r="D6" s="968"/>
      <c r="E6" s="966">
        <v>2020</v>
      </c>
      <c r="F6" s="967"/>
      <c r="G6" s="968"/>
      <c r="H6" s="966">
        <v>2021</v>
      </c>
      <c r="I6" s="967"/>
      <c r="J6" s="968"/>
      <c r="K6" s="966">
        <v>2022</v>
      </c>
      <c r="L6" s="967"/>
      <c r="M6" s="968"/>
      <c r="N6" s="905">
        <v>2023</v>
      </c>
      <c r="O6" s="905"/>
      <c r="P6" s="905"/>
      <c r="Q6" s="874" t="s">
        <v>904</v>
      </c>
    </row>
    <row r="7" spans="1:17" s="4" customFormat="1" ht="30.75" customHeight="1" thickBot="1" x14ac:dyDescent="0.25">
      <c r="A7" s="872"/>
      <c r="B7" s="164" t="s">
        <v>27</v>
      </c>
      <c r="C7" s="164" t="s">
        <v>580</v>
      </c>
      <c r="D7" s="164" t="s">
        <v>28</v>
      </c>
      <c r="E7" s="164" t="s">
        <v>27</v>
      </c>
      <c r="F7" s="164" t="s">
        <v>580</v>
      </c>
      <c r="G7" s="164" t="s">
        <v>28</v>
      </c>
      <c r="H7" s="164" t="s">
        <v>27</v>
      </c>
      <c r="I7" s="164" t="s">
        <v>580</v>
      </c>
      <c r="J7" s="164" t="s">
        <v>28</v>
      </c>
      <c r="K7" s="164" t="s">
        <v>27</v>
      </c>
      <c r="L7" s="164" t="s">
        <v>580</v>
      </c>
      <c r="M7" s="164" t="s">
        <v>28</v>
      </c>
      <c r="N7" s="164" t="s">
        <v>27</v>
      </c>
      <c r="O7" s="164" t="s">
        <v>580</v>
      </c>
      <c r="P7" s="164" t="s">
        <v>28</v>
      </c>
      <c r="Q7" s="875"/>
    </row>
    <row r="8" spans="1:17" s="4" customFormat="1" ht="25.5" customHeight="1" x14ac:dyDescent="0.2">
      <c r="A8" s="873"/>
      <c r="B8" s="250" t="s">
        <v>29</v>
      </c>
      <c r="C8" s="250" t="s">
        <v>46</v>
      </c>
      <c r="D8" s="250" t="s">
        <v>30</v>
      </c>
      <c r="E8" s="250" t="s">
        <v>29</v>
      </c>
      <c r="F8" s="250" t="s">
        <v>46</v>
      </c>
      <c r="G8" s="250" t="s">
        <v>30</v>
      </c>
      <c r="H8" s="250" t="s">
        <v>29</v>
      </c>
      <c r="I8" s="250" t="s">
        <v>46</v>
      </c>
      <c r="J8" s="250" t="s">
        <v>30</v>
      </c>
      <c r="K8" s="250" t="s">
        <v>29</v>
      </c>
      <c r="L8" s="250" t="s">
        <v>46</v>
      </c>
      <c r="M8" s="250" t="s">
        <v>30</v>
      </c>
      <c r="N8" s="250" t="s">
        <v>29</v>
      </c>
      <c r="O8" s="250" t="s">
        <v>46</v>
      </c>
      <c r="P8" s="250" t="s">
        <v>30</v>
      </c>
      <c r="Q8" s="876"/>
    </row>
    <row r="9" spans="1:17" s="5" customFormat="1" ht="30.75" customHeight="1" thickBot="1" x14ac:dyDescent="0.25">
      <c r="A9" s="55" t="s">
        <v>31</v>
      </c>
      <c r="B9" s="287">
        <v>290360</v>
      </c>
      <c r="C9" s="287">
        <v>39766</v>
      </c>
      <c r="D9" s="380">
        <v>1390</v>
      </c>
      <c r="E9" s="286">
        <v>290971</v>
      </c>
      <c r="F9" s="285">
        <v>39850</v>
      </c>
      <c r="G9" s="379">
        <v>1390</v>
      </c>
      <c r="H9" s="285">
        <v>291482</v>
      </c>
      <c r="I9" s="285">
        <v>39766</v>
      </c>
      <c r="J9" s="285">
        <v>1390</v>
      </c>
      <c r="K9" s="787">
        <v>291598</v>
      </c>
      <c r="L9" s="788">
        <v>39882</v>
      </c>
      <c r="M9" s="787">
        <v>1390</v>
      </c>
      <c r="N9" s="793">
        <v>292375</v>
      </c>
      <c r="O9" s="794">
        <v>39882</v>
      </c>
      <c r="P9" s="793">
        <v>1390</v>
      </c>
      <c r="Q9" s="46" t="s">
        <v>358</v>
      </c>
    </row>
    <row r="10" spans="1:17" s="5" customFormat="1" ht="30.75" customHeight="1" thickBot="1" x14ac:dyDescent="0.25">
      <c r="A10" s="44" t="s">
        <v>32</v>
      </c>
      <c r="B10" s="288">
        <v>45829</v>
      </c>
      <c r="C10" s="289">
        <v>4066</v>
      </c>
      <c r="D10" s="289">
        <v>0</v>
      </c>
      <c r="E10" s="290">
        <v>46098</v>
      </c>
      <c r="F10" s="290">
        <v>4251</v>
      </c>
      <c r="G10" s="289">
        <v>0</v>
      </c>
      <c r="H10" s="290">
        <v>46358</v>
      </c>
      <c r="I10" s="290">
        <v>4673</v>
      </c>
      <c r="J10" s="290">
        <v>0</v>
      </c>
      <c r="K10" s="789">
        <v>46413</v>
      </c>
      <c r="L10" s="451">
        <v>4723</v>
      </c>
      <c r="M10" s="453">
        <v>0</v>
      </c>
      <c r="N10" s="795">
        <v>46801</v>
      </c>
      <c r="O10" s="796">
        <v>4723</v>
      </c>
      <c r="P10" s="453">
        <v>0</v>
      </c>
      <c r="Q10" s="47" t="s">
        <v>262</v>
      </c>
    </row>
    <row r="11" spans="1:17" s="5" customFormat="1" ht="30.75" customHeight="1" thickBot="1" x14ac:dyDescent="0.25">
      <c r="A11" s="84" t="s">
        <v>33</v>
      </c>
      <c r="B11" s="291">
        <v>41352</v>
      </c>
      <c r="C11" s="292">
        <v>2817</v>
      </c>
      <c r="D11" s="292">
        <v>0</v>
      </c>
      <c r="E11" s="293">
        <v>41433</v>
      </c>
      <c r="F11" s="293">
        <v>2817</v>
      </c>
      <c r="G11" s="292">
        <v>0</v>
      </c>
      <c r="H11" s="293">
        <v>41673</v>
      </c>
      <c r="I11" s="293">
        <v>2824</v>
      </c>
      <c r="J11" s="293">
        <v>0</v>
      </c>
      <c r="K11" s="790">
        <v>41711</v>
      </c>
      <c r="L11" s="788">
        <v>2844</v>
      </c>
      <c r="M11" s="296">
        <v>0</v>
      </c>
      <c r="N11" s="797">
        <v>41786</v>
      </c>
      <c r="O11" s="794">
        <v>2884</v>
      </c>
      <c r="P11" s="296">
        <v>0</v>
      </c>
      <c r="Q11" s="48" t="s">
        <v>263</v>
      </c>
    </row>
    <row r="12" spans="1:17" s="5" customFormat="1" ht="30.75" customHeight="1" thickBot="1" x14ac:dyDescent="0.25">
      <c r="A12" s="44" t="s">
        <v>34</v>
      </c>
      <c r="B12" s="288">
        <v>63976</v>
      </c>
      <c r="C12" s="289">
        <v>5759</v>
      </c>
      <c r="D12" s="289">
        <v>0</v>
      </c>
      <c r="E12" s="290">
        <v>64322</v>
      </c>
      <c r="F12" s="290">
        <v>5802</v>
      </c>
      <c r="G12" s="289">
        <v>0</v>
      </c>
      <c r="H12" s="290">
        <v>64642</v>
      </c>
      <c r="I12" s="290">
        <v>5246</v>
      </c>
      <c r="J12" s="290">
        <v>0</v>
      </c>
      <c r="K12" s="789">
        <v>64713</v>
      </c>
      <c r="L12" s="451">
        <v>8246</v>
      </c>
      <c r="M12" s="453">
        <v>0</v>
      </c>
      <c r="N12" s="795">
        <v>65129</v>
      </c>
      <c r="O12" s="796">
        <v>5264</v>
      </c>
      <c r="P12" s="453">
        <v>0</v>
      </c>
      <c r="Q12" s="47" t="s">
        <v>264</v>
      </c>
    </row>
    <row r="13" spans="1:17" s="5" customFormat="1" ht="30.75" customHeight="1" thickBot="1" x14ac:dyDescent="0.25">
      <c r="A13" s="84" t="s">
        <v>35</v>
      </c>
      <c r="B13" s="291">
        <v>50174</v>
      </c>
      <c r="C13" s="292">
        <v>1728</v>
      </c>
      <c r="D13" s="292">
        <v>0</v>
      </c>
      <c r="E13" s="293">
        <v>50231</v>
      </c>
      <c r="F13" s="293">
        <v>1728</v>
      </c>
      <c r="G13" s="292">
        <v>0</v>
      </c>
      <c r="H13" s="293">
        <v>50385</v>
      </c>
      <c r="I13" s="293">
        <v>2728</v>
      </c>
      <c r="J13" s="293">
        <v>0</v>
      </c>
      <c r="K13" s="791">
        <v>50410</v>
      </c>
      <c r="L13" s="593">
        <v>2824</v>
      </c>
      <c r="M13" s="296">
        <v>0</v>
      </c>
      <c r="N13" s="798">
        <v>50581</v>
      </c>
      <c r="O13" s="799">
        <v>2824</v>
      </c>
      <c r="P13" s="296">
        <v>0</v>
      </c>
      <c r="Q13" s="48" t="s">
        <v>265</v>
      </c>
    </row>
    <row r="14" spans="1:17" s="5" customFormat="1" ht="30.75" customHeight="1" thickBot="1" x14ac:dyDescent="0.25">
      <c r="A14" s="56" t="s">
        <v>871</v>
      </c>
      <c r="B14" s="576">
        <v>80500</v>
      </c>
      <c r="C14" s="577">
        <v>5800</v>
      </c>
      <c r="D14" s="577">
        <v>60</v>
      </c>
      <c r="E14" s="453">
        <v>84000</v>
      </c>
      <c r="F14" s="453">
        <v>5620</v>
      </c>
      <c r="G14" s="289">
        <v>0</v>
      </c>
      <c r="H14" s="453">
        <v>93211</v>
      </c>
      <c r="I14" s="453">
        <v>5800</v>
      </c>
      <c r="J14" s="453">
        <v>0</v>
      </c>
      <c r="K14" s="453">
        <v>101000</v>
      </c>
      <c r="L14" s="453">
        <v>5910</v>
      </c>
      <c r="M14" s="453">
        <v>0</v>
      </c>
      <c r="N14" s="792">
        <v>102051</v>
      </c>
      <c r="O14" s="453">
        <v>8150</v>
      </c>
      <c r="P14" s="453">
        <v>0</v>
      </c>
      <c r="Q14" s="66" t="s">
        <v>875</v>
      </c>
    </row>
    <row r="15" spans="1:17" s="6" customFormat="1" ht="33.75" customHeight="1" x14ac:dyDescent="0.2">
      <c r="A15" s="400" t="s">
        <v>696</v>
      </c>
      <c r="B15" s="294">
        <v>232622</v>
      </c>
      <c r="C15" s="294">
        <v>668422</v>
      </c>
      <c r="D15" s="294">
        <v>179</v>
      </c>
      <c r="E15" s="574">
        <v>282661</v>
      </c>
      <c r="F15" s="295">
        <v>651557</v>
      </c>
      <c r="G15" s="575">
        <v>190</v>
      </c>
      <c r="H15" s="295">
        <v>277033</v>
      </c>
      <c r="I15" s="295">
        <v>654620</v>
      </c>
      <c r="J15" s="295">
        <v>576</v>
      </c>
      <c r="K15" s="295">
        <v>164535</v>
      </c>
      <c r="L15" s="295">
        <v>648795</v>
      </c>
      <c r="M15" s="295">
        <v>867</v>
      </c>
      <c r="N15" s="574">
        <v>286354</v>
      </c>
      <c r="O15" s="574">
        <v>646953</v>
      </c>
      <c r="P15" s="295">
        <v>2057</v>
      </c>
      <c r="Q15" s="459" t="s">
        <v>762</v>
      </c>
    </row>
    <row r="16" spans="1:17" ht="30.75" customHeight="1" x14ac:dyDescent="0.2">
      <c r="A16" s="801" t="s">
        <v>2</v>
      </c>
      <c r="B16" s="803">
        <f t="shared" ref="B16:N16" si="0">SUM(B9:B15)</f>
        <v>804813</v>
      </c>
      <c r="C16" s="803">
        <f t="shared" si="0"/>
        <v>728358</v>
      </c>
      <c r="D16" s="802">
        <f t="shared" si="0"/>
        <v>1629</v>
      </c>
      <c r="E16" s="803">
        <f t="shared" si="0"/>
        <v>859716</v>
      </c>
      <c r="F16" s="803">
        <f t="shared" si="0"/>
        <v>711625</v>
      </c>
      <c r="G16" s="802">
        <f t="shared" si="0"/>
        <v>1580</v>
      </c>
      <c r="H16" s="803">
        <f t="shared" si="0"/>
        <v>864784</v>
      </c>
      <c r="I16" s="803">
        <f t="shared" si="0"/>
        <v>715657</v>
      </c>
      <c r="J16" s="802">
        <f t="shared" si="0"/>
        <v>1966</v>
      </c>
      <c r="K16" s="803">
        <f t="shared" si="0"/>
        <v>760380</v>
      </c>
      <c r="L16" s="803">
        <f t="shared" si="0"/>
        <v>713224</v>
      </c>
      <c r="M16" s="802">
        <f t="shared" si="0"/>
        <v>2257</v>
      </c>
      <c r="N16" s="803">
        <f t="shared" si="0"/>
        <v>885077</v>
      </c>
      <c r="O16" s="803">
        <f>SUM(O9:O15)</f>
        <v>710680</v>
      </c>
      <c r="P16" s="802">
        <f>SUM(P9:P15)</f>
        <v>3447</v>
      </c>
      <c r="Q16" s="804" t="s">
        <v>3</v>
      </c>
    </row>
    <row r="17" spans="1:17" ht="43.5" customHeight="1" x14ac:dyDescent="0.2">
      <c r="A17" s="858" t="s">
        <v>892</v>
      </c>
      <c r="B17" s="858"/>
      <c r="C17" s="858"/>
      <c r="D17" s="858"/>
      <c r="E17" s="858"/>
      <c r="F17" s="858"/>
      <c r="G17" s="858"/>
      <c r="H17" s="441"/>
      <c r="I17" s="860" t="s">
        <v>891</v>
      </c>
      <c r="J17" s="860"/>
      <c r="K17" s="860"/>
      <c r="L17" s="860"/>
      <c r="M17" s="860"/>
      <c r="N17" s="860"/>
      <c r="O17" s="860"/>
      <c r="P17" s="860"/>
      <c r="Q17" s="860"/>
    </row>
    <row r="18" spans="1:17" ht="15.95" customHeight="1" x14ac:dyDescent="0.2">
      <c r="A18" s="858"/>
      <c r="B18" s="858"/>
      <c r="C18" s="858"/>
      <c r="D18" s="858"/>
      <c r="E18" s="858"/>
      <c r="F18" s="859"/>
      <c r="G18" s="859"/>
      <c r="H18" s="284"/>
      <c r="I18" s="860"/>
      <c r="J18" s="860"/>
      <c r="K18" s="860"/>
      <c r="L18" s="860"/>
      <c r="M18" s="860"/>
      <c r="N18" s="860"/>
      <c r="O18" s="860"/>
      <c r="P18" s="860"/>
      <c r="Q18" s="860"/>
    </row>
    <row r="20" spans="1:17" x14ac:dyDescent="0.2">
      <c r="O20" s="592"/>
    </row>
    <row r="21" spans="1:17" x14ac:dyDescent="0.2">
      <c r="L21" s="592"/>
    </row>
  </sheetData>
  <mergeCells count="15">
    <mergeCell ref="I17:Q17"/>
    <mergeCell ref="A17:G17"/>
    <mergeCell ref="A18:G18"/>
    <mergeCell ref="I18:Q18"/>
    <mergeCell ref="A1:Q1"/>
    <mergeCell ref="A2:Q2"/>
    <mergeCell ref="A6:A8"/>
    <mergeCell ref="Q6:Q8"/>
    <mergeCell ref="A3:Q3"/>
    <mergeCell ref="A4:Q4"/>
    <mergeCell ref="B6:D6"/>
    <mergeCell ref="H6:J6"/>
    <mergeCell ref="E6:G6"/>
    <mergeCell ref="K6:M6"/>
    <mergeCell ref="N6:P6"/>
  </mergeCells>
  <phoneticPr fontId="31" type="noConversion"/>
  <printOptions horizontalCentered="1" verticalCentered="1"/>
  <pageMargins left="0.17" right="0.17" top="0.82677165354330695" bottom="0.77" header="0.31496062992126" footer="0.31496062992126"/>
  <pageSetup paperSize="9" scale="7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X31"/>
  <sheetViews>
    <sheetView showGridLines="0" rightToLeft="1" view="pageBreakPreview" zoomScaleNormal="100" workbookViewId="0">
      <selection activeCell="T8" sqref="T8"/>
    </sheetView>
  </sheetViews>
  <sheetFormatPr defaultRowHeight="12.75" x14ac:dyDescent="0.2"/>
  <cols>
    <col min="1" max="1" width="21.85546875" style="16" customWidth="1"/>
    <col min="2" max="16" width="9.140625" style="16" customWidth="1"/>
    <col min="17" max="17" width="22.42578125" style="16" customWidth="1"/>
  </cols>
  <sheetData>
    <row r="1" spans="1:17" ht="18" customHeight="1" x14ac:dyDescent="0.2">
      <c r="A1" s="865" t="s">
        <v>184</v>
      </c>
      <c r="B1" s="866"/>
      <c r="C1" s="866"/>
      <c r="D1" s="866"/>
      <c r="E1" s="866"/>
      <c r="F1" s="866"/>
      <c r="G1" s="866"/>
      <c r="H1" s="866"/>
      <c r="I1" s="866"/>
      <c r="J1" s="866"/>
      <c r="K1" s="866"/>
      <c r="L1" s="866"/>
      <c r="M1" s="866"/>
      <c r="N1" s="866"/>
      <c r="O1" s="866"/>
      <c r="P1" s="866"/>
      <c r="Q1" s="866"/>
    </row>
    <row r="2" spans="1:17" ht="18" x14ac:dyDescent="0.2">
      <c r="A2" s="867" t="s">
        <v>798</v>
      </c>
      <c r="B2" s="868"/>
      <c r="C2" s="868"/>
      <c r="D2" s="868"/>
      <c r="E2" s="868"/>
      <c r="F2" s="868"/>
      <c r="G2" s="868"/>
      <c r="H2" s="868"/>
      <c r="I2" s="868"/>
      <c r="J2" s="868"/>
      <c r="K2" s="868"/>
      <c r="L2" s="868"/>
      <c r="M2" s="868"/>
      <c r="N2" s="868"/>
      <c r="O2" s="868"/>
      <c r="P2" s="868"/>
      <c r="Q2" s="868"/>
    </row>
    <row r="3" spans="1:17" ht="15.75" customHeight="1" x14ac:dyDescent="0.2">
      <c r="A3" s="870" t="s">
        <v>191</v>
      </c>
      <c r="B3" s="870"/>
      <c r="C3" s="870"/>
      <c r="D3" s="870"/>
      <c r="E3" s="870"/>
      <c r="F3" s="870"/>
      <c r="G3" s="870"/>
      <c r="H3" s="870"/>
      <c r="I3" s="870"/>
      <c r="J3" s="870"/>
      <c r="K3" s="870"/>
      <c r="L3" s="870"/>
      <c r="M3" s="870"/>
      <c r="N3" s="870"/>
      <c r="O3" s="870"/>
      <c r="P3" s="870"/>
      <c r="Q3" s="870"/>
    </row>
    <row r="4" spans="1:17" ht="15.75" x14ac:dyDescent="0.2">
      <c r="A4" s="870" t="s">
        <v>798</v>
      </c>
      <c r="B4" s="870"/>
      <c r="C4" s="870"/>
      <c r="D4" s="870"/>
      <c r="E4" s="870"/>
      <c r="F4" s="870"/>
      <c r="G4" s="870"/>
      <c r="H4" s="870"/>
      <c r="I4" s="870"/>
      <c r="J4" s="870"/>
      <c r="K4" s="870"/>
      <c r="L4" s="870"/>
      <c r="M4" s="870"/>
      <c r="N4" s="870"/>
      <c r="O4" s="870"/>
      <c r="P4" s="870"/>
      <c r="Q4" s="870"/>
    </row>
    <row r="5" spans="1:17" ht="20.100000000000001" customHeight="1" x14ac:dyDescent="0.2">
      <c r="A5" s="23" t="s">
        <v>138</v>
      </c>
      <c r="B5"/>
      <c r="C5"/>
      <c r="D5"/>
      <c r="E5"/>
      <c r="F5"/>
      <c r="G5"/>
      <c r="H5"/>
      <c r="I5"/>
      <c r="J5"/>
      <c r="K5"/>
      <c r="L5"/>
      <c r="M5"/>
      <c r="N5"/>
      <c r="O5"/>
      <c r="P5"/>
      <c r="Q5" s="42" t="s">
        <v>139</v>
      </c>
    </row>
    <row r="6" spans="1:17" s="4" customFormat="1" ht="29.25" customHeight="1" x14ac:dyDescent="0.2">
      <c r="A6" s="969" t="s">
        <v>36</v>
      </c>
      <c r="B6" s="966">
        <v>2019</v>
      </c>
      <c r="C6" s="967"/>
      <c r="D6" s="968"/>
      <c r="E6" s="966" t="s">
        <v>546</v>
      </c>
      <c r="F6" s="967"/>
      <c r="G6" s="968"/>
      <c r="H6" s="966" t="s">
        <v>706</v>
      </c>
      <c r="I6" s="967"/>
      <c r="J6" s="968"/>
      <c r="K6" s="966">
        <v>2022</v>
      </c>
      <c r="L6" s="967"/>
      <c r="M6" s="968"/>
      <c r="N6" s="966">
        <v>2023</v>
      </c>
      <c r="O6" s="967"/>
      <c r="P6" s="968"/>
      <c r="Q6" s="972" t="s">
        <v>37</v>
      </c>
    </row>
    <row r="7" spans="1:17" s="4" customFormat="1" ht="32.25" customHeight="1" x14ac:dyDescent="0.2">
      <c r="A7" s="970"/>
      <c r="B7" s="68" t="s">
        <v>225</v>
      </c>
      <c r="C7" s="68" t="s">
        <v>226</v>
      </c>
      <c r="D7" s="68" t="s">
        <v>228</v>
      </c>
      <c r="E7" s="68" t="s">
        <v>225</v>
      </c>
      <c r="F7" s="68" t="s">
        <v>226</v>
      </c>
      <c r="G7" s="68" t="s">
        <v>228</v>
      </c>
      <c r="H7" s="68" t="s">
        <v>225</v>
      </c>
      <c r="I7" s="68" t="s">
        <v>226</v>
      </c>
      <c r="J7" s="68" t="s">
        <v>228</v>
      </c>
      <c r="K7" s="68" t="s">
        <v>225</v>
      </c>
      <c r="L7" s="68" t="s">
        <v>226</v>
      </c>
      <c r="M7" s="68" t="s">
        <v>228</v>
      </c>
      <c r="N7" s="68" t="s">
        <v>225</v>
      </c>
      <c r="O7" s="68" t="s">
        <v>226</v>
      </c>
      <c r="P7" s="68" t="s">
        <v>228</v>
      </c>
      <c r="Q7" s="973"/>
    </row>
    <row r="8" spans="1:17" s="4" customFormat="1" ht="33.75" customHeight="1" x14ac:dyDescent="0.2">
      <c r="A8" s="971"/>
      <c r="B8" s="138" t="s">
        <v>544</v>
      </c>
      <c r="C8" s="138" t="s">
        <v>227</v>
      </c>
      <c r="D8" s="138" t="s">
        <v>545</v>
      </c>
      <c r="E8" s="138" t="s">
        <v>544</v>
      </c>
      <c r="F8" s="138" t="s">
        <v>227</v>
      </c>
      <c r="G8" s="138" t="s">
        <v>545</v>
      </c>
      <c r="H8" s="138" t="s">
        <v>544</v>
      </c>
      <c r="I8" s="138" t="s">
        <v>227</v>
      </c>
      <c r="J8" s="138" t="s">
        <v>545</v>
      </c>
      <c r="K8" s="513" t="s">
        <v>544</v>
      </c>
      <c r="L8" s="513" t="s">
        <v>227</v>
      </c>
      <c r="M8" s="513" t="s">
        <v>545</v>
      </c>
      <c r="N8" s="513" t="s">
        <v>544</v>
      </c>
      <c r="O8" s="513" t="s">
        <v>227</v>
      </c>
      <c r="P8" s="513" t="s">
        <v>545</v>
      </c>
      <c r="Q8" s="974"/>
    </row>
    <row r="9" spans="1:17" s="5" customFormat="1" ht="30.75" customHeight="1" thickBot="1" x14ac:dyDescent="0.25">
      <c r="A9" s="58" t="s">
        <v>640</v>
      </c>
      <c r="B9" s="30">
        <v>15399</v>
      </c>
      <c r="C9" s="30">
        <v>18425</v>
      </c>
      <c r="D9" s="355">
        <v>43</v>
      </c>
      <c r="E9" s="355">
        <v>90</v>
      </c>
      <c r="F9" s="355">
        <v>103</v>
      </c>
      <c r="G9" s="355">
        <v>73</v>
      </c>
      <c r="H9" s="355">
        <v>0</v>
      </c>
      <c r="I9" s="355">
        <v>0</v>
      </c>
      <c r="J9" s="355">
        <v>77</v>
      </c>
      <c r="K9" s="514">
        <v>0</v>
      </c>
      <c r="L9" s="514">
        <v>0</v>
      </c>
      <c r="M9" s="515">
        <v>0</v>
      </c>
      <c r="N9" s="514">
        <v>11</v>
      </c>
      <c r="O9" s="514">
        <v>45</v>
      </c>
      <c r="P9" s="515">
        <v>63</v>
      </c>
      <c r="Q9" s="49" t="s">
        <v>641</v>
      </c>
    </row>
    <row r="10" spans="1:17" s="5" customFormat="1" ht="30.75" customHeight="1" thickBot="1" x14ac:dyDescent="0.25">
      <c r="A10" s="59" t="s">
        <v>32</v>
      </c>
      <c r="B10" s="31">
        <v>1237</v>
      </c>
      <c r="C10" s="31">
        <v>2405</v>
      </c>
      <c r="D10" s="356">
        <v>9</v>
      </c>
      <c r="E10" s="356">
        <v>77</v>
      </c>
      <c r="F10" s="356">
        <v>125</v>
      </c>
      <c r="G10" s="356">
        <v>13</v>
      </c>
      <c r="H10" s="356">
        <v>44</v>
      </c>
      <c r="I10" s="356">
        <v>59</v>
      </c>
      <c r="J10" s="356">
        <v>11</v>
      </c>
      <c r="K10" s="456">
        <v>31</v>
      </c>
      <c r="L10" s="451">
        <v>47</v>
      </c>
      <c r="M10" s="456">
        <v>10</v>
      </c>
      <c r="N10" s="356">
        <v>78</v>
      </c>
      <c r="O10" s="356">
        <v>113</v>
      </c>
      <c r="P10" s="356">
        <v>12</v>
      </c>
      <c r="Q10" s="50" t="s">
        <v>262</v>
      </c>
    </row>
    <row r="11" spans="1:17" s="5" customFormat="1" ht="30.75" customHeight="1" thickBot="1" x14ac:dyDescent="0.25">
      <c r="A11" s="60" t="s">
        <v>33</v>
      </c>
      <c r="B11" s="32">
        <v>284</v>
      </c>
      <c r="C11" s="32">
        <v>478</v>
      </c>
      <c r="D11" s="357">
        <v>10</v>
      </c>
      <c r="E11" s="357">
        <v>40</v>
      </c>
      <c r="F11" s="357">
        <v>50</v>
      </c>
      <c r="G11" s="357">
        <v>11</v>
      </c>
      <c r="H11" s="357">
        <v>32</v>
      </c>
      <c r="I11" s="357">
        <v>48</v>
      </c>
      <c r="J11" s="357">
        <v>13</v>
      </c>
      <c r="K11" s="454">
        <v>40</v>
      </c>
      <c r="L11" s="455">
        <v>85</v>
      </c>
      <c r="M11" s="357">
        <v>14</v>
      </c>
      <c r="N11" s="357">
        <v>2</v>
      </c>
      <c r="O11" s="357">
        <v>2</v>
      </c>
      <c r="P11" s="357">
        <v>13</v>
      </c>
      <c r="Q11" s="51" t="s">
        <v>263</v>
      </c>
    </row>
    <row r="12" spans="1:17" s="5" customFormat="1" ht="30.75" customHeight="1" thickBot="1" x14ac:dyDescent="0.25">
      <c r="A12" s="59" t="s">
        <v>34</v>
      </c>
      <c r="B12" s="31">
        <v>1396</v>
      </c>
      <c r="C12" s="31">
        <v>2904</v>
      </c>
      <c r="D12" s="356">
        <v>18</v>
      </c>
      <c r="E12" s="356">
        <v>115</v>
      </c>
      <c r="F12" s="356">
        <v>138</v>
      </c>
      <c r="G12" s="356">
        <v>18</v>
      </c>
      <c r="H12" s="356">
        <v>64</v>
      </c>
      <c r="I12" s="356">
        <v>78</v>
      </c>
      <c r="J12" s="356">
        <v>17</v>
      </c>
      <c r="K12" s="356">
        <v>366</v>
      </c>
      <c r="L12" s="356">
        <v>633</v>
      </c>
      <c r="M12" s="356">
        <v>16</v>
      </c>
      <c r="N12" s="356">
        <v>350</v>
      </c>
      <c r="O12" s="356">
        <v>830</v>
      </c>
      <c r="P12" s="356">
        <v>14</v>
      </c>
      <c r="Q12" s="50" t="s">
        <v>264</v>
      </c>
    </row>
    <row r="13" spans="1:17" s="5" customFormat="1" ht="30.75" customHeight="1" thickBot="1" x14ac:dyDescent="0.25">
      <c r="A13" s="60" t="s">
        <v>35</v>
      </c>
      <c r="B13" s="32">
        <v>856</v>
      </c>
      <c r="C13" s="32">
        <v>2078</v>
      </c>
      <c r="D13" s="357">
        <v>15</v>
      </c>
      <c r="E13" s="357">
        <v>47</v>
      </c>
      <c r="F13" s="357">
        <v>89</v>
      </c>
      <c r="G13" s="357">
        <v>16</v>
      </c>
      <c r="H13" s="357">
        <v>60</v>
      </c>
      <c r="I13" s="357">
        <v>73</v>
      </c>
      <c r="J13" s="357">
        <v>16</v>
      </c>
      <c r="K13" s="357">
        <v>252</v>
      </c>
      <c r="L13" s="357">
        <v>335</v>
      </c>
      <c r="M13" s="357">
        <v>14</v>
      </c>
      <c r="N13" s="357">
        <v>146</v>
      </c>
      <c r="O13" s="357">
        <v>245</v>
      </c>
      <c r="P13" s="357">
        <v>14</v>
      </c>
      <c r="Q13" s="51" t="s">
        <v>265</v>
      </c>
    </row>
    <row r="14" spans="1:17" s="5" customFormat="1" ht="30.75" customHeight="1" thickBot="1" x14ac:dyDescent="0.25">
      <c r="A14" s="59" t="s">
        <v>941</v>
      </c>
      <c r="B14" s="597">
        <v>4325</v>
      </c>
      <c r="C14" s="597">
        <v>13230</v>
      </c>
      <c r="D14" s="356">
        <v>8</v>
      </c>
      <c r="E14" s="598">
        <v>200</v>
      </c>
      <c r="F14" s="598">
        <v>1250</v>
      </c>
      <c r="G14" s="598">
        <v>8</v>
      </c>
      <c r="H14" s="598">
        <v>576</v>
      </c>
      <c r="I14" s="598">
        <v>1640</v>
      </c>
      <c r="J14" s="598">
        <v>9</v>
      </c>
      <c r="K14" s="356">
        <v>630</v>
      </c>
      <c r="L14" s="800">
        <v>1763</v>
      </c>
      <c r="M14" s="356">
        <v>8</v>
      </c>
      <c r="N14" s="356">
        <v>372</v>
      </c>
      <c r="O14" s="356">
        <v>880</v>
      </c>
      <c r="P14" s="356">
        <v>10</v>
      </c>
      <c r="Q14" s="179" t="s">
        <v>942</v>
      </c>
    </row>
    <row r="15" spans="1:17" s="6" customFormat="1" ht="33.75" customHeight="1" x14ac:dyDescent="0.2">
      <c r="A15" s="594" t="s">
        <v>696</v>
      </c>
      <c r="B15" s="595">
        <v>145040</v>
      </c>
      <c r="C15" s="595">
        <v>700786</v>
      </c>
      <c r="D15" s="812">
        <v>180</v>
      </c>
      <c r="E15" s="595">
        <v>29281</v>
      </c>
      <c r="F15" s="595">
        <v>203435</v>
      </c>
      <c r="G15" s="812">
        <v>172</v>
      </c>
      <c r="H15" s="595">
        <v>19004</v>
      </c>
      <c r="I15" s="595">
        <v>136477</v>
      </c>
      <c r="J15" s="812">
        <v>172</v>
      </c>
      <c r="K15" s="595">
        <v>30018</v>
      </c>
      <c r="L15" s="595">
        <v>507098</v>
      </c>
      <c r="M15" s="812">
        <v>170</v>
      </c>
      <c r="N15" s="595">
        <v>36662</v>
      </c>
      <c r="O15" s="595">
        <v>468653</v>
      </c>
      <c r="P15" s="812">
        <v>184</v>
      </c>
      <c r="Q15" s="596" t="s">
        <v>697</v>
      </c>
    </row>
    <row r="16" spans="1:17" ht="32.25" customHeight="1" x14ac:dyDescent="0.2">
      <c r="A16" s="801" t="s">
        <v>2</v>
      </c>
      <c r="B16" s="807">
        <f t="shared" ref="B16:M16" si="0">SUM(B9:B15)</f>
        <v>168537</v>
      </c>
      <c r="C16" s="807">
        <f t="shared" si="0"/>
        <v>740306</v>
      </c>
      <c r="D16" s="809">
        <f t="shared" si="0"/>
        <v>283</v>
      </c>
      <c r="E16" s="808">
        <f t="shared" si="0"/>
        <v>29850</v>
      </c>
      <c r="F16" s="807">
        <f t="shared" si="0"/>
        <v>205190</v>
      </c>
      <c r="G16" s="809">
        <f t="shared" si="0"/>
        <v>311</v>
      </c>
      <c r="H16" s="808">
        <f t="shared" si="0"/>
        <v>19780</v>
      </c>
      <c r="I16" s="807">
        <f t="shared" si="0"/>
        <v>138375</v>
      </c>
      <c r="J16" s="809">
        <f t="shared" si="0"/>
        <v>315</v>
      </c>
      <c r="K16" s="807">
        <f t="shared" si="0"/>
        <v>31337</v>
      </c>
      <c r="L16" s="807">
        <f t="shared" si="0"/>
        <v>509961</v>
      </c>
      <c r="M16" s="811">
        <f t="shared" si="0"/>
        <v>232</v>
      </c>
      <c r="N16" s="808">
        <f t="shared" ref="N16:P16" si="1">SUM(N9:N15)</f>
        <v>37621</v>
      </c>
      <c r="O16" s="810">
        <f t="shared" si="1"/>
        <v>470768</v>
      </c>
      <c r="P16" s="811">
        <f t="shared" si="1"/>
        <v>310</v>
      </c>
      <c r="Q16" s="764" t="s">
        <v>3</v>
      </c>
    </row>
    <row r="17" spans="1:24" x14ac:dyDescent="0.2">
      <c r="A17" s="422" t="s">
        <v>633</v>
      </c>
      <c r="B17" s="442"/>
      <c r="C17" s="442"/>
      <c r="D17" s="442"/>
      <c r="E17" s="442"/>
      <c r="F17" s="442"/>
      <c r="G17" s="442"/>
      <c r="H17" s="442"/>
      <c r="I17" s="442"/>
      <c r="J17" s="862" t="s">
        <v>634</v>
      </c>
      <c r="K17" s="862"/>
      <c r="L17" s="862"/>
      <c r="M17" s="862"/>
      <c r="N17" s="862"/>
      <c r="O17" s="862"/>
      <c r="P17" s="862"/>
      <c r="Q17" s="862"/>
    </row>
    <row r="18" spans="1:24" x14ac:dyDescent="0.2">
      <c r="A18" s="423" t="s">
        <v>905</v>
      </c>
      <c r="B18" s="423"/>
      <c r="C18" s="423"/>
      <c r="D18" s="446"/>
      <c r="M18" s="441"/>
      <c r="N18" s="860" t="s">
        <v>906</v>
      </c>
      <c r="O18" s="860"/>
      <c r="P18" s="860"/>
      <c r="Q18" s="860"/>
      <c r="R18" s="447"/>
      <c r="S18" s="447"/>
      <c r="T18" s="447"/>
      <c r="U18" s="447"/>
      <c r="V18" s="447"/>
      <c r="W18" s="447"/>
      <c r="X18" s="447"/>
    </row>
    <row r="19" spans="1:24" ht="39.75" customHeight="1" x14ac:dyDescent="0.2">
      <c r="A19" s="975" t="s">
        <v>872</v>
      </c>
      <c r="B19" s="975"/>
      <c r="C19" s="975"/>
      <c r="D19" s="975"/>
      <c r="E19" s="975"/>
      <c r="L19" s="860" t="s">
        <v>873</v>
      </c>
      <c r="M19" s="860"/>
      <c r="N19" s="860"/>
      <c r="O19" s="860"/>
      <c r="P19" s="860"/>
      <c r="Q19" s="860"/>
      <c r="R19" s="441"/>
      <c r="S19" s="441"/>
      <c r="T19" s="441"/>
    </row>
    <row r="31" spans="1:24" ht="29.25" customHeight="1" x14ac:dyDescent="0.2"/>
  </sheetData>
  <mergeCells count="15">
    <mergeCell ref="A19:E19"/>
    <mergeCell ref="N18:Q18"/>
    <mergeCell ref="J17:Q17"/>
    <mergeCell ref="N6:P6"/>
    <mergeCell ref="L19:Q19"/>
    <mergeCell ref="A1:Q1"/>
    <mergeCell ref="A2:Q2"/>
    <mergeCell ref="A3:Q3"/>
    <mergeCell ref="A4:Q4"/>
    <mergeCell ref="A6:A8"/>
    <mergeCell ref="B6:D6"/>
    <mergeCell ref="H6:J6"/>
    <mergeCell ref="K6:M6"/>
    <mergeCell ref="Q6:Q8"/>
    <mergeCell ref="E6:G6"/>
  </mergeCells>
  <phoneticPr fontId="31" type="noConversion"/>
  <printOptions horizontalCentered="1" verticalCentered="1"/>
  <pageMargins left="7.0000000000000007E-2" right="0.1" top="0" bottom="0.08" header="0" footer="0"/>
  <pageSetup paperSize="9" scale="81"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J22"/>
  <sheetViews>
    <sheetView showGridLines="0" rightToLeft="1" view="pageBreakPreview" zoomScaleNormal="75" zoomScaleSheetLayoutView="100" workbookViewId="0">
      <selection activeCell="D13" sqref="D13"/>
    </sheetView>
  </sheetViews>
  <sheetFormatPr defaultRowHeight="12.75" x14ac:dyDescent="0.2"/>
  <cols>
    <col min="1" max="1" width="23.28515625" style="10" customWidth="1"/>
    <col min="2" max="7" width="13.28515625" style="10" customWidth="1"/>
    <col min="8" max="8" width="11.5703125" style="10" customWidth="1"/>
    <col min="9" max="9" width="26.5703125" style="10" customWidth="1"/>
  </cols>
  <sheetData>
    <row r="1" spans="1:9" s="11" customFormat="1" ht="18" x14ac:dyDescent="0.25">
      <c r="A1" s="865" t="s">
        <v>187</v>
      </c>
      <c r="B1" s="866"/>
      <c r="C1" s="866"/>
      <c r="D1" s="866"/>
      <c r="E1" s="866"/>
      <c r="F1" s="866"/>
      <c r="G1" s="866"/>
      <c r="H1" s="866"/>
      <c r="I1" s="866"/>
    </row>
    <row r="2" spans="1:9" s="11" customFormat="1" ht="18" x14ac:dyDescent="0.25">
      <c r="A2" s="867">
        <v>2023</v>
      </c>
      <c r="B2" s="868"/>
      <c r="C2" s="868"/>
      <c r="D2" s="868"/>
      <c r="E2" s="868"/>
      <c r="F2" s="868"/>
      <c r="G2" s="868"/>
      <c r="H2" s="868"/>
      <c r="I2" s="868"/>
    </row>
    <row r="3" spans="1:9" s="12" customFormat="1" ht="37.5" customHeight="1" x14ac:dyDescent="0.25">
      <c r="A3" s="869" t="s">
        <v>347</v>
      </c>
      <c r="B3" s="869"/>
      <c r="C3" s="869"/>
      <c r="D3" s="869"/>
      <c r="E3" s="869"/>
      <c r="F3" s="869"/>
      <c r="G3" s="869"/>
      <c r="H3" s="869"/>
      <c r="I3" s="869"/>
    </row>
    <row r="4" spans="1:9" s="12" customFormat="1" ht="15.75" x14ac:dyDescent="0.25">
      <c r="A4" s="870">
        <v>2023</v>
      </c>
      <c r="B4" s="870"/>
      <c r="C4" s="870"/>
      <c r="D4" s="870"/>
      <c r="E4" s="870"/>
      <c r="F4" s="870"/>
      <c r="G4" s="870"/>
      <c r="H4" s="870"/>
      <c r="I4" s="870"/>
    </row>
    <row r="5" spans="1:9" ht="20.100000000000001" customHeight="1" x14ac:dyDescent="0.2">
      <c r="A5" s="23" t="s">
        <v>140</v>
      </c>
      <c r="B5" s="22"/>
      <c r="C5" s="22"/>
      <c r="D5"/>
      <c r="E5"/>
      <c r="F5"/>
      <c r="G5"/>
      <c r="H5"/>
      <c r="I5" s="42" t="s">
        <v>870</v>
      </c>
    </row>
    <row r="6" spans="1:9" s="4" customFormat="1" ht="65.25" customHeight="1" x14ac:dyDescent="0.2">
      <c r="A6" s="90" t="s">
        <v>339</v>
      </c>
      <c r="B6" s="100" t="s">
        <v>85</v>
      </c>
      <c r="C6" s="100" t="s">
        <v>86</v>
      </c>
      <c r="D6" s="100" t="s">
        <v>748</v>
      </c>
      <c r="E6" s="100" t="s">
        <v>87</v>
      </c>
      <c r="F6" s="100" t="s">
        <v>88</v>
      </c>
      <c r="G6" s="100" t="s">
        <v>89</v>
      </c>
      <c r="H6" s="80" t="s">
        <v>78</v>
      </c>
      <c r="I6" s="63" t="s">
        <v>338</v>
      </c>
    </row>
    <row r="7" spans="1:9" s="5" customFormat="1" ht="24.95" customHeight="1" thickBot="1" x14ac:dyDescent="0.25">
      <c r="A7" s="55" t="s">
        <v>4</v>
      </c>
      <c r="B7" s="91">
        <v>104</v>
      </c>
      <c r="C7" s="92">
        <v>65</v>
      </c>
      <c r="D7" s="91">
        <v>315</v>
      </c>
      <c r="E7" s="91">
        <v>102</v>
      </c>
      <c r="F7" s="91">
        <v>141</v>
      </c>
      <c r="G7" s="91">
        <v>17</v>
      </c>
      <c r="H7" s="126">
        <f>SUM(B7:G7)</f>
        <v>744</v>
      </c>
      <c r="I7" s="46" t="s">
        <v>13</v>
      </c>
    </row>
    <row r="8" spans="1:9" s="5" customFormat="1" ht="24.95" customHeight="1" thickBot="1" x14ac:dyDescent="0.25">
      <c r="A8" s="44" t="s">
        <v>5</v>
      </c>
      <c r="B8" s="93">
        <v>94</v>
      </c>
      <c r="C8" s="94">
        <v>59</v>
      </c>
      <c r="D8" s="93">
        <v>279</v>
      </c>
      <c r="E8" s="93">
        <v>95</v>
      </c>
      <c r="F8" s="93">
        <v>130</v>
      </c>
      <c r="G8" s="94">
        <v>15</v>
      </c>
      <c r="H8" s="127">
        <f t="shared" ref="H8:H18" si="0">SUM(B8:G8)</f>
        <v>672</v>
      </c>
      <c r="I8" s="47" t="s">
        <v>14</v>
      </c>
    </row>
    <row r="9" spans="1:9" s="5" customFormat="1" ht="24.95" customHeight="1" thickBot="1" x14ac:dyDescent="0.25">
      <c r="A9" s="84" t="s">
        <v>6</v>
      </c>
      <c r="B9" s="95">
        <v>208</v>
      </c>
      <c r="C9" s="96">
        <v>64</v>
      </c>
      <c r="D9" s="95">
        <v>214</v>
      </c>
      <c r="E9" s="95">
        <v>98</v>
      </c>
      <c r="F9" s="95">
        <v>142</v>
      </c>
      <c r="G9" s="91">
        <v>18</v>
      </c>
      <c r="H9" s="126">
        <f t="shared" si="0"/>
        <v>744</v>
      </c>
      <c r="I9" s="48" t="s">
        <v>15</v>
      </c>
    </row>
    <row r="10" spans="1:9" s="5" customFormat="1" ht="24.95" customHeight="1" thickBot="1" x14ac:dyDescent="0.25">
      <c r="A10" s="44" t="s">
        <v>582</v>
      </c>
      <c r="B10" s="93">
        <v>354</v>
      </c>
      <c r="C10" s="93">
        <v>54</v>
      </c>
      <c r="D10" s="93">
        <v>67</v>
      </c>
      <c r="E10" s="93">
        <v>42</v>
      </c>
      <c r="F10" s="93">
        <v>186</v>
      </c>
      <c r="G10" s="94">
        <v>17</v>
      </c>
      <c r="H10" s="127">
        <f t="shared" si="0"/>
        <v>720</v>
      </c>
      <c r="I10" s="47" t="s">
        <v>16</v>
      </c>
    </row>
    <row r="11" spans="1:9" s="5" customFormat="1" ht="24.95" customHeight="1" thickBot="1" x14ac:dyDescent="0.25">
      <c r="A11" s="84" t="s">
        <v>8</v>
      </c>
      <c r="B11" s="97">
        <v>101</v>
      </c>
      <c r="C11" s="97">
        <v>60</v>
      </c>
      <c r="D11" s="97">
        <v>202</v>
      </c>
      <c r="E11" s="97">
        <v>230</v>
      </c>
      <c r="F11" s="97">
        <v>132</v>
      </c>
      <c r="G11" s="91">
        <v>19</v>
      </c>
      <c r="H11" s="126">
        <f t="shared" si="0"/>
        <v>744</v>
      </c>
      <c r="I11" s="48" t="s">
        <v>17</v>
      </c>
    </row>
    <row r="12" spans="1:9" s="5" customFormat="1" ht="24.95" customHeight="1" thickBot="1" x14ac:dyDescent="0.25">
      <c r="A12" s="44" t="s">
        <v>42</v>
      </c>
      <c r="B12" s="93">
        <v>99</v>
      </c>
      <c r="C12" s="93">
        <v>62</v>
      </c>
      <c r="D12" s="93">
        <v>200</v>
      </c>
      <c r="E12" s="93">
        <v>157</v>
      </c>
      <c r="F12" s="93">
        <v>185</v>
      </c>
      <c r="G12" s="94">
        <v>17</v>
      </c>
      <c r="H12" s="127">
        <f t="shared" si="0"/>
        <v>720</v>
      </c>
      <c r="I12" s="47" t="s">
        <v>18</v>
      </c>
    </row>
    <row r="13" spans="1:9" s="5" customFormat="1" ht="24.95" customHeight="1" thickBot="1" x14ac:dyDescent="0.25">
      <c r="A13" s="84" t="s">
        <v>9</v>
      </c>
      <c r="B13" s="97">
        <v>100</v>
      </c>
      <c r="C13" s="97">
        <v>64</v>
      </c>
      <c r="D13" s="97">
        <v>323</v>
      </c>
      <c r="E13" s="97">
        <v>51</v>
      </c>
      <c r="F13" s="97">
        <v>188</v>
      </c>
      <c r="G13" s="91">
        <v>18</v>
      </c>
      <c r="H13" s="126">
        <f t="shared" si="0"/>
        <v>744</v>
      </c>
      <c r="I13" s="48" t="s">
        <v>186</v>
      </c>
    </row>
    <row r="14" spans="1:9" s="5" customFormat="1" ht="24.95" customHeight="1" thickBot="1" x14ac:dyDescent="0.25">
      <c r="A14" s="44" t="s">
        <v>43</v>
      </c>
      <c r="B14" s="93">
        <v>88</v>
      </c>
      <c r="C14" s="93">
        <v>71</v>
      </c>
      <c r="D14" s="93">
        <v>322</v>
      </c>
      <c r="E14" s="93">
        <v>52</v>
      </c>
      <c r="F14" s="93">
        <v>193</v>
      </c>
      <c r="G14" s="94">
        <v>18</v>
      </c>
      <c r="H14" s="127">
        <f t="shared" si="0"/>
        <v>744</v>
      </c>
      <c r="I14" s="47" t="s">
        <v>20</v>
      </c>
    </row>
    <row r="15" spans="1:9" s="5" customFormat="1" ht="24.95" customHeight="1" thickBot="1" x14ac:dyDescent="0.25">
      <c r="A15" s="84" t="s">
        <v>10</v>
      </c>
      <c r="B15" s="97">
        <v>79</v>
      </c>
      <c r="C15" s="97">
        <v>91</v>
      </c>
      <c r="D15" s="97">
        <v>301</v>
      </c>
      <c r="E15" s="97">
        <v>125</v>
      </c>
      <c r="F15" s="97">
        <v>107</v>
      </c>
      <c r="G15" s="91">
        <v>17</v>
      </c>
      <c r="H15" s="126">
        <f t="shared" si="0"/>
        <v>720</v>
      </c>
      <c r="I15" s="48" t="s">
        <v>21</v>
      </c>
    </row>
    <row r="16" spans="1:9" s="5" customFormat="1" ht="24.95" customHeight="1" thickBot="1" x14ac:dyDescent="0.25">
      <c r="A16" s="44" t="s">
        <v>44</v>
      </c>
      <c r="B16" s="93">
        <v>81</v>
      </c>
      <c r="C16" s="93">
        <v>94</v>
      </c>
      <c r="D16" s="93">
        <v>312</v>
      </c>
      <c r="E16" s="93">
        <v>130</v>
      </c>
      <c r="F16" s="93">
        <v>109</v>
      </c>
      <c r="G16" s="94">
        <v>18</v>
      </c>
      <c r="H16" s="127">
        <f t="shared" si="0"/>
        <v>744</v>
      </c>
      <c r="I16" s="47" t="s">
        <v>45</v>
      </c>
    </row>
    <row r="17" spans="1:10" s="5" customFormat="1" ht="24.95" customHeight="1" thickBot="1" x14ac:dyDescent="0.25">
      <c r="A17" s="84" t="s">
        <v>11</v>
      </c>
      <c r="B17" s="95">
        <v>78</v>
      </c>
      <c r="C17" s="95">
        <v>91</v>
      </c>
      <c r="D17" s="95">
        <v>302</v>
      </c>
      <c r="E17" s="95">
        <v>126</v>
      </c>
      <c r="F17" s="95">
        <v>106</v>
      </c>
      <c r="G17" s="91">
        <v>17</v>
      </c>
      <c r="H17" s="126">
        <f t="shared" si="0"/>
        <v>720</v>
      </c>
      <c r="I17" s="48" t="s">
        <v>22</v>
      </c>
    </row>
    <row r="18" spans="1:10" s="5" customFormat="1" ht="24.95" customHeight="1" x14ac:dyDescent="0.2">
      <c r="A18" s="56" t="s">
        <v>12</v>
      </c>
      <c r="B18" s="128">
        <v>81</v>
      </c>
      <c r="C18" s="128">
        <v>95</v>
      </c>
      <c r="D18" s="128">
        <v>311</v>
      </c>
      <c r="E18" s="128">
        <v>130</v>
      </c>
      <c r="F18" s="128">
        <v>109</v>
      </c>
      <c r="G18" s="129">
        <v>18</v>
      </c>
      <c r="H18" s="130">
        <f t="shared" si="0"/>
        <v>744</v>
      </c>
      <c r="I18" s="66" t="s">
        <v>23</v>
      </c>
      <c r="J18" s="181"/>
    </row>
    <row r="19" spans="1:10" s="5" customFormat="1" ht="24.95" customHeight="1" x14ac:dyDescent="0.2">
      <c r="A19" s="131" t="s">
        <v>0</v>
      </c>
      <c r="B19" s="132">
        <f>SUM(B7:B18)</f>
        <v>1467</v>
      </c>
      <c r="C19" s="132">
        <f t="shared" ref="C19:G19" si="1">SUM(C7:C18)</f>
        <v>870</v>
      </c>
      <c r="D19" s="132">
        <f t="shared" si="1"/>
        <v>3148</v>
      </c>
      <c r="E19" s="132">
        <f t="shared" si="1"/>
        <v>1338</v>
      </c>
      <c r="F19" s="132">
        <f t="shared" si="1"/>
        <v>1728</v>
      </c>
      <c r="G19" s="132">
        <f t="shared" si="1"/>
        <v>209</v>
      </c>
      <c r="H19" s="132">
        <f>SUM(H7:H18)</f>
        <v>8760</v>
      </c>
      <c r="I19" s="133" t="s">
        <v>1</v>
      </c>
    </row>
    <row r="20" spans="1:10" s="5" customFormat="1" ht="15.95" customHeight="1" x14ac:dyDescent="0.2">
      <c r="A20" s="18"/>
      <c r="B20" s="18"/>
      <c r="C20" s="18"/>
      <c r="D20" s="18"/>
      <c r="E20" s="18"/>
      <c r="F20" s="18"/>
      <c r="G20" s="18"/>
      <c r="H20" s="18"/>
      <c r="I20" s="18"/>
    </row>
    <row r="21" spans="1:10" x14ac:dyDescent="0.2">
      <c r="B21" s="78"/>
      <c r="C21" s="78"/>
      <c r="D21" s="78"/>
      <c r="E21" s="78"/>
      <c r="F21" s="78"/>
      <c r="G21" s="78"/>
      <c r="H21" s="78"/>
      <c r="I21" s="78"/>
    </row>
    <row r="22" spans="1:10" x14ac:dyDescent="0.2">
      <c r="B22" s="79"/>
      <c r="C22" s="79"/>
      <c r="D22" s="79"/>
      <c r="E22" s="79"/>
      <c r="F22" s="79"/>
      <c r="G22" s="79"/>
      <c r="H22" s="79"/>
      <c r="I22" s="78"/>
    </row>
  </sheetData>
  <mergeCells count="4">
    <mergeCell ref="A1:I1"/>
    <mergeCell ref="A2:I2"/>
    <mergeCell ref="A3:I3"/>
    <mergeCell ref="A4:I4"/>
  </mergeCells>
  <printOptions horizontalCentered="1" verticalCentered="1"/>
  <pageMargins left="0" right="0" top="0" bottom="0" header="0" footer="0"/>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9C61D-73F5-435F-8BDE-C39DF3FC1C28}">
  <dimension ref="A1:Q26"/>
  <sheetViews>
    <sheetView showGridLines="0" rightToLeft="1" view="pageBreakPreview" zoomScaleNormal="75" zoomScaleSheetLayoutView="100" workbookViewId="0">
      <selection activeCell="C25" sqref="C25"/>
    </sheetView>
  </sheetViews>
  <sheetFormatPr defaultRowHeight="12.75" x14ac:dyDescent="0.2"/>
  <cols>
    <col min="1" max="1" width="19.28515625" style="10" customWidth="1"/>
    <col min="2" max="13" width="8.85546875" style="10" customWidth="1"/>
    <col min="14" max="14" width="10.42578125" style="10" customWidth="1"/>
    <col min="15" max="15" width="22.28515625" style="10" customWidth="1"/>
  </cols>
  <sheetData>
    <row r="1" spans="1:17" s="11" customFormat="1" ht="18" x14ac:dyDescent="0.25">
      <c r="A1" s="865" t="s">
        <v>163</v>
      </c>
      <c r="B1" s="866"/>
      <c r="C1" s="866"/>
      <c r="D1" s="866"/>
      <c r="E1" s="866"/>
      <c r="F1" s="866"/>
      <c r="G1" s="866"/>
      <c r="H1" s="866"/>
      <c r="I1" s="866"/>
      <c r="J1" s="866"/>
      <c r="K1" s="866"/>
      <c r="L1" s="866"/>
      <c r="M1" s="866"/>
      <c r="N1" s="866"/>
      <c r="O1" s="866"/>
    </row>
    <row r="2" spans="1:17" s="11" customFormat="1" ht="18" x14ac:dyDescent="0.25">
      <c r="A2" s="867">
        <v>2023</v>
      </c>
      <c r="B2" s="868"/>
      <c r="C2" s="868"/>
      <c r="D2" s="868"/>
      <c r="E2" s="868"/>
      <c r="F2" s="868"/>
      <c r="G2" s="868"/>
      <c r="H2" s="868"/>
      <c r="I2" s="868"/>
      <c r="J2" s="868"/>
      <c r="K2" s="868"/>
      <c r="L2" s="868"/>
      <c r="M2" s="868"/>
      <c r="N2" s="868"/>
      <c r="O2" s="868"/>
    </row>
    <row r="3" spans="1:17" s="12" customFormat="1" ht="37.5" customHeight="1" x14ac:dyDescent="0.25">
      <c r="A3" s="869" t="s">
        <v>348</v>
      </c>
      <c r="B3" s="869"/>
      <c r="C3" s="869"/>
      <c r="D3" s="869"/>
      <c r="E3" s="869"/>
      <c r="F3" s="869"/>
      <c r="G3" s="869"/>
      <c r="H3" s="869"/>
      <c r="I3" s="869"/>
      <c r="J3" s="869"/>
      <c r="K3" s="869"/>
      <c r="L3" s="869"/>
      <c r="M3" s="869"/>
      <c r="N3" s="869"/>
      <c r="O3" s="869"/>
    </row>
    <row r="4" spans="1:17" s="12" customFormat="1" ht="15.75" x14ac:dyDescent="0.25">
      <c r="A4" s="870">
        <v>2023</v>
      </c>
      <c r="B4" s="870"/>
      <c r="C4" s="870"/>
      <c r="D4" s="870"/>
      <c r="E4" s="870"/>
      <c r="F4" s="870"/>
      <c r="G4" s="870"/>
      <c r="H4" s="870"/>
      <c r="I4" s="870"/>
      <c r="J4" s="870"/>
      <c r="K4" s="870"/>
      <c r="L4" s="870"/>
      <c r="M4" s="870"/>
      <c r="N4" s="870"/>
      <c r="O4" s="870"/>
    </row>
    <row r="5" spans="1:17" ht="20.100000000000001" customHeight="1" x14ac:dyDescent="0.2">
      <c r="A5" s="23" t="s">
        <v>141</v>
      </c>
      <c r="B5" s="22"/>
      <c r="C5" s="22"/>
      <c r="D5"/>
      <c r="E5"/>
      <c r="F5"/>
      <c r="G5"/>
      <c r="H5"/>
      <c r="I5"/>
      <c r="J5"/>
      <c r="K5"/>
      <c r="L5"/>
      <c r="M5"/>
      <c r="N5"/>
      <c r="O5" s="136" t="s">
        <v>142</v>
      </c>
    </row>
    <row r="6" spans="1:17" s="4" customFormat="1" ht="27" customHeight="1" thickBot="1" x14ac:dyDescent="0.3">
      <c r="A6" s="871" t="s">
        <v>795</v>
      </c>
      <c r="B6" s="849" t="s">
        <v>4</v>
      </c>
      <c r="C6" s="849" t="s">
        <v>5</v>
      </c>
      <c r="D6" s="849" t="s">
        <v>6</v>
      </c>
      <c r="E6" s="849" t="s">
        <v>582</v>
      </c>
      <c r="F6" s="849" t="s">
        <v>8</v>
      </c>
      <c r="G6" s="849" t="s">
        <v>42</v>
      </c>
      <c r="H6" s="849" t="s">
        <v>185</v>
      </c>
      <c r="I6" s="849" t="s">
        <v>43</v>
      </c>
      <c r="J6" s="849" t="s">
        <v>10</v>
      </c>
      <c r="K6" s="849" t="s">
        <v>44</v>
      </c>
      <c r="L6" s="849" t="s">
        <v>11</v>
      </c>
      <c r="M6" s="849" t="s">
        <v>12</v>
      </c>
      <c r="N6" s="137" t="s">
        <v>0</v>
      </c>
      <c r="O6" s="976" t="s">
        <v>796</v>
      </c>
    </row>
    <row r="7" spans="1:17" s="4" customFormat="1" ht="29.25" customHeight="1" x14ac:dyDescent="0.2">
      <c r="A7" s="873"/>
      <c r="B7" s="178" t="s">
        <v>91</v>
      </c>
      <c r="C7" s="178" t="s">
        <v>92</v>
      </c>
      <c r="D7" s="178" t="s">
        <v>93</v>
      </c>
      <c r="E7" s="178" t="s">
        <v>94</v>
      </c>
      <c r="F7" s="178" t="s">
        <v>17</v>
      </c>
      <c r="G7" s="178" t="s">
        <v>95</v>
      </c>
      <c r="H7" s="178" t="s">
        <v>224</v>
      </c>
      <c r="I7" s="178" t="s">
        <v>97</v>
      </c>
      <c r="J7" s="178" t="s">
        <v>98</v>
      </c>
      <c r="K7" s="178" t="s">
        <v>100</v>
      </c>
      <c r="L7" s="178" t="s">
        <v>101</v>
      </c>
      <c r="M7" s="178" t="s">
        <v>102</v>
      </c>
      <c r="N7" s="178" t="s">
        <v>1</v>
      </c>
      <c r="O7" s="977"/>
    </row>
    <row r="8" spans="1:17" s="5" customFormat="1" ht="24.95" customHeight="1" thickBot="1" x14ac:dyDescent="0.25">
      <c r="A8" s="565" t="s">
        <v>763</v>
      </c>
      <c r="B8" s="561">
        <v>38</v>
      </c>
      <c r="C8" s="561">
        <v>21</v>
      </c>
      <c r="D8" s="561">
        <v>70</v>
      </c>
      <c r="E8" s="561">
        <v>133</v>
      </c>
      <c r="F8" s="561">
        <v>42</v>
      </c>
      <c r="G8" s="561">
        <v>95</v>
      </c>
      <c r="H8" s="561">
        <v>46</v>
      </c>
      <c r="I8" s="561">
        <v>44</v>
      </c>
      <c r="J8" s="561">
        <v>41</v>
      </c>
      <c r="K8" s="561">
        <v>64</v>
      </c>
      <c r="L8" s="561">
        <v>41</v>
      </c>
      <c r="M8" s="561">
        <v>108</v>
      </c>
      <c r="N8" s="568">
        <f>SUM(B8:M8)</f>
        <v>743</v>
      </c>
      <c r="O8" s="562" t="s">
        <v>794</v>
      </c>
      <c r="Q8" s="73"/>
    </row>
    <row r="9" spans="1:17" s="5" customFormat="1" ht="24.95" customHeight="1" thickBot="1" x14ac:dyDescent="0.25">
      <c r="A9" s="566" t="s">
        <v>764</v>
      </c>
      <c r="B9" s="184">
        <v>45</v>
      </c>
      <c r="C9" s="184">
        <v>41</v>
      </c>
      <c r="D9" s="184">
        <v>52</v>
      </c>
      <c r="E9" s="184">
        <v>57</v>
      </c>
      <c r="F9" s="184">
        <v>48</v>
      </c>
      <c r="G9" s="184">
        <v>48</v>
      </c>
      <c r="H9" s="184">
        <v>46</v>
      </c>
      <c r="I9" s="184">
        <v>51</v>
      </c>
      <c r="J9" s="184">
        <v>49</v>
      </c>
      <c r="K9" s="184">
        <v>51</v>
      </c>
      <c r="L9" s="184">
        <v>51</v>
      </c>
      <c r="M9" s="184">
        <v>41</v>
      </c>
      <c r="N9" s="569">
        <f t="shared" ref="N9:N24" si="0">SUM(B9:M9)</f>
        <v>580</v>
      </c>
      <c r="O9" s="563" t="s">
        <v>793</v>
      </c>
      <c r="Q9" s="73"/>
    </row>
    <row r="10" spans="1:17" s="5" customFormat="1" ht="24.95" customHeight="1" thickBot="1" x14ac:dyDescent="0.25">
      <c r="A10" s="567" t="s">
        <v>765</v>
      </c>
      <c r="B10" s="185">
        <v>11</v>
      </c>
      <c r="C10" s="185">
        <v>20</v>
      </c>
      <c r="D10" s="185">
        <v>14</v>
      </c>
      <c r="E10" s="185">
        <v>44</v>
      </c>
      <c r="F10" s="185">
        <v>51</v>
      </c>
      <c r="G10" s="185">
        <v>28</v>
      </c>
      <c r="H10" s="185">
        <v>23</v>
      </c>
      <c r="I10" s="185">
        <v>19</v>
      </c>
      <c r="J10" s="185">
        <v>20</v>
      </c>
      <c r="K10" s="185">
        <v>15</v>
      </c>
      <c r="L10" s="185">
        <v>14</v>
      </c>
      <c r="M10" s="185">
        <v>14</v>
      </c>
      <c r="N10" s="570">
        <f t="shared" si="0"/>
        <v>273</v>
      </c>
      <c r="O10" s="564" t="s">
        <v>792</v>
      </c>
      <c r="Q10" s="73"/>
    </row>
    <row r="11" spans="1:17" s="5" customFormat="1" ht="24.95" customHeight="1" thickBot="1" x14ac:dyDescent="0.25">
      <c r="A11" s="566" t="s">
        <v>766</v>
      </c>
      <c r="B11" s="184">
        <v>68</v>
      </c>
      <c r="C11" s="184">
        <v>51</v>
      </c>
      <c r="D11" s="184">
        <v>52</v>
      </c>
      <c r="E11" s="184">
        <v>30</v>
      </c>
      <c r="F11" s="184">
        <v>75</v>
      </c>
      <c r="G11" s="184">
        <v>53</v>
      </c>
      <c r="H11" s="184">
        <v>99</v>
      </c>
      <c r="I11" s="184">
        <v>109</v>
      </c>
      <c r="J11" s="184">
        <v>83</v>
      </c>
      <c r="K11" s="184">
        <v>66</v>
      </c>
      <c r="L11" s="184">
        <v>79</v>
      </c>
      <c r="M11" s="184">
        <v>69</v>
      </c>
      <c r="N11" s="569">
        <f t="shared" si="0"/>
        <v>834</v>
      </c>
      <c r="O11" s="563" t="s">
        <v>791</v>
      </c>
      <c r="Q11" s="73"/>
    </row>
    <row r="12" spans="1:17" s="5" customFormat="1" ht="24.95" customHeight="1" thickBot="1" x14ac:dyDescent="0.25">
      <c r="A12" s="567" t="s">
        <v>814</v>
      </c>
      <c r="B12" s="185">
        <v>7</v>
      </c>
      <c r="C12" s="185">
        <v>2</v>
      </c>
      <c r="D12" s="185">
        <v>35</v>
      </c>
      <c r="E12" s="185">
        <v>89</v>
      </c>
      <c r="F12" s="185">
        <v>7</v>
      </c>
      <c r="G12" s="185">
        <v>5</v>
      </c>
      <c r="H12" s="185">
        <v>20</v>
      </c>
      <c r="I12" s="185">
        <v>14</v>
      </c>
      <c r="J12" s="185">
        <v>21</v>
      </c>
      <c r="K12" s="185">
        <v>17</v>
      </c>
      <c r="L12" s="185">
        <v>10</v>
      </c>
      <c r="M12" s="185">
        <v>11</v>
      </c>
      <c r="N12" s="570">
        <f t="shared" si="0"/>
        <v>238</v>
      </c>
      <c r="O12" s="564" t="s">
        <v>815</v>
      </c>
      <c r="Q12" s="73"/>
    </row>
    <row r="13" spans="1:17" s="5" customFormat="1" ht="24.95" customHeight="1" thickBot="1" x14ac:dyDescent="0.25">
      <c r="A13" s="566" t="s">
        <v>767</v>
      </c>
      <c r="B13" s="184">
        <v>7</v>
      </c>
      <c r="C13" s="184">
        <v>6</v>
      </c>
      <c r="D13" s="184">
        <v>8</v>
      </c>
      <c r="E13" s="184">
        <v>8</v>
      </c>
      <c r="F13" s="184">
        <v>10</v>
      </c>
      <c r="G13" s="184">
        <v>17</v>
      </c>
      <c r="H13" s="184">
        <v>14</v>
      </c>
      <c r="I13" s="184">
        <v>12</v>
      </c>
      <c r="J13" s="184">
        <v>13</v>
      </c>
      <c r="K13" s="184">
        <v>14</v>
      </c>
      <c r="L13" s="184">
        <v>10</v>
      </c>
      <c r="M13" s="184">
        <v>8</v>
      </c>
      <c r="N13" s="569">
        <f t="shared" si="0"/>
        <v>127</v>
      </c>
      <c r="O13" s="563" t="s">
        <v>790</v>
      </c>
      <c r="Q13" s="73"/>
    </row>
    <row r="14" spans="1:17" s="5" customFormat="1" ht="24.95" customHeight="1" thickBot="1" x14ac:dyDescent="0.25">
      <c r="A14" s="567" t="s">
        <v>768</v>
      </c>
      <c r="B14" s="185">
        <v>203</v>
      </c>
      <c r="C14" s="185">
        <v>160</v>
      </c>
      <c r="D14" s="185">
        <v>145</v>
      </c>
      <c r="E14" s="185">
        <v>27</v>
      </c>
      <c r="F14" s="185">
        <v>97</v>
      </c>
      <c r="G14" s="185">
        <v>94</v>
      </c>
      <c r="H14" s="185">
        <v>81</v>
      </c>
      <c r="I14" s="185">
        <v>82</v>
      </c>
      <c r="J14" s="185">
        <v>89</v>
      </c>
      <c r="K14" s="185">
        <v>108</v>
      </c>
      <c r="L14" s="185">
        <v>104</v>
      </c>
      <c r="M14" s="185">
        <v>83</v>
      </c>
      <c r="N14" s="570">
        <f t="shared" si="0"/>
        <v>1273</v>
      </c>
      <c r="O14" s="564" t="s">
        <v>789</v>
      </c>
      <c r="Q14" s="73"/>
    </row>
    <row r="15" spans="1:17" s="5" customFormat="1" ht="36.75" customHeight="1" thickBot="1" x14ac:dyDescent="0.25">
      <c r="A15" s="566" t="s">
        <v>769</v>
      </c>
      <c r="B15" s="184">
        <v>0</v>
      </c>
      <c r="C15" s="184">
        <v>38</v>
      </c>
      <c r="D15" s="184">
        <v>10</v>
      </c>
      <c r="E15" s="184">
        <v>7</v>
      </c>
      <c r="F15" s="184">
        <v>32</v>
      </c>
      <c r="G15" s="184">
        <v>26</v>
      </c>
      <c r="H15" s="184">
        <v>6</v>
      </c>
      <c r="I15" s="184">
        <v>0</v>
      </c>
      <c r="J15" s="184">
        <v>23</v>
      </c>
      <c r="K15" s="184">
        <v>11</v>
      </c>
      <c r="L15" s="184">
        <v>5</v>
      </c>
      <c r="M15" s="184">
        <v>21</v>
      </c>
      <c r="N15" s="569">
        <f t="shared" si="0"/>
        <v>179</v>
      </c>
      <c r="O15" s="563" t="s">
        <v>788</v>
      </c>
      <c r="Q15" s="73"/>
    </row>
    <row r="16" spans="1:17" s="5" customFormat="1" ht="24.95" customHeight="1" thickBot="1" x14ac:dyDescent="0.25">
      <c r="A16" s="567" t="s">
        <v>770</v>
      </c>
      <c r="B16" s="185">
        <v>117</v>
      </c>
      <c r="C16" s="185">
        <v>83</v>
      </c>
      <c r="D16" s="185">
        <v>109</v>
      </c>
      <c r="E16" s="185">
        <v>114</v>
      </c>
      <c r="F16" s="185">
        <v>79</v>
      </c>
      <c r="G16" s="185">
        <v>97</v>
      </c>
      <c r="H16" s="185">
        <v>116</v>
      </c>
      <c r="I16" s="185">
        <v>120</v>
      </c>
      <c r="J16" s="185">
        <v>113</v>
      </c>
      <c r="K16" s="185">
        <v>126</v>
      </c>
      <c r="L16" s="185">
        <v>113</v>
      </c>
      <c r="M16" s="185">
        <v>86</v>
      </c>
      <c r="N16" s="570">
        <f t="shared" si="0"/>
        <v>1273</v>
      </c>
      <c r="O16" s="564" t="s">
        <v>787</v>
      </c>
      <c r="Q16" s="73"/>
    </row>
    <row r="17" spans="1:17" s="5" customFormat="1" ht="24.95" customHeight="1" thickBot="1" x14ac:dyDescent="0.25">
      <c r="A17" s="566" t="s">
        <v>771</v>
      </c>
      <c r="B17" s="184">
        <v>95</v>
      </c>
      <c r="C17" s="184">
        <v>81</v>
      </c>
      <c r="D17" s="184">
        <v>82</v>
      </c>
      <c r="E17" s="184">
        <v>51</v>
      </c>
      <c r="F17" s="184">
        <v>75</v>
      </c>
      <c r="G17" s="184">
        <v>74</v>
      </c>
      <c r="H17" s="184">
        <v>70</v>
      </c>
      <c r="I17" s="184">
        <v>69</v>
      </c>
      <c r="J17" s="184">
        <v>77</v>
      </c>
      <c r="K17" s="184">
        <v>88</v>
      </c>
      <c r="L17" s="184">
        <v>94</v>
      </c>
      <c r="M17" s="184">
        <v>97</v>
      </c>
      <c r="N17" s="569">
        <f t="shared" si="0"/>
        <v>953</v>
      </c>
      <c r="O17" s="563" t="s">
        <v>786</v>
      </c>
      <c r="Q17" s="73"/>
    </row>
    <row r="18" spans="1:17" s="5" customFormat="1" ht="24.95" customHeight="1" thickBot="1" x14ac:dyDescent="0.25">
      <c r="A18" s="567" t="s">
        <v>772</v>
      </c>
      <c r="B18" s="185">
        <v>15</v>
      </c>
      <c r="C18" s="185">
        <v>20</v>
      </c>
      <c r="D18" s="185">
        <v>14</v>
      </c>
      <c r="E18" s="185">
        <v>0</v>
      </c>
      <c r="F18" s="185">
        <v>14</v>
      </c>
      <c r="G18" s="185">
        <v>0</v>
      </c>
      <c r="H18" s="185">
        <v>0</v>
      </c>
      <c r="I18" s="185">
        <v>3</v>
      </c>
      <c r="J18" s="185">
        <v>9</v>
      </c>
      <c r="K18" s="185">
        <v>15</v>
      </c>
      <c r="L18" s="185">
        <v>12</v>
      </c>
      <c r="M18" s="185">
        <v>6</v>
      </c>
      <c r="N18" s="570">
        <f t="shared" si="0"/>
        <v>108</v>
      </c>
      <c r="O18" s="564" t="s">
        <v>785</v>
      </c>
      <c r="Q18" s="73"/>
    </row>
    <row r="19" spans="1:17" s="5" customFormat="1" ht="24.95" customHeight="1" thickBot="1" x14ac:dyDescent="0.25">
      <c r="A19" s="566" t="s">
        <v>773</v>
      </c>
      <c r="B19" s="184">
        <v>8</v>
      </c>
      <c r="C19" s="184">
        <v>6</v>
      </c>
      <c r="D19" s="184">
        <v>8</v>
      </c>
      <c r="E19" s="184">
        <v>9</v>
      </c>
      <c r="F19" s="184">
        <v>71</v>
      </c>
      <c r="G19" s="184">
        <v>59</v>
      </c>
      <c r="H19" s="184">
        <v>65</v>
      </c>
      <c r="I19" s="184">
        <v>72</v>
      </c>
      <c r="J19" s="184">
        <v>65</v>
      </c>
      <c r="K19" s="184">
        <v>71</v>
      </c>
      <c r="L19" s="184">
        <v>70</v>
      </c>
      <c r="M19" s="184">
        <v>54</v>
      </c>
      <c r="N19" s="569">
        <f t="shared" si="0"/>
        <v>558</v>
      </c>
      <c r="O19" s="563" t="s">
        <v>784</v>
      </c>
      <c r="Q19" s="73"/>
    </row>
    <row r="20" spans="1:17" s="5" customFormat="1" ht="24.95" customHeight="1" thickBot="1" x14ac:dyDescent="0.25">
      <c r="A20" s="567" t="s">
        <v>774</v>
      </c>
      <c r="B20" s="185">
        <v>8</v>
      </c>
      <c r="C20" s="185">
        <v>7</v>
      </c>
      <c r="D20" s="185">
        <v>8</v>
      </c>
      <c r="E20" s="185">
        <v>8</v>
      </c>
      <c r="F20" s="185">
        <v>8</v>
      </c>
      <c r="G20" s="185">
        <v>10</v>
      </c>
      <c r="H20" s="185">
        <v>8</v>
      </c>
      <c r="I20" s="185">
        <v>8</v>
      </c>
      <c r="J20" s="185">
        <v>8</v>
      </c>
      <c r="K20" s="185">
        <v>9</v>
      </c>
      <c r="L20" s="185">
        <v>11</v>
      </c>
      <c r="M20" s="185">
        <v>21</v>
      </c>
      <c r="N20" s="570">
        <f t="shared" si="0"/>
        <v>114</v>
      </c>
      <c r="O20" s="564" t="s">
        <v>783</v>
      </c>
      <c r="Q20" s="73"/>
    </row>
    <row r="21" spans="1:17" s="5" customFormat="1" ht="24.95" customHeight="1" thickBot="1" x14ac:dyDescent="0.25">
      <c r="A21" s="566" t="s">
        <v>775</v>
      </c>
      <c r="B21" s="184">
        <v>91</v>
      </c>
      <c r="C21" s="184">
        <v>96</v>
      </c>
      <c r="D21" s="184">
        <v>116</v>
      </c>
      <c r="E21" s="184">
        <v>106</v>
      </c>
      <c r="F21" s="184">
        <v>108</v>
      </c>
      <c r="G21" s="184">
        <v>81</v>
      </c>
      <c r="H21" s="184">
        <v>108</v>
      </c>
      <c r="I21" s="184">
        <v>109</v>
      </c>
      <c r="J21" s="184">
        <v>84</v>
      </c>
      <c r="K21" s="184">
        <v>76</v>
      </c>
      <c r="L21" s="184">
        <v>91</v>
      </c>
      <c r="M21" s="184">
        <v>98</v>
      </c>
      <c r="N21" s="569">
        <f t="shared" si="0"/>
        <v>1164</v>
      </c>
      <c r="O21" s="563" t="s">
        <v>782</v>
      </c>
      <c r="Q21" s="73"/>
    </row>
    <row r="22" spans="1:17" s="5" customFormat="1" ht="24.95" customHeight="1" thickBot="1" x14ac:dyDescent="0.25">
      <c r="A22" s="567" t="s">
        <v>776</v>
      </c>
      <c r="B22" s="185">
        <v>5</v>
      </c>
      <c r="C22" s="185">
        <v>8</v>
      </c>
      <c r="D22" s="185">
        <v>2</v>
      </c>
      <c r="E22" s="185">
        <v>5</v>
      </c>
      <c r="F22" s="185">
        <v>6</v>
      </c>
      <c r="G22" s="185">
        <v>8</v>
      </c>
      <c r="H22" s="185">
        <v>10</v>
      </c>
      <c r="I22" s="185">
        <v>8</v>
      </c>
      <c r="J22" s="185">
        <v>8</v>
      </c>
      <c r="K22" s="185">
        <v>6</v>
      </c>
      <c r="L22" s="185">
        <v>9</v>
      </c>
      <c r="M22" s="185">
        <v>6</v>
      </c>
      <c r="N22" s="570">
        <f>SUM(B22:M22)</f>
        <v>81</v>
      </c>
      <c r="O22" s="564" t="s">
        <v>781</v>
      </c>
      <c r="Q22" s="73"/>
    </row>
    <row r="23" spans="1:17" s="5" customFormat="1" ht="24.95" customHeight="1" thickBot="1" x14ac:dyDescent="0.25">
      <c r="A23" s="566" t="s">
        <v>777</v>
      </c>
      <c r="B23" s="184">
        <v>1</v>
      </c>
      <c r="C23" s="184">
        <v>1</v>
      </c>
      <c r="D23" s="184">
        <v>4</v>
      </c>
      <c r="E23" s="184">
        <v>10</v>
      </c>
      <c r="F23" s="184">
        <v>0</v>
      </c>
      <c r="G23" s="184">
        <v>0</v>
      </c>
      <c r="H23" s="184">
        <v>0</v>
      </c>
      <c r="I23" s="184">
        <v>0</v>
      </c>
      <c r="J23" s="184">
        <v>1</v>
      </c>
      <c r="K23" s="184">
        <v>1</v>
      </c>
      <c r="L23" s="184">
        <v>0</v>
      </c>
      <c r="M23" s="184">
        <v>0</v>
      </c>
      <c r="N23" s="569">
        <f>SUM(B23:M23)</f>
        <v>18</v>
      </c>
      <c r="O23" s="563" t="s">
        <v>780</v>
      </c>
      <c r="Q23" s="73"/>
    </row>
    <row r="24" spans="1:17" s="5" customFormat="1" ht="24.95" customHeight="1" x14ac:dyDescent="0.2">
      <c r="A24" s="589" t="s">
        <v>778</v>
      </c>
      <c r="B24" s="586">
        <v>20</v>
      </c>
      <c r="C24" s="586">
        <v>16</v>
      </c>
      <c r="D24" s="586">
        <v>13</v>
      </c>
      <c r="E24" s="586">
        <v>20</v>
      </c>
      <c r="F24" s="586">
        <v>21</v>
      </c>
      <c r="G24" s="586">
        <v>25</v>
      </c>
      <c r="H24" s="586">
        <v>31</v>
      </c>
      <c r="I24" s="586">
        <v>26</v>
      </c>
      <c r="J24" s="586">
        <v>16</v>
      </c>
      <c r="K24" s="586">
        <v>6</v>
      </c>
      <c r="L24" s="586">
        <v>0</v>
      </c>
      <c r="M24" s="586">
        <v>0</v>
      </c>
      <c r="N24" s="587">
        <f t="shared" si="0"/>
        <v>194</v>
      </c>
      <c r="O24" s="588" t="s">
        <v>779</v>
      </c>
      <c r="Q24" s="73"/>
    </row>
    <row r="25" spans="1:17" s="5" customFormat="1" ht="24.95" customHeight="1" x14ac:dyDescent="0.2">
      <c r="A25" s="784" t="s">
        <v>0</v>
      </c>
      <c r="B25" s="805">
        <f t="shared" ref="B25:N25" si="1">SUM(B8:B24)</f>
        <v>739</v>
      </c>
      <c r="C25" s="805">
        <f t="shared" si="1"/>
        <v>657</v>
      </c>
      <c r="D25" s="805">
        <f t="shared" si="1"/>
        <v>742</v>
      </c>
      <c r="E25" s="805">
        <f t="shared" si="1"/>
        <v>718</v>
      </c>
      <c r="F25" s="805">
        <f t="shared" si="1"/>
        <v>744</v>
      </c>
      <c r="G25" s="805">
        <f t="shared" si="1"/>
        <v>720</v>
      </c>
      <c r="H25" s="805">
        <f t="shared" si="1"/>
        <v>743</v>
      </c>
      <c r="I25" s="805">
        <f t="shared" si="1"/>
        <v>746</v>
      </c>
      <c r="J25" s="805">
        <f t="shared" si="1"/>
        <v>720</v>
      </c>
      <c r="K25" s="805">
        <f t="shared" si="1"/>
        <v>744</v>
      </c>
      <c r="L25" s="805">
        <f t="shared" si="1"/>
        <v>714</v>
      </c>
      <c r="M25" s="805">
        <f>SUM(M8:M24)</f>
        <v>723</v>
      </c>
      <c r="N25" s="806">
        <f t="shared" si="1"/>
        <v>8710</v>
      </c>
      <c r="O25" s="590" t="s">
        <v>1</v>
      </c>
      <c r="Q25" s="73"/>
    </row>
    <row r="26" spans="1:17" s="5" customFormat="1" ht="15.95" customHeight="1" x14ac:dyDescent="0.2">
      <c r="A26" s="18" t="s">
        <v>908</v>
      </c>
      <c r="B26" s="18"/>
      <c r="C26" s="18"/>
      <c r="D26" s="18"/>
      <c r="E26" s="18"/>
      <c r="F26" s="18"/>
      <c r="G26" s="18"/>
      <c r="H26" s="18"/>
      <c r="I26" s="18"/>
      <c r="J26" s="18"/>
      <c r="K26" s="18"/>
      <c r="L26" s="18"/>
      <c r="M26" s="18"/>
      <c r="N26" s="18"/>
      <c r="O26" s="813" t="s">
        <v>909</v>
      </c>
    </row>
  </sheetData>
  <mergeCells count="6">
    <mergeCell ref="A1:O1"/>
    <mergeCell ref="A2:O2"/>
    <mergeCell ref="A3:O3"/>
    <mergeCell ref="A4:O4"/>
    <mergeCell ref="A6:A7"/>
    <mergeCell ref="O6:O7"/>
  </mergeCells>
  <printOptions horizontalCentered="1" verticalCentered="1"/>
  <pageMargins left="0" right="0" top="0" bottom="0" header="0" footer="0"/>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9F208-3CE8-46DA-806A-66F79CE1774A}">
  <dimension ref="A1:W20"/>
  <sheetViews>
    <sheetView rightToLeft="1" view="pageBreakPreview" zoomScaleNormal="100" zoomScaleSheetLayoutView="100" workbookViewId="0">
      <selection activeCell="T12" sqref="T12"/>
    </sheetView>
  </sheetViews>
  <sheetFormatPr defaultRowHeight="12.75" x14ac:dyDescent="0.2"/>
  <cols>
    <col min="1" max="1" width="16.5703125" style="10" customWidth="1"/>
    <col min="2" max="16" width="6.5703125" style="10" customWidth="1"/>
    <col min="17" max="17" width="6.5703125" customWidth="1"/>
    <col min="18" max="18" width="23.42578125" customWidth="1"/>
  </cols>
  <sheetData>
    <row r="1" spans="1:23" s="11" customFormat="1" ht="18" x14ac:dyDescent="0.25">
      <c r="A1" s="980" t="s">
        <v>820</v>
      </c>
      <c r="B1" s="980"/>
      <c r="C1" s="980"/>
      <c r="D1" s="980"/>
      <c r="E1" s="980"/>
      <c r="F1" s="980"/>
      <c r="G1" s="980"/>
      <c r="H1" s="980"/>
      <c r="I1" s="980"/>
      <c r="J1" s="980"/>
      <c r="K1" s="980"/>
      <c r="L1" s="980"/>
      <c r="M1" s="980"/>
      <c r="N1" s="980"/>
      <c r="O1" s="980"/>
      <c r="P1" s="980"/>
      <c r="Q1" s="980"/>
      <c r="R1" s="980"/>
    </row>
    <row r="2" spans="1:23" s="11" customFormat="1" ht="18" x14ac:dyDescent="0.25">
      <c r="A2" s="981">
        <v>2023</v>
      </c>
      <c r="B2" s="981"/>
      <c r="C2" s="981"/>
      <c r="D2" s="981"/>
      <c r="E2" s="981"/>
      <c r="F2" s="981"/>
      <c r="G2" s="981"/>
      <c r="H2" s="981"/>
      <c r="I2" s="981"/>
      <c r="J2" s="981"/>
      <c r="K2" s="981"/>
      <c r="L2" s="981"/>
      <c r="M2" s="981"/>
      <c r="N2" s="981"/>
      <c r="O2" s="981"/>
      <c r="P2" s="981"/>
      <c r="Q2" s="981"/>
      <c r="R2" s="981"/>
    </row>
    <row r="3" spans="1:23" s="12" customFormat="1" ht="37.5" customHeight="1" x14ac:dyDescent="0.25">
      <c r="A3" s="982" t="s">
        <v>949</v>
      </c>
      <c r="B3" s="982"/>
      <c r="C3" s="982"/>
      <c r="D3" s="982"/>
      <c r="E3" s="982"/>
      <c r="F3" s="982"/>
      <c r="G3" s="982"/>
      <c r="H3" s="982"/>
      <c r="I3" s="982"/>
      <c r="J3" s="982"/>
      <c r="K3" s="982"/>
      <c r="L3" s="982"/>
      <c r="M3" s="982"/>
      <c r="N3" s="982"/>
      <c r="O3" s="982"/>
      <c r="P3" s="982"/>
      <c r="Q3" s="982"/>
      <c r="R3" s="982"/>
    </row>
    <row r="4" spans="1:23" s="12" customFormat="1" ht="15.75" x14ac:dyDescent="0.25">
      <c r="A4" s="942">
        <v>2023</v>
      </c>
      <c r="B4" s="942"/>
      <c r="C4" s="942"/>
      <c r="D4" s="942"/>
      <c r="E4" s="942"/>
      <c r="F4" s="942"/>
      <c r="G4" s="942"/>
      <c r="H4" s="942"/>
      <c r="I4" s="942"/>
      <c r="J4" s="942"/>
      <c r="K4" s="942"/>
      <c r="L4" s="942"/>
      <c r="M4" s="942"/>
      <c r="N4" s="942"/>
      <c r="O4" s="942"/>
      <c r="P4" s="942"/>
      <c r="Q4" s="942"/>
      <c r="R4" s="942"/>
    </row>
    <row r="5" spans="1:23" s="10" customFormat="1" ht="15.75" x14ac:dyDescent="0.2">
      <c r="A5" s="134" t="s">
        <v>144</v>
      </c>
      <c r="B5" s="192"/>
      <c r="C5" s="192"/>
      <c r="D5" s="192"/>
      <c r="E5" s="192"/>
      <c r="F5" s="192"/>
      <c r="G5" s="814"/>
      <c r="H5" s="814"/>
      <c r="I5" s="814"/>
      <c r="J5" s="814"/>
      <c r="K5" s="814"/>
      <c r="L5" s="814"/>
      <c r="M5" s="814"/>
      <c r="N5" s="814"/>
      <c r="O5" s="814"/>
      <c r="P5" s="224"/>
      <c r="Q5" s="135"/>
      <c r="R5" s="136" t="s">
        <v>143</v>
      </c>
    </row>
    <row r="6" spans="1:23" s="4" customFormat="1" ht="33" customHeight="1" thickBot="1" x14ac:dyDescent="0.25">
      <c r="A6" s="871" t="s">
        <v>600</v>
      </c>
      <c r="B6" s="904" t="s">
        <v>345</v>
      </c>
      <c r="C6" s="904"/>
      <c r="D6" s="904" t="s">
        <v>367</v>
      </c>
      <c r="E6" s="904"/>
      <c r="F6" s="904" t="s">
        <v>369</v>
      </c>
      <c r="G6" s="904"/>
      <c r="H6" s="904" t="s">
        <v>371</v>
      </c>
      <c r="I6" s="904"/>
      <c r="J6" s="904" t="s">
        <v>749</v>
      </c>
      <c r="K6" s="904"/>
      <c r="L6" s="904" t="s">
        <v>342</v>
      </c>
      <c r="M6" s="904"/>
      <c r="N6" s="966" t="s">
        <v>581</v>
      </c>
      <c r="O6" s="968"/>
      <c r="P6" s="904" t="s">
        <v>341</v>
      </c>
      <c r="Q6" s="904"/>
      <c r="R6" s="978" t="s">
        <v>603</v>
      </c>
    </row>
    <row r="7" spans="1:23" s="4" customFormat="1" ht="30.75" customHeight="1" x14ac:dyDescent="0.2">
      <c r="A7" s="873"/>
      <c r="B7" s="29" t="s">
        <v>519</v>
      </c>
      <c r="C7" s="29" t="s">
        <v>520</v>
      </c>
      <c r="D7" s="29" t="s">
        <v>519</v>
      </c>
      <c r="E7" s="29" t="s">
        <v>520</v>
      </c>
      <c r="F7" s="29" t="s">
        <v>519</v>
      </c>
      <c r="G7" s="29" t="s">
        <v>520</v>
      </c>
      <c r="H7" s="29" t="s">
        <v>519</v>
      </c>
      <c r="I7" s="29" t="s">
        <v>520</v>
      </c>
      <c r="J7" s="29" t="s">
        <v>519</v>
      </c>
      <c r="K7" s="29" t="s">
        <v>520</v>
      </c>
      <c r="L7" s="29" t="s">
        <v>519</v>
      </c>
      <c r="M7" s="29" t="s">
        <v>520</v>
      </c>
      <c r="N7" s="29" t="s">
        <v>519</v>
      </c>
      <c r="O7" s="29" t="s">
        <v>520</v>
      </c>
      <c r="P7" s="29" t="s">
        <v>519</v>
      </c>
      <c r="Q7" s="29" t="s">
        <v>520</v>
      </c>
      <c r="R7" s="979"/>
    </row>
    <row r="8" spans="1:23" s="5" customFormat="1" ht="22.5" customHeight="1" thickBot="1" x14ac:dyDescent="0.25">
      <c r="A8" s="55" t="s">
        <v>4</v>
      </c>
      <c r="B8" s="102">
        <v>3</v>
      </c>
      <c r="C8" s="102">
        <v>4</v>
      </c>
      <c r="D8" s="102">
        <v>0</v>
      </c>
      <c r="E8" s="102">
        <v>0</v>
      </c>
      <c r="F8" s="102">
        <v>0</v>
      </c>
      <c r="G8" s="102">
        <v>0</v>
      </c>
      <c r="H8" s="102">
        <v>55</v>
      </c>
      <c r="I8" s="102">
        <v>1</v>
      </c>
      <c r="J8" s="102">
        <v>0</v>
      </c>
      <c r="K8" s="102">
        <v>0</v>
      </c>
      <c r="L8" s="102">
        <v>57</v>
      </c>
      <c r="M8" s="102">
        <v>1</v>
      </c>
      <c r="N8" s="102">
        <v>0</v>
      </c>
      <c r="O8" s="102">
        <v>0</v>
      </c>
      <c r="P8" s="139">
        <f>MOD(SUM(B8+D8+F8+H8+J8+L8+N8),60)</f>
        <v>55</v>
      </c>
      <c r="Q8" s="139">
        <v>7</v>
      </c>
      <c r="R8" s="46" t="s">
        <v>13</v>
      </c>
      <c r="S8" s="181"/>
      <c r="T8" s="181"/>
      <c r="U8" s="181"/>
      <c r="V8" s="181"/>
      <c r="W8" s="181"/>
    </row>
    <row r="9" spans="1:23" s="5" customFormat="1" ht="22.5" customHeight="1" thickBot="1" x14ac:dyDescent="0.25">
      <c r="A9" s="44" t="s">
        <v>5</v>
      </c>
      <c r="B9" s="103">
        <v>53</v>
      </c>
      <c r="C9" s="103">
        <v>3</v>
      </c>
      <c r="D9" s="103">
        <v>20</v>
      </c>
      <c r="E9" s="103">
        <v>0</v>
      </c>
      <c r="F9" s="103">
        <v>0</v>
      </c>
      <c r="G9" s="103">
        <v>0</v>
      </c>
      <c r="H9" s="103">
        <v>40</v>
      </c>
      <c r="I9" s="103">
        <v>1</v>
      </c>
      <c r="J9" s="103">
        <v>0</v>
      </c>
      <c r="K9" s="103">
        <v>0</v>
      </c>
      <c r="L9" s="103">
        <v>40</v>
      </c>
      <c r="M9" s="103">
        <v>1</v>
      </c>
      <c r="N9" s="103">
        <v>14</v>
      </c>
      <c r="O9" s="103">
        <v>0</v>
      </c>
      <c r="P9" s="140">
        <f t="shared" ref="P9:P19" si="0">MOD(SUM(B9+D9+F9+H9+J9+L9+N9),60)</f>
        <v>47</v>
      </c>
      <c r="Q9" s="140">
        <v>7</v>
      </c>
      <c r="R9" s="47" t="s">
        <v>14</v>
      </c>
      <c r="S9" s="181"/>
      <c r="T9" s="181"/>
      <c r="U9" s="181"/>
      <c r="V9" s="181"/>
      <c r="W9" s="181"/>
    </row>
    <row r="10" spans="1:23" s="5" customFormat="1" ht="22.5" customHeight="1" thickBot="1" x14ac:dyDescent="0.25">
      <c r="A10" s="84" t="s">
        <v>6</v>
      </c>
      <c r="B10" s="104">
        <v>39</v>
      </c>
      <c r="C10" s="104">
        <v>5</v>
      </c>
      <c r="D10" s="104">
        <v>20</v>
      </c>
      <c r="E10" s="104">
        <v>0</v>
      </c>
      <c r="F10" s="104">
        <v>18</v>
      </c>
      <c r="G10" s="104">
        <v>0</v>
      </c>
      <c r="H10" s="104">
        <v>50</v>
      </c>
      <c r="I10" s="104">
        <v>1</v>
      </c>
      <c r="J10" s="104">
        <v>0</v>
      </c>
      <c r="K10" s="104">
        <v>0</v>
      </c>
      <c r="L10" s="104">
        <v>48</v>
      </c>
      <c r="M10" s="104">
        <v>1</v>
      </c>
      <c r="N10" s="104">
        <v>6</v>
      </c>
      <c r="O10" s="104">
        <v>0</v>
      </c>
      <c r="P10" s="141">
        <f t="shared" si="0"/>
        <v>1</v>
      </c>
      <c r="Q10" s="141">
        <v>10</v>
      </c>
      <c r="R10" s="48" t="s">
        <v>15</v>
      </c>
      <c r="S10" s="181"/>
      <c r="T10" s="181"/>
      <c r="U10" s="181"/>
      <c r="V10" s="181"/>
      <c r="W10" s="181"/>
    </row>
    <row r="11" spans="1:23" s="5" customFormat="1" ht="22.5" customHeight="1" thickBot="1" x14ac:dyDescent="0.25">
      <c r="A11" s="44" t="s">
        <v>582</v>
      </c>
      <c r="B11" s="103">
        <v>3</v>
      </c>
      <c r="C11" s="103">
        <v>7</v>
      </c>
      <c r="D11" s="103">
        <v>20</v>
      </c>
      <c r="E11" s="103">
        <v>0</v>
      </c>
      <c r="F11" s="103">
        <v>45</v>
      </c>
      <c r="G11" s="103">
        <v>0</v>
      </c>
      <c r="H11" s="103">
        <v>45</v>
      </c>
      <c r="I11" s="103">
        <v>1</v>
      </c>
      <c r="J11" s="103">
        <v>0</v>
      </c>
      <c r="K11" s="103">
        <v>0</v>
      </c>
      <c r="L11" s="103">
        <v>49</v>
      </c>
      <c r="M11" s="103">
        <v>1</v>
      </c>
      <c r="N11" s="103">
        <v>10</v>
      </c>
      <c r="O11" s="103">
        <v>0</v>
      </c>
      <c r="P11" s="140">
        <f t="shared" si="0"/>
        <v>52</v>
      </c>
      <c r="Q11" s="140">
        <v>11</v>
      </c>
      <c r="R11" s="47" t="s">
        <v>16</v>
      </c>
      <c r="S11" s="181"/>
      <c r="T11" s="181"/>
      <c r="U11" s="181"/>
      <c r="V11" s="181"/>
      <c r="W11" s="181"/>
    </row>
    <row r="12" spans="1:23" s="5" customFormat="1" ht="22.5" customHeight="1" thickBot="1" x14ac:dyDescent="0.25">
      <c r="A12" s="84" t="s">
        <v>8</v>
      </c>
      <c r="B12" s="104">
        <v>18</v>
      </c>
      <c r="C12" s="104">
        <v>4</v>
      </c>
      <c r="D12" s="104">
        <v>25</v>
      </c>
      <c r="E12" s="104">
        <v>0</v>
      </c>
      <c r="F12" s="104">
        <v>0</v>
      </c>
      <c r="G12" s="104">
        <v>0</v>
      </c>
      <c r="H12" s="104">
        <v>55</v>
      </c>
      <c r="I12" s="104">
        <v>1</v>
      </c>
      <c r="J12" s="104">
        <v>0</v>
      </c>
      <c r="K12" s="104">
        <v>0</v>
      </c>
      <c r="L12" s="104">
        <v>52</v>
      </c>
      <c r="M12" s="104">
        <v>1</v>
      </c>
      <c r="N12" s="104">
        <v>0</v>
      </c>
      <c r="O12" s="104">
        <v>0</v>
      </c>
      <c r="P12" s="141">
        <f t="shared" si="0"/>
        <v>30</v>
      </c>
      <c r="Q12" s="141">
        <v>8</v>
      </c>
      <c r="R12" s="48" t="s">
        <v>17</v>
      </c>
      <c r="S12" s="181"/>
      <c r="T12" s="181"/>
      <c r="U12" s="181"/>
      <c r="V12" s="181"/>
      <c r="W12" s="181"/>
    </row>
    <row r="13" spans="1:23" s="5" customFormat="1" ht="22.5" customHeight="1" thickBot="1" x14ac:dyDescent="0.25">
      <c r="A13" s="44" t="s">
        <v>42</v>
      </c>
      <c r="B13" s="103">
        <v>58</v>
      </c>
      <c r="C13" s="103">
        <v>3</v>
      </c>
      <c r="D13" s="103">
        <v>15</v>
      </c>
      <c r="E13" s="103">
        <v>0</v>
      </c>
      <c r="F13" s="103">
        <v>0</v>
      </c>
      <c r="G13" s="103">
        <v>0</v>
      </c>
      <c r="H13" s="103">
        <v>45</v>
      </c>
      <c r="I13" s="103">
        <v>1</v>
      </c>
      <c r="J13" s="103">
        <v>0</v>
      </c>
      <c r="K13" s="103">
        <v>0</v>
      </c>
      <c r="L13" s="103">
        <v>44</v>
      </c>
      <c r="M13" s="103">
        <v>1</v>
      </c>
      <c r="N13" s="103">
        <v>0</v>
      </c>
      <c r="O13" s="103">
        <v>0</v>
      </c>
      <c r="P13" s="140">
        <f t="shared" si="0"/>
        <v>42</v>
      </c>
      <c r="Q13" s="140">
        <v>7</v>
      </c>
      <c r="R13" s="47" t="s">
        <v>18</v>
      </c>
      <c r="S13" s="181"/>
      <c r="T13" s="181"/>
      <c r="U13" s="181"/>
      <c r="V13" s="181"/>
      <c r="W13" s="181"/>
    </row>
    <row r="14" spans="1:23" s="5" customFormat="1" ht="22.5" customHeight="1" thickBot="1" x14ac:dyDescent="0.25">
      <c r="A14" s="84" t="s">
        <v>9</v>
      </c>
      <c r="B14" s="104">
        <v>0</v>
      </c>
      <c r="C14" s="104">
        <v>0</v>
      </c>
      <c r="D14" s="104">
        <v>0</v>
      </c>
      <c r="E14" s="104">
        <v>0</v>
      </c>
      <c r="F14" s="104">
        <v>0</v>
      </c>
      <c r="G14" s="104">
        <v>0</v>
      </c>
      <c r="H14" s="104">
        <v>0</v>
      </c>
      <c r="I14" s="104">
        <v>0</v>
      </c>
      <c r="J14" s="104">
        <v>0</v>
      </c>
      <c r="K14" s="104">
        <v>62</v>
      </c>
      <c r="L14" s="104">
        <v>0</v>
      </c>
      <c r="M14" s="104">
        <v>0</v>
      </c>
      <c r="N14" s="104">
        <v>0</v>
      </c>
      <c r="O14" s="104">
        <v>0</v>
      </c>
      <c r="P14" s="141">
        <f t="shared" si="0"/>
        <v>0</v>
      </c>
      <c r="Q14" s="141">
        <v>62</v>
      </c>
      <c r="R14" s="48" t="s">
        <v>19</v>
      </c>
      <c r="S14" s="181"/>
      <c r="T14" s="181"/>
      <c r="U14" s="181"/>
      <c r="V14" s="181"/>
      <c r="W14" s="181"/>
    </row>
    <row r="15" spans="1:23" s="5" customFormat="1" ht="22.5" customHeight="1" thickBot="1" x14ac:dyDescent="0.25">
      <c r="A15" s="44" t="s">
        <v>43</v>
      </c>
      <c r="B15" s="103">
        <v>0</v>
      </c>
      <c r="C15" s="103">
        <v>0</v>
      </c>
      <c r="D15" s="103">
        <v>0</v>
      </c>
      <c r="E15" s="103">
        <v>0</v>
      </c>
      <c r="F15" s="103">
        <v>0</v>
      </c>
      <c r="G15" s="103">
        <v>0</v>
      </c>
      <c r="H15" s="103">
        <v>0</v>
      </c>
      <c r="I15" s="103">
        <v>0</v>
      </c>
      <c r="J15" s="103">
        <v>0</v>
      </c>
      <c r="K15" s="103">
        <v>62</v>
      </c>
      <c r="L15" s="103">
        <v>0</v>
      </c>
      <c r="M15" s="103">
        <v>0</v>
      </c>
      <c r="N15" s="103">
        <v>0</v>
      </c>
      <c r="O15" s="103">
        <v>0</v>
      </c>
      <c r="P15" s="140">
        <f t="shared" si="0"/>
        <v>0</v>
      </c>
      <c r="Q15" s="140">
        <v>62</v>
      </c>
      <c r="R15" s="47" t="s">
        <v>20</v>
      </c>
      <c r="S15" s="181"/>
      <c r="T15" s="181"/>
      <c r="U15" s="181"/>
      <c r="V15" s="181"/>
      <c r="W15" s="181"/>
    </row>
    <row r="16" spans="1:23" s="5" customFormat="1" ht="22.5" customHeight="1" thickBot="1" x14ac:dyDescent="0.25">
      <c r="A16" s="84" t="s">
        <v>10</v>
      </c>
      <c r="B16" s="104">
        <v>0</v>
      </c>
      <c r="C16" s="104">
        <v>4</v>
      </c>
      <c r="D16" s="104">
        <v>0</v>
      </c>
      <c r="E16" s="104">
        <v>0</v>
      </c>
      <c r="F16" s="104">
        <v>0</v>
      </c>
      <c r="G16" s="104">
        <v>0</v>
      </c>
      <c r="H16" s="104">
        <v>0</v>
      </c>
      <c r="I16" s="104">
        <v>0</v>
      </c>
      <c r="J16" s="104">
        <v>0</v>
      </c>
      <c r="K16" s="104">
        <v>70</v>
      </c>
      <c r="L16" s="104">
        <v>20</v>
      </c>
      <c r="M16" s="104">
        <v>3</v>
      </c>
      <c r="N16" s="104">
        <v>3</v>
      </c>
      <c r="O16" s="104">
        <v>0</v>
      </c>
      <c r="P16" s="141">
        <f>MOD(SUM(B16+D16+F16+H16+J16+L16+N16),60)</f>
        <v>23</v>
      </c>
      <c r="Q16" s="141">
        <v>77</v>
      </c>
      <c r="R16" s="48" t="s">
        <v>21</v>
      </c>
      <c r="S16" s="181"/>
      <c r="T16" s="181"/>
      <c r="U16" s="181"/>
      <c r="V16" s="181"/>
      <c r="W16" s="181"/>
    </row>
    <row r="17" spans="1:23" s="5" customFormat="1" ht="22.5" customHeight="1" thickBot="1" x14ac:dyDescent="0.25">
      <c r="A17" s="44" t="s">
        <v>44</v>
      </c>
      <c r="B17" s="103">
        <v>3</v>
      </c>
      <c r="C17" s="103">
        <v>4</v>
      </c>
      <c r="D17" s="103">
        <v>0</v>
      </c>
      <c r="E17" s="103">
        <v>0</v>
      </c>
      <c r="F17" s="103">
        <v>0</v>
      </c>
      <c r="G17" s="103">
        <v>0</v>
      </c>
      <c r="H17" s="103">
        <v>30</v>
      </c>
      <c r="I17" s="103">
        <v>1</v>
      </c>
      <c r="J17" s="103">
        <v>0</v>
      </c>
      <c r="K17" s="103">
        <v>70</v>
      </c>
      <c r="L17" s="103">
        <v>2</v>
      </c>
      <c r="M17" s="103">
        <v>4</v>
      </c>
      <c r="N17" s="103">
        <v>13</v>
      </c>
      <c r="O17" s="103">
        <v>0</v>
      </c>
      <c r="P17" s="140">
        <f t="shared" si="0"/>
        <v>48</v>
      </c>
      <c r="Q17" s="140">
        <v>79</v>
      </c>
      <c r="R17" s="47" t="s">
        <v>45</v>
      </c>
      <c r="S17" s="181"/>
      <c r="T17" s="181"/>
      <c r="U17" s="181"/>
      <c r="V17" s="181"/>
      <c r="W17" s="181"/>
    </row>
    <row r="18" spans="1:23" s="5" customFormat="1" ht="22.5" customHeight="1" thickBot="1" x14ac:dyDescent="0.25">
      <c r="A18" s="84" t="s">
        <v>11</v>
      </c>
      <c r="B18" s="104">
        <v>13</v>
      </c>
      <c r="C18" s="104">
        <v>4</v>
      </c>
      <c r="D18" s="104">
        <v>0</v>
      </c>
      <c r="E18" s="104">
        <v>0</v>
      </c>
      <c r="F18" s="104">
        <v>0</v>
      </c>
      <c r="G18" s="104">
        <v>0</v>
      </c>
      <c r="H18" s="104">
        <v>50</v>
      </c>
      <c r="I18" s="104">
        <v>1</v>
      </c>
      <c r="J18" s="104">
        <v>0</v>
      </c>
      <c r="K18" s="104">
        <v>68</v>
      </c>
      <c r="L18" s="104">
        <v>28</v>
      </c>
      <c r="M18" s="104">
        <v>3</v>
      </c>
      <c r="N18" s="104">
        <v>17</v>
      </c>
      <c r="O18" s="104">
        <v>0</v>
      </c>
      <c r="P18" s="141">
        <f t="shared" si="0"/>
        <v>48</v>
      </c>
      <c r="Q18" s="141">
        <v>77</v>
      </c>
      <c r="R18" s="48" t="s">
        <v>22</v>
      </c>
      <c r="S18" s="181"/>
      <c r="T18" s="181"/>
      <c r="U18" s="181"/>
      <c r="V18" s="181"/>
      <c r="W18" s="181"/>
    </row>
    <row r="19" spans="1:23" s="5" customFormat="1" ht="22.5" customHeight="1" x14ac:dyDescent="0.2">
      <c r="A19" s="52" t="s">
        <v>12</v>
      </c>
      <c r="B19" s="105">
        <v>3</v>
      </c>
      <c r="C19" s="105">
        <v>4</v>
      </c>
      <c r="D19" s="105">
        <v>0</v>
      </c>
      <c r="E19" s="105">
        <v>0</v>
      </c>
      <c r="F19" s="105">
        <v>0</v>
      </c>
      <c r="G19" s="105">
        <v>0</v>
      </c>
      <c r="H19" s="105">
        <v>30</v>
      </c>
      <c r="I19" s="105">
        <v>1</v>
      </c>
      <c r="J19" s="105">
        <v>0</v>
      </c>
      <c r="K19" s="105">
        <v>72</v>
      </c>
      <c r="L19" s="105">
        <v>53</v>
      </c>
      <c r="M19" s="105">
        <v>1</v>
      </c>
      <c r="N19" s="105">
        <v>0</v>
      </c>
      <c r="O19" s="105">
        <v>0</v>
      </c>
      <c r="P19" s="142">
        <f t="shared" si="0"/>
        <v>26</v>
      </c>
      <c r="Q19" s="142">
        <v>79</v>
      </c>
      <c r="R19" s="53" t="s">
        <v>23</v>
      </c>
      <c r="S19" s="181"/>
      <c r="T19" s="181"/>
      <c r="U19" s="181"/>
      <c r="V19" s="181"/>
      <c r="W19" s="181"/>
    </row>
    <row r="20" spans="1:23" s="5" customFormat="1" ht="24.95" customHeight="1" x14ac:dyDescent="0.2">
      <c r="A20" s="54" t="s">
        <v>0</v>
      </c>
      <c r="B20" s="195">
        <f>MOD(SUM(B8:B19),60)</f>
        <v>13</v>
      </c>
      <c r="C20" s="195">
        <f>SUM(C8:C19)+QUOTIENT(SUM(B8:B19),60)</f>
        <v>45</v>
      </c>
      <c r="D20" s="195">
        <f t="shared" ref="D20:N20" si="1">MOD(SUM(D8:D19),60)</f>
        <v>40</v>
      </c>
      <c r="E20" s="195">
        <f>SUM(E8:E19)+QUOTIENT(SUM(D8:D19),60)</f>
        <v>1</v>
      </c>
      <c r="F20" s="195">
        <f>MOD(SUM(F8:F19),60)</f>
        <v>3</v>
      </c>
      <c r="G20" s="195">
        <f>SUM(G8:G19)+QUOTIENT(SUM(F8:F19),60)</f>
        <v>1</v>
      </c>
      <c r="H20" s="195">
        <f t="shared" si="1"/>
        <v>40</v>
      </c>
      <c r="I20" s="195">
        <f>SUM(I8:I19)+QUOTIENT(SUM(H8:H19),60)</f>
        <v>15</v>
      </c>
      <c r="J20" s="195">
        <f t="shared" si="1"/>
        <v>0</v>
      </c>
      <c r="K20" s="195">
        <f>SUM(K8:K19)+QUOTIENT(SUM(J8:J19),60)</f>
        <v>404</v>
      </c>
      <c r="L20" s="195">
        <f t="shared" si="1"/>
        <v>33</v>
      </c>
      <c r="M20" s="195">
        <f>SUM(M8:M19)+QUOTIENT(SUM(L8:L19),60)</f>
        <v>23</v>
      </c>
      <c r="N20" s="195">
        <f t="shared" si="1"/>
        <v>3</v>
      </c>
      <c r="O20" s="195">
        <f>SUM(O8:O19)+QUOTIENT(SUM(N8:N19),60)</f>
        <v>1</v>
      </c>
      <c r="P20" s="195">
        <f>MOD(SUM(P8:P19),60)</f>
        <v>12</v>
      </c>
      <c r="Q20" s="195">
        <f>SUM(Q8:Q19)+QUOTIENT(SUM(P8:P19),60)</f>
        <v>492</v>
      </c>
      <c r="R20" s="124" t="s">
        <v>1</v>
      </c>
    </row>
  </sheetData>
  <mergeCells count="14">
    <mergeCell ref="L6:M6"/>
    <mergeCell ref="N6:O6"/>
    <mergeCell ref="P6:Q6"/>
    <mergeCell ref="R6:R7"/>
    <mergeCell ref="A1:R1"/>
    <mergeCell ref="A2:R2"/>
    <mergeCell ref="A3:R3"/>
    <mergeCell ref="A4:R4"/>
    <mergeCell ref="A6:A7"/>
    <mergeCell ref="B6:C6"/>
    <mergeCell ref="D6:E6"/>
    <mergeCell ref="F6:G6"/>
    <mergeCell ref="H6:I6"/>
    <mergeCell ref="J6:K6"/>
  </mergeCells>
  <pageMargins left="0.7" right="0.7" top="0.75" bottom="0.75" header="0.3" footer="0.3"/>
  <pageSetup scale="8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0AF9A-8929-45D3-90D6-3DA6741BB3FA}">
  <dimension ref="A1:K24"/>
  <sheetViews>
    <sheetView rightToLeft="1" view="pageBreakPreview" zoomScaleNormal="100" zoomScaleSheetLayoutView="100" workbookViewId="0">
      <selection activeCell="A3" sqref="A3:K3"/>
    </sheetView>
  </sheetViews>
  <sheetFormatPr defaultRowHeight="12.75" x14ac:dyDescent="0.2"/>
  <cols>
    <col min="1" max="1" width="14.28515625" style="121" customWidth="1"/>
    <col min="2" max="5" width="10.5703125" style="121" customWidth="1"/>
    <col min="6" max="6" width="12.140625" style="121" customWidth="1"/>
    <col min="7" max="7" width="11.42578125" style="121" customWidth="1"/>
    <col min="8" max="8" width="11.5703125" style="121" customWidth="1"/>
    <col min="9" max="9" width="11.42578125" style="121" customWidth="1"/>
    <col min="10" max="10" width="10.7109375" style="121" customWidth="1"/>
    <col min="11" max="11" width="16.28515625" style="121" customWidth="1"/>
    <col min="12" max="16384" width="9.140625" style="121"/>
  </cols>
  <sheetData>
    <row r="1" spans="1:11" ht="18" x14ac:dyDescent="0.2">
      <c r="A1" s="980" t="s">
        <v>818</v>
      </c>
      <c r="B1" s="980"/>
      <c r="C1" s="939"/>
      <c r="D1" s="939"/>
      <c r="E1" s="939"/>
      <c r="F1" s="939"/>
      <c r="G1" s="939"/>
      <c r="H1" s="939"/>
      <c r="I1" s="939"/>
      <c r="J1" s="939"/>
      <c r="K1" s="939"/>
    </row>
    <row r="2" spans="1:11" ht="18" x14ac:dyDescent="0.2">
      <c r="A2" s="981">
        <v>2023</v>
      </c>
      <c r="B2" s="981"/>
      <c r="C2" s="943"/>
      <c r="D2" s="943"/>
      <c r="E2" s="943"/>
      <c r="F2" s="943"/>
      <c r="G2" s="943"/>
      <c r="H2" s="943"/>
      <c r="I2" s="943"/>
      <c r="J2" s="943"/>
      <c r="K2" s="943"/>
    </row>
    <row r="3" spans="1:11" ht="31.5" customHeight="1" x14ac:dyDescent="0.2">
      <c r="A3" s="982" t="s">
        <v>950</v>
      </c>
      <c r="B3" s="982"/>
      <c r="C3" s="982"/>
      <c r="D3" s="982"/>
      <c r="E3" s="982"/>
      <c r="F3" s="982"/>
      <c r="G3" s="982"/>
      <c r="H3" s="982"/>
      <c r="I3" s="982"/>
      <c r="J3" s="982"/>
      <c r="K3" s="982"/>
    </row>
    <row r="4" spans="1:11" ht="15.75" x14ac:dyDescent="0.2">
      <c r="A4" s="942">
        <v>2023</v>
      </c>
      <c r="B4" s="942"/>
      <c r="C4" s="942"/>
      <c r="D4" s="942"/>
      <c r="E4" s="942"/>
      <c r="F4" s="942"/>
      <c r="G4" s="942"/>
      <c r="H4" s="942"/>
      <c r="I4" s="942"/>
      <c r="J4" s="942"/>
      <c r="K4" s="942"/>
    </row>
    <row r="5" spans="1:11" ht="15.75" x14ac:dyDescent="0.2">
      <c r="A5" s="134" t="s">
        <v>146</v>
      </c>
      <c r="B5" s="134"/>
      <c r="C5" s="192"/>
      <c r="D5" s="192"/>
      <c r="E5" s="135"/>
      <c r="F5" s="135"/>
      <c r="G5" s="135"/>
      <c r="H5" s="135"/>
      <c r="I5" s="135"/>
      <c r="J5" s="135"/>
      <c r="K5" s="136" t="s">
        <v>145</v>
      </c>
    </row>
    <row r="6" spans="1:11" ht="54" customHeight="1" x14ac:dyDescent="0.2">
      <c r="A6" s="903" t="s">
        <v>404</v>
      </c>
      <c r="B6" s="967" t="s">
        <v>819</v>
      </c>
      <c r="C6" s="967"/>
      <c r="D6" s="967"/>
      <c r="E6" s="967"/>
      <c r="F6" s="967"/>
      <c r="G6" s="967"/>
      <c r="H6" s="967"/>
      <c r="I6" s="967"/>
      <c r="J6" s="968"/>
      <c r="K6" s="908" t="s">
        <v>527</v>
      </c>
    </row>
    <row r="7" spans="1:11" ht="29.25" customHeight="1" x14ac:dyDescent="0.2">
      <c r="A7" s="983"/>
      <c r="B7" s="987" t="s">
        <v>366</v>
      </c>
      <c r="C7" s="905" t="s">
        <v>367</v>
      </c>
      <c r="D7" s="905" t="s">
        <v>368</v>
      </c>
      <c r="E7" s="905" t="s">
        <v>369</v>
      </c>
      <c r="F7" s="905" t="s">
        <v>370</v>
      </c>
      <c r="G7" s="905" t="s">
        <v>371</v>
      </c>
      <c r="H7" s="905" t="s">
        <v>373</v>
      </c>
      <c r="I7" s="877" t="s">
        <v>910</v>
      </c>
      <c r="J7" s="905" t="s">
        <v>190</v>
      </c>
      <c r="K7" s="985"/>
    </row>
    <row r="8" spans="1:11" ht="14.25" customHeight="1" x14ac:dyDescent="0.2">
      <c r="A8" s="983"/>
      <c r="B8" s="988"/>
      <c r="C8" s="990"/>
      <c r="D8" s="990"/>
      <c r="E8" s="990"/>
      <c r="F8" s="990"/>
      <c r="G8" s="990"/>
      <c r="H8" s="990"/>
      <c r="I8" s="878"/>
      <c r="J8" s="990"/>
      <c r="K8" s="985"/>
    </row>
    <row r="9" spans="1:11" ht="14.25" customHeight="1" x14ac:dyDescent="0.2">
      <c r="A9" s="984"/>
      <c r="B9" s="989"/>
      <c r="C9" s="991"/>
      <c r="D9" s="991"/>
      <c r="E9" s="991"/>
      <c r="F9" s="991"/>
      <c r="G9" s="991"/>
      <c r="H9" s="991"/>
      <c r="I9" s="879"/>
      <c r="J9" s="991"/>
      <c r="K9" s="986"/>
    </row>
    <row r="10" spans="1:11" ht="23.25" customHeight="1" thickBot="1" x14ac:dyDescent="0.25">
      <c r="A10" s="43" t="s">
        <v>4</v>
      </c>
      <c r="B10" s="210">
        <v>6</v>
      </c>
      <c r="C10" s="210">
        <v>4</v>
      </c>
      <c r="D10" s="210">
        <v>190</v>
      </c>
      <c r="E10" s="210">
        <v>40</v>
      </c>
      <c r="F10" s="210">
        <v>0</v>
      </c>
      <c r="G10" s="210">
        <v>18</v>
      </c>
      <c r="H10" s="211">
        <v>64</v>
      </c>
      <c r="I10" s="211">
        <v>23</v>
      </c>
      <c r="J10" s="199">
        <f t="shared" ref="J10:J21" si="0">SUM(B10:I10)</f>
        <v>345</v>
      </c>
      <c r="K10" s="317" t="s">
        <v>13</v>
      </c>
    </row>
    <row r="11" spans="1:11" ht="23.25" customHeight="1" thickBot="1" x14ac:dyDescent="0.25">
      <c r="A11" s="44" t="s">
        <v>5</v>
      </c>
      <c r="B11" s="212">
        <v>6</v>
      </c>
      <c r="C11" s="212">
        <v>0</v>
      </c>
      <c r="D11" s="212">
        <v>168</v>
      </c>
      <c r="E11" s="212">
        <v>36</v>
      </c>
      <c r="F11" s="212">
        <v>0</v>
      </c>
      <c r="G11" s="212">
        <v>12</v>
      </c>
      <c r="H11" s="213">
        <v>56</v>
      </c>
      <c r="I11" s="213">
        <v>0</v>
      </c>
      <c r="J11" s="200">
        <f t="shared" si="0"/>
        <v>278</v>
      </c>
      <c r="K11" s="47" t="s">
        <v>14</v>
      </c>
    </row>
    <row r="12" spans="1:11" ht="23.25" customHeight="1" thickBot="1" x14ac:dyDescent="0.25">
      <c r="A12" s="84" t="s">
        <v>6</v>
      </c>
      <c r="B12" s="214">
        <v>17</v>
      </c>
      <c r="C12" s="214">
        <v>0</v>
      </c>
      <c r="D12" s="214">
        <v>174</v>
      </c>
      <c r="E12" s="214">
        <v>40</v>
      </c>
      <c r="F12" s="214">
        <v>0</v>
      </c>
      <c r="G12" s="214">
        <v>18</v>
      </c>
      <c r="H12" s="215">
        <v>54</v>
      </c>
      <c r="I12" s="215">
        <v>13</v>
      </c>
      <c r="J12" s="201">
        <f t="shared" si="0"/>
        <v>316</v>
      </c>
      <c r="K12" s="48" t="s">
        <v>15</v>
      </c>
    </row>
    <row r="13" spans="1:11" ht="23.25" customHeight="1" thickBot="1" x14ac:dyDescent="0.25">
      <c r="A13" s="44" t="s">
        <v>582</v>
      </c>
      <c r="B13" s="212">
        <v>8</v>
      </c>
      <c r="C13" s="212">
        <v>0</v>
      </c>
      <c r="D13" s="212">
        <v>159</v>
      </c>
      <c r="E13" s="212">
        <v>41</v>
      </c>
      <c r="F13" s="212">
        <v>0</v>
      </c>
      <c r="G13" s="212">
        <v>18</v>
      </c>
      <c r="H13" s="213">
        <v>54</v>
      </c>
      <c r="I13" s="213">
        <v>6</v>
      </c>
      <c r="J13" s="200">
        <f t="shared" si="0"/>
        <v>286</v>
      </c>
      <c r="K13" s="47" t="s">
        <v>16</v>
      </c>
    </row>
    <row r="14" spans="1:11" ht="23.25" customHeight="1" thickBot="1" x14ac:dyDescent="0.25">
      <c r="A14" s="84" t="s">
        <v>8</v>
      </c>
      <c r="B14" s="214">
        <v>6</v>
      </c>
      <c r="C14" s="214">
        <v>0.4</v>
      </c>
      <c r="D14" s="214">
        <v>204</v>
      </c>
      <c r="E14" s="214">
        <v>36</v>
      </c>
      <c r="F14" s="214">
        <v>14</v>
      </c>
      <c r="G14" s="214">
        <v>14</v>
      </c>
      <c r="H14" s="215">
        <v>61</v>
      </c>
      <c r="I14" s="215">
        <v>9</v>
      </c>
      <c r="J14" s="201">
        <f t="shared" si="0"/>
        <v>344.4</v>
      </c>
      <c r="K14" s="48" t="s">
        <v>17</v>
      </c>
    </row>
    <row r="15" spans="1:11" ht="23.25" customHeight="1" thickBot="1" x14ac:dyDescent="0.25">
      <c r="A15" s="44" t="s">
        <v>42</v>
      </c>
      <c r="B15" s="212">
        <v>6</v>
      </c>
      <c r="C15" s="212">
        <v>0.16</v>
      </c>
      <c r="D15" s="212">
        <v>164</v>
      </c>
      <c r="E15" s="212">
        <v>23</v>
      </c>
      <c r="F15" s="212">
        <v>13</v>
      </c>
      <c r="G15" s="212">
        <v>10</v>
      </c>
      <c r="H15" s="213">
        <v>56</v>
      </c>
      <c r="I15" s="213">
        <v>9</v>
      </c>
      <c r="J15" s="200">
        <f t="shared" si="0"/>
        <v>281.15999999999997</v>
      </c>
      <c r="K15" s="47" t="s">
        <v>18</v>
      </c>
    </row>
    <row r="16" spans="1:11" ht="23.25" customHeight="1" thickBot="1" x14ac:dyDescent="0.25">
      <c r="A16" s="84" t="s">
        <v>185</v>
      </c>
      <c r="B16" s="214">
        <v>6</v>
      </c>
      <c r="C16" s="214">
        <v>0</v>
      </c>
      <c r="D16" s="214">
        <v>141</v>
      </c>
      <c r="E16" s="214">
        <v>11</v>
      </c>
      <c r="F16" s="214">
        <v>14</v>
      </c>
      <c r="G16" s="214">
        <v>9</v>
      </c>
      <c r="H16" s="215">
        <v>53</v>
      </c>
      <c r="I16" s="215">
        <v>9</v>
      </c>
      <c r="J16" s="201">
        <f t="shared" si="0"/>
        <v>243</v>
      </c>
      <c r="K16" s="48" t="s">
        <v>186</v>
      </c>
    </row>
    <row r="17" spans="1:11" ht="23.25" customHeight="1" thickBot="1" x14ac:dyDescent="0.25">
      <c r="A17" s="44" t="s">
        <v>43</v>
      </c>
      <c r="B17" s="212">
        <v>6</v>
      </c>
      <c r="C17" s="212">
        <v>0</v>
      </c>
      <c r="D17" s="212">
        <v>141</v>
      </c>
      <c r="E17" s="212">
        <v>11</v>
      </c>
      <c r="F17" s="212">
        <v>14</v>
      </c>
      <c r="G17" s="212">
        <v>9</v>
      </c>
      <c r="H17" s="213">
        <v>53</v>
      </c>
      <c r="I17" s="213">
        <v>9</v>
      </c>
      <c r="J17" s="200">
        <f t="shared" si="0"/>
        <v>243</v>
      </c>
      <c r="K17" s="47" t="s">
        <v>20</v>
      </c>
    </row>
    <row r="18" spans="1:11" ht="23.25" customHeight="1" thickBot="1" x14ac:dyDescent="0.25">
      <c r="A18" s="84" t="s">
        <v>10</v>
      </c>
      <c r="B18" s="214">
        <v>10</v>
      </c>
      <c r="C18" s="214">
        <v>4</v>
      </c>
      <c r="D18" s="214">
        <v>179</v>
      </c>
      <c r="E18" s="214">
        <v>35</v>
      </c>
      <c r="F18" s="214">
        <v>10</v>
      </c>
      <c r="G18" s="214">
        <v>10</v>
      </c>
      <c r="H18" s="215">
        <v>45</v>
      </c>
      <c r="I18" s="215">
        <v>5</v>
      </c>
      <c r="J18" s="201">
        <f t="shared" si="0"/>
        <v>298</v>
      </c>
      <c r="K18" s="48" t="s">
        <v>21</v>
      </c>
    </row>
    <row r="19" spans="1:11" ht="23.25" customHeight="1" thickBot="1" x14ac:dyDescent="0.25">
      <c r="A19" s="44" t="s">
        <v>44</v>
      </c>
      <c r="B19" s="212">
        <v>10</v>
      </c>
      <c r="C19" s="212">
        <v>3</v>
      </c>
      <c r="D19" s="212">
        <v>165</v>
      </c>
      <c r="E19" s="212">
        <v>33</v>
      </c>
      <c r="F19" s="212">
        <v>10</v>
      </c>
      <c r="G19" s="212">
        <v>13</v>
      </c>
      <c r="H19" s="213">
        <v>41</v>
      </c>
      <c r="I19" s="213">
        <v>16</v>
      </c>
      <c r="J19" s="200">
        <f t="shared" si="0"/>
        <v>291</v>
      </c>
      <c r="K19" s="47" t="s">
        <v>45</v>
      </c>
    </row>
    <row r="20" spans="1:11" ht="23.25" customHeight="1" thickBot="1" x14ac:dyDescent="0.25">
      <c r="A20" s="84" t="s">
        <v>11</v>
      </c>
      <c r="B20" s="214">
        <v>11</v>
      </c>
      <c r="C20" s="214">
        <v>2</v>
      </c>
      <c r="D20" s="214">
        <v>174</v>
      </c>
      <c r="E20" s="214">
        <v>35</v>
      </c>
      <c r="F20" s="214">
        <v>9</v>
      </c>
      <c r="G20" s="214">
        <v>13</v>
      </c>
      <c r="H20" s="215">
        <v>38</v>
      </c>
      <c r="I20" s="215">
        <v>17</v>
      </c>
      <c r="J20" s="201">
        <f t="shared" si="0"/>
        <v>299</v>
      </c>
      <c r="K20" s="48" t="s">
        <v>22</v>
      </c>
    </row>
    <row r="21" spans="1:11" ht="23.25" customHeight="1" x14ac:dyDescent="0.2">
      <c r="A21" s="52" t="s">
        <v>12</v>
      </c>
      <c r="B21" s="212">
        <v>11</v>
      </c>
      <c r="C21" s="212">
        <v>1</v>
      </c>
      <c r="D21" s="212">
        <v>122</v>
      </c>
      <c r="E21" s="212">
        <v>43</v>
      </c>
      <c r="F21" s="212">
        <v>9</v>
      </c>
      <c r="G21" s="212">
        <v>18</v>
      </c>
      <c r="H21" s="213">
        <v>36</v>
      </c>
      <c r="I21" s="213">
        <v>10</v>
      </c>
      <c r="J21" s="202">
        <f t="shared" si="0"/>
        <v>250</v>
      </c>
      <c r="K21" s="53" t="s">
        <v>23</v>
      </c>
    </row>
    <row r="22" spans="1:11" ht="23.25" customHeight="1" x14ac:dyDescent="0.2">
      <c r="A22" s="320" t="s">
        <v>0</v>
      </c>
      <c r="B22" s="198">
        <f>SUM(B10:B21)</f>
        <v>103</v>
      </c>
      <c r="C22" s="198">
        <f>SUM(C10:C21)</f>
        <v>14.56</v>
      </c>
      <c r="D22" s="198">
        <f>SUM(D10:D21)</f>
        <v>1981</v>
      </c>
      <c r="E22" s="198">
        <f t="shared" ref="E22:J22" si="1">SUM(E10:E21)</f>
        <v>384</v>
      </c>
      <c r="F22" s="198">
        <f t="shared" si="1"/>
        <v>93</v>
      </c>
      <c r="G22" s="198">
        <f t="shared" si="1"/>
        <v>162</v>
      </c>
      <c r="H22" s="198">
        <f>SUM(H10:H21)</f>
        <v>611</v>
      </c>
      <c r="I22" s="198">
        <f>SUM(I10:I21)</f>
        <v>126</v>
      </c>
      <c r="J22" s="193">
        <f t="shared" si="1"/>
        <v>3474.56</v>
      </c>
      <c r="K22" s="133" t="s">
        <v>1</v>
      </c>
    </row>
    <row r="23" spans="1:11" x14ac:dyDescent="0.2">
      <c r="C23" s="122"/>
      <c r="D23" s="122"/>
      <c r="E23" s="122"/>
      <c r="F23" s="122"/>
      <c r="G23" s="122"/>
      <c r="H23" s="122"/>
      <c r="I23" s="122"/>
      <c r="J23" s="122"/>
      <c r="K23" s="122"/>
    </row>
    <row r="24" spans="1:11" x14ac:dyDescent="0.2">
      <c r="C24" s="79"/>
      <c r="D24" s="79"/>
      <c r="E24" s="79"/>
      <c r="F24" s="79"/>
      <c r="G24" s="79"/>
      <c r="H24" s="79"/>
      <c r="I24" s="79"/>
      <c r="J24" s="79"/>
      <c r="K24" s="122"/>
    </row>
  </sheetData>
  <mergeCells count="16">
    <mergeCell ref="A1:K1"/>
    <mergeCell ref="A2:K2"/>
    <mergeCell ref="A3:K3"/>
    <mergeCell ref="A4:K4"/>
    <mergeCell ref="A6:A9"/>
    <mergeCell ref="B6:J6"/>
    <mergeCell ref="K6:K9"/>
    <mergeCell ref="B7:B9"/>
    <mergeCell ref="C7:C9"/>
    <mergeCell ref="I7:I9"/>
    <mergeCell ref="J7:J9"/>
    <mergeCell ref="D7:D9"/>
    <mergeCell ref="E7:E9"/>
    <mergeCell ref="F7:F9"/>
    <mergeCell ref="G7:G9"/>
    <mergeCell ref="H7:H9"/>
  </mergeCells>
  <pageMargins left="0.7" right="0.7" top="0.75" bottom="0.75" header="0.3" footer="0.3"/>
  <pageSetup scale="9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B37DC-8924-4A7F-A3A7-D946FDFC52C0}">
  <dimension ref="A1:L24"/>
  <sheetViews>
    <sheetView rightToLeft="1" view="pageBreakPreview" zoomScaleNormal="100" zoomScaleSheetLayoutView="100" workbookViewId="0">
      <selection activeCell="A3" sqref="A3:L3"/>
    </sheetView>
  </sheetViews>
  <sheetFormatPr defaultRowHeight="12.75" x14ac:dyDescent="0.2"/>
  <cols>
    <col min="1" max="1" width="14.28515625" style="121" customWidth="1"/>
    <col min="2" max="5" width="10.5703125" style="121" customWidth="1"/>
    <col min="6" max="7" width="12.140625" style="121" customWidth="1"/>
    <col min="8" max="8" width="11.42578125" style="121" customWidth="1"/>
    <col min="9" max="9" width="11" style="121" customWidth="1"/>
    <col min="10" max="11" width="11.42578125" style="121" customWidth="1"/>
    <col min="12" max="12" width="16.28515625" style="121" customWidth="1"/>
    <col min="13" max="16384" width="9.140625" style="121"/>
  </cols>
  <sheetData>
    <row r="1" spans="1:12" ht="18" x14ac:dyDescent="0.2">
      <c r="A1" s="980" t="s">
        <v>821</v>
      </c>
      <c r="B1" s="980"/>
      <c r="C1" s="939"/>
      <c r="D1" s="939"/>
      <c r="E1" s="939"/>
      <c r="F1" s="939"/>
      <c r="G1" s="939"/>
      <c r="H1" s="939"/>
      <c r="I1" s="939"/>
      <c r="J1" s="939"/>
      <c r="K1" s="939"/>
      <c r="L1" s="939"/>
    </row>
    <row r="2" spans="1:12" ht="18" x14ac:dyDescent="0.2">
      <c r="A2" s="981">
        <v>2023</v>
      </c>
      <c r="B2" s="981"/>
      <c r="C2" s="943"/>
      <c r="D2" s="943"/>
      <c r="E2" s="943"/>
      <c r="F2" s="943"/>
      <c r="G2" s="943"/>
      <c r="H2" s="943"/>
      <c r="I2" s="943"/>
      <c r="J2" s="943"/>
      <c r="K2" s="943"/>
      <c r="L2" s="943"/>
    </row>
    <row r="3" spans="1:12" ht="31.5" customHeight="1" x14ac:dyDescent="0.2">
      <c r="A3" s="982" t="s">
        <v>951</v>
      </c>
      <c r="B3" s="982"/>
      <c r="C3" s="982"/>
      <c r="D3" s="982"/>
      <c r="E3" s="982"/>
      <c r="F3" s="982"/>
      <c r="G3" s="982"/>
      <c r="H3" s="982"/>
      <c r="I3" s="982"/>
      <c r="J3" s="982"/>
      <c r="K3" s="982"/>
      <c r="L3" s="982"/>
    </row>
    <row r="4" spans="1:12" ht="15.75" x14ac:dyDescent="0.2">
      <c r="A4" s="942">
        <v>2023</v>
      </c>
      <c r="B4" s="942"/>
      <c r="C4" s="942"/>
      <c r="D4" s="942"/>
      <c r="E4" s="942"/>
      <c r="F4" s="942"/>
      <c r="G4" s="942"/>
      <c r="H4" s="942"/>
      <c r="I4" s="942"/>
      <c r="J4" s="942"/>
      <c r="K4" s="942"/>
      <c r="L4" s="942"/>
    </row>
    <row r="5" spans="1:12" ht="15.75" x14ac:dyDescent="0.2">
      <c r="A5" s="134" t="s">
        <v>147</v>
      </c>
      <c r="B5" s="134"/>
      <c r="C5" s="192"/>
      <c r="D5" s="192"/>
      <c r="E5" s="135"/>
      <c r="F5" s="135"/>
      <c r="G5" s="135"/>
      <c r="H5" s="135"/>
      <c r="I5" s="135"/>
      <c r="J5" s="135"/>
      <c r="K5" s="135"/>
      <c r="L5" s="136" t="s">
        <v>148</v>
      </c>
    </row>
    <row r="6" spans="1:12" ht="54" customHeight="1" x14ac:dyDescent="0.2">
      <c r="A6" s="903" t="s">
        <v>404</v>
      </c>
      <c r="B6" s="967" t="s">
        <v>822</v>
      </c>
      <c r="C6" s="967"/>
      <c r="D6" s="967"/>
      <c r="E6" s="967"/>
      <c r="F6" s="967"/>
      <c r="G6" s="967"/>
      <c r="H6" s="967"/>
      <c r="I6" s="967"/>
      <c r="J6" s="967"/>
      <c r="K6" s="968"/>
      <c r="L6" s="908" t="s">
        <v>527</v>
      </c>
    </row>
    <row r="7" spans="1:12" ht="29.25" customHeight="1" x14ac:dyDescent="0.2">
      <c r="A7" s="983"/>
      <c r="B7" s="987" t="s">
        <v>366</v>
      </c>
      <c r="C7" s="905" t="s">
        <v>367</v>
      </c>
      <c r="D7" s="905" t="s">
        <v>368</v>
      </c>
      <c r="E7" s="905" t="s">
        <v>369</v>
      </c>
      <c r="F7" s="905" t="s">
        <v>370</v>
      </c>
      <c r="G7" s="905" t="s">
        <v>371</v>
      </c>
      <c r="H7" s="877" t="s">
        <v>823</v>
      </c>
      <c r="I7" s="905" t="s">
        <v>373</v>
      </c>
      <c r="J7" s="877" t="s">
        <v>910</v>
      </c>
      <c r="K7" s="905" t="s">
        <v>190</v>
      </c>
      <c r="L7" s="985"/>
    </row>
    <row r="8" spans="1:12" ht="14.25" customHeight="1" x14ac:dyDescent="0.2">
      <c r="A8" s="983"/>
      <c r="B8" s="988"/>
      <c r="C8" s="990"/>
      <c r="D8" s="990"/>
      <c r="E8" s="990"/>
      <c r="F8" s="990"/>
      <c r="G8" s="990"/>
      <c r="H8" s="878"/>
      <c r="I8" s="990"/>
      <c r="J8" s="878"/>
      <c r="K8" s="990"/>
      <c r="L8" s="985"/>
    </row>
    <row r="9" spans="1:12" ht="14.25" customHeight="1" x14ac:dyDescent="0.2">
      <c r="A9" s="984"/>
      <c r="B9" s="989"/>
      <c r="C9" s="991"/>
      <c r="D9" s="991"/>
      <c r="E9" s="991"/>
      <c r="F9" s="991"/>
      <c r="G9" s="991"/>
      <c r="H9" s="879"/>
      <c r="I9" s="991"/>
      <c r="J9" s="879"/>
      <c r="K9" s="991"/>
      <c r="L9" s="986"/>
    </row>
    <row r="10" spans="1:12" ht="23.25" customHeight="1" thickBot="1" x14ac:dyDescent="0.25">
      <c r="A10" s="43" t="s">
        <v>4</v>
      </c>
      <c r="B10" s="210">
        <v>2</v>
      </c>
      <c r="C10" s="210">
        <v>2</v>
      </c>
      <c r="D10" s="210">
        <v>1</v>
      </c>
      <c r="E10" s="210">
        <v>1</v>
      </c>
      <c r="F10" s="210">
        <v>3</v>
      </c>
      <c r="G10" s="210">
        <v>2</v>
      </c>
      <c r="H10" s="210">
        <v>1</v>
      </c>
      <c r="I10" s="211">
        <v>10</v>
      </c>
      <c r="J10" s="211">
        <v>4</v>
      </c>
      <c r="K10" s="199">
        <f t="shared" ref="K10:K21" si="0">SUM(B10:J10)</f>
        <v>26</v>
      </c>
      <c r="L10" s="317" t="s">
        <v>13</v>
      </c>
    </row>
    <row r="11" spans="1:12" ht="23.25" customHeight="1" thickBot="1" x14ac:dyDescent="0.25">
      <c r="A11" s="44" t="s">
        <v>5</v>
      </c>
      <c r="B11" s="212">
        <v>2</v>
      </c>
      <c r="C11" s="212">
        <v>2</v>
      </c>
      <c r="D11" s="212">
        <v>1</v>
      </c>
      <c r="E11" s="212">
        <v>1</v>
      </c>
      <c r="F11" s="212">
        <v>3</v>
      </c>
      <c r="G11" s="212">
        <v>2</v>
      </c>
      <c r="H11" s="212">
        <v>1</v>
      </c>
      <c r="I11" s="213">
        <v>10</v>
      </c>
      <c r="J11" s="213">
        <v>4</v>
      </c>
      <c r="K11" s="200">
        <f t="shared" si="0"/>
        <v>26</v>
      </c>
      <c r="L11" s="47" t="s">
        <v>14</v>
      </c>
    </row>
    <row r="12" spans="1:12" ht="23.25" customHeight="1" thickBot="1" x14ac:dyDescent="0.25">
      <c r="A12" s="84" t="s">
        <v>6</v>
      </c>
      <c r="B12" s="214">
        <v>12</v>
      </c>
      <c r="C12" s="214">
        <v>1</v>
      </c>
      <c r="D12" s="214">
        <v>1</v>
      </c>
      <c r="E12" s="214">
        <v>1</v>
      </c>
      <c r="F12" s="214">
        <v>2</v>
      </c>
      <c r="G12" s="214">
        <v>2</v>
      </c>
      <c r="H12" s="214">
        <v>0</v>
      </c>
      <c r="I12" s="215">
        <v>4</v>
      </c>
      <c r="J12" s="215">
        <v>2</v>
      </c>
      <c r="K12" s="201">
        <f t="shared" si="0"/>
        <v>25</v>
      </c>
      <c r="L12" s="48" t="s">
        <v>15</v>
      </c>
    </row>
    <row r="13" spans="1:12" ht="23.25" customHeight="1" thickBot="1" x14ac:dyDescent="0.25">
      <c r="A13" s="44" t="s">
        <v>582</v>
      </c>
      <c r="B13" s="212">
        <v>12</v>
      </c>
      <c r="C13" s="212">
        <v>1</v>
      </c>
      <c r="D13" s="212">
        <v>1</v>
      </c>
      <c r="E13" s="212">
        <v>1</v>
      </c>
      <c r="F13" s="212">
        <v>2</v>
      </c>
      <c r="G13" s="212">
        <v>2</v>
      </c>
      <c r="H13" s="212">
        <v>0</v>
      </c>
      <c r="I13" s="213">
        <v>4</v>
      </c>
      <c r="J13" s="213">
        <v>2</v>
      </c>
      <c r="K13" s="200">
        <f t="shared" si="0"/>
        <v>25</v>
      </c>
      <c r="L13" s="47" t="s">
        <v>16</v>
      </c>
    </row>
    <row r="14" spans="1:12" ht="23.25" customHeight="1" thickBot="1" x14ac:dyDescent="0.25">
      <c r="A14" s="84" t="s">
        <v>8</v>
      </c>
      <c r="B14" s="214">
        <v>2</v>
      </c>
      <c r="C14" s="214">
        <v>1</v>
      </c>
      <c r="D14" s="214">
        <v>1</v>
      </c>
      <c r="E14" s="214">
        <v>1</v>
      </c>
      <c r="F14" s="214">
        <v>3</v>
      </c>
      <c r="G14" s="214">
        <v>2</v>
      </c>
      <c r="H14" s="214">
        <v>1</v>
      </c>
      <c r="I14" s="215">
        <v>9</v>
      </c>
      <c r="J14" s="215">
        <v>4</v>
      </c>
      <c r="K14" s="201">
        <f t="shared" si="0"/>
        <v>24</v>
      </c>
      <c r="L14" s="48" t="s">
        <v>17</v>
      </c>
    </row>
    <row r="15" spans="1:12" ht="23.25" customHeight="1" thickBot="1" x14ac:dyDescent="0.25">
      <c r="A15" s="44" t="s">
        <v>42</v>
      </c>
      <c r="B15" s="212">
        <v>2</v>
      </c>
      <c r="C15" s="212">
        <v>1</v>
      </c>
      <c r="D15" s="212">
        <v>1</v>
      </c>
      <c r="E15" s="212">
        <v>1</v>
      </c>
      <c r="F15" s="212">
        <v>3</v>
      </c>
      <c r="G15" s="212">
        <v>2</v>
      </c>
      <c r="H15" s="212">
        <v>1</v>
      </c>
      <c r="I15" s="213">
        <v>9</v>
      </c>
      <c r="J15" s="213">
        <v>4</v>
      </c>
      <c r="K15" s="200">
        <f t="shared" si="0"/>
        <v>24</v>
      </c>
      <c r="L15" s="47" t="s">
        <v>18</v>
      </c>
    </row>
    <row r="16" spans="1:12" ht="23.25" customHeight="1" thickBot="1" x14ac:dyDescent="0.25">
      <c r="A16" s="84" t="s">
        <v>185</v>
      </c>
      <c r="B16" s="214">
        <v>2</v>
      </c>
      <c r="C16" s="214">
        <v>1</v>
      </c>
      <c r="D16" s="214">
        <v>1</v>
      </c>
      <c r="E16" s="214">
        <v>1</v>
      </c>
      <c r="F16" s="214">
        <v>3</v>
      </c>
      <c r="G16" s="214">
        <v>1</v>
      </c>
      <c r="H16" s="214">
        <v>1</v>
      </c>
      <c r="I16" s="215">
        <v>9</v>
      </c>
      <c r="J16" s="215">
        <v>4</v>
      </c>
      <c r="K16" s="201">
        <f t="shared" si="0"/>
        <v>23</v>
      </c>
      <c r="L16" s="48" t="s">
        <v>186</v>
      </c>
    </row>
    <row r="17" spans="1:12" ht="23.25" customHeight="1" thickBot="1" x14ac:dyDescent="0.25">
      <c r="A17" s="44" t="s">
        <v>43</v>
      </c>
      <c r="B17" s="212">
        <v>2</v>
      </c>
      <c r="C17" s="212">
        <v>1</v>
      </c>
      <c r="D17" s="212">
        <v>1</v>
      </c>
      <c r="E17" s="212">
        <v>1</v>
      </c>
      <c r="F17" s="212">
        <v>3</v>
      </c>
      <c r="G17" s="212">
        <v>1</v>
      </c>
      <c r="H17" s="212">
        <v>1</v>
      </c>
      <c r="I17" s="213">
        <v>9</v>
      </c>
      <c r="J17" s="213">
        <v>4</v>
      </c>
      <c r="K17" s="200">
        <f t="shared" si="0"/>
        <v>23</v>
      </c>
      <c r="L17" s="47" t="s">
        <v>20</v>
      </c>
    </row>
    <row r="18" spans="1:12" ht="23.25" customHeight="1" thickBot="1" x14ac:dyDescent="0.25">
      <c r="A18" s="84" t="s">
        <v>10</v>
      </c>
      <c r="B18" s="214">
        <v>3</v>
      </c>
      <c r="C18" s="214">
        <v>2</v>
      </c>
      <c r="D18" s="214">
        <v>1</v>
      </c>
      <c r="E18" s="214">
        <v>1</v>
      </c>
      <c r="F18" s="214">
        <v>3</v>
      </c>
      <c r="G18" s="214">
        <v>1</v>
      </c>
      <c r="H18" s="214">
        <v>2</v>
      </c>
      <c r="I18" s="215">
        <v>9</v>
      </c>
      <c r="J18" s="215">
        <v>4</v>
      </c>
      <c r="K18" s="201">
        <f t="shared" si="0"/>
        <v>26</v>
      </c>
      <c r="L18" s="48" t="s">
        <v>21</v>
      </c>
    </row>
    <row r="19" spans="1:12" ht="23.25" customHeight="1" thickBot="1" x14ac:dyDescent="0.25">
      <c r="A19" s="44" t="s">
        <v>44</v>
      </c>
      <c r="B19" s="212">
        <v>3</v>
      </c>
      <c r="C19" s="212">
        <v>2</v>
      </c>
      <c r="D19" s="212">
        <v>1</v>
      </c>
      <c r="E19" s="212">
        <v>1</v>
      </c>
      <c r="F19" s="212">
        <v>3</v>
      </c>
      <c r="G19" s="212">
        <v>1</v>
      </c>
      <c r="H19" s="212">
        <v>2</v>
      </c>
      <c r="I19" s="213">
        <v>9</v>
      </c>
      <c r="J19" s="213">
        <v>4</v>
      </c>
      <c r="K19" s="200">
        <f t="shared" si="0"/>
        <v>26</v>
      </c>
      <c r="L19" s="47" t="s">
        <v>45</v>
      </c>
    </row>
    <row r="20" spans="1:12" ht="23.25" customHeight="1" thickBot="1" x14ac:dyDescent="0.25">
      <c r="A20" s="84" t="s">
        <v>11</v>
      </c>
      <c r="B20" s="214">
        <v>3</v>
      </c>
      <c r="C20" s="214">
        <v>2</v>
      </c>
      <c r="D20" s="214">
        <v>1</v>
      </c>
      <c r="E20" s="214">
        <v>1</v>
      </c>
      <c r="F20" s="214">
        <v>3</v>
      </c>
      <c r="G20" s="214">
        <v>1</v>
      </c>
      <c r="H20" s="214">
        <v>2</v>
      </c>
      <c r="I20" s="215">
        <v>9</v>
      </c>
      <c r="J20" s="215">
        <v>4</v>
      </c>
      <c r="K20" s="201">
        <f t="shared" si="0"/>
        <v>26</v>
      </c>
      <c r="L20" s="48" t="s">
        <v>22</v>
      </c>
    </row>
    <row r="21" spans="1:12" ht="23.25" customHeight="1" x14ac:dyDescent="0.2">
      <c r="A21" s="52" t="s">
        <v>12</v>
      </c>
      <c r="B21" s="212">
        <v>3</v>
      </c>
      <c r="C21" s="212">
        <v>2</v>
      </c>
      <c r="D21" s="212">
        <v>1</v>
      </c>
      <c r="E21" s="212">
        <v>1</v>
      </c>
      <c r="F21" s="212">
        <v>3</v>
      </c>
      <c r="G21" s="212">
        <v>1</v>
      </c>
      <c r="H21" s="212">
        <v>2</v>
      </c>
      <c r="I21" s="213">
        <v>9</v>
      </c>
      <c r="J21" s="213">
        <v>4</v>
      </c>
      <c r="K21" s="202">
        <f t="shared" si="0"/>
        <v>26</v>
      </c>
      <c r="L21" s="53" t="s">
        <v>23</v>
      </c>
    </row>
    <row r="22" spans="1:12" ht="23.25" customHeight="1" x14ac:dyDescent="0.2">
      <c r="A22" s="320" t="s">
        <v>0</v>
      </c>
      <c r="B22" s="198">
        <f>SUM(B10:B21)</f>
        <v>48</v>
      </c>
      <c r="C22" s="198">
        <f>SUM(C10:C21)</f>
        <v>18</v>
      </c>
      <c r="D22" s="198">
        <f>SUM(D10:D21)</f>
        <v>12</v>
      </c>
      <c r="E22" s="198">
        <f t="shared" ref="E22:K22" si="1">SUM(E10:E21)</f>
        <v>12</v>
      </c>
      <c r="F22" s="198">
        <f t="shared" si="1"/>
        <v>34</v>
      </c>
      <c r="G22" s="198">
        <f t="shared" si="1"/>
        <v>18</v>
      </c>
      <c r="H22" s="198">
        <f t="shared" si="1"/>
        <v>14</v>
      </c>
      <c r="I22" s="198">
        <f>SUM(I10:I21)</f>
        <v>100</v>
      </c>
      <c r="J22" s="198">
        <f>SUM(J10:J21)</f>
        <v>44</v>
      </c>
      <c r="K22" s="193">
        <f t="shared" si="1"/>
        <v>300</v>
      </c>
      <c r="L22" s="133" t="s">
        <v>1</v>
      </c>
    </row>
    <row r="23" spans="1:12" x14ac:dyDescent="0.2">
      <c r="C23" s="122"/>
      <c r="D23" s="122"/>
      <c r="E23" s="122"/>
      <c r="F23" s="122"/>
      <c r="G23" s="122"/>
      <c r="H23" s="122"/>
      <c r="I23" s="122"/>
      <c r="J23" s="122"/>
      <c r="K23" s="122"/>
      <c r="L23" s="122"/>
    </row>
    <row r="24" spans="1:12" x14ac:dyDescent="0.2">
      <c r="C24" s="79"/>
      <c r="D24" s="79"/>
      <c r="E24" s="79"/>
      <c r="F24" s="79"/>
      <c r="G24" s="79"/>
      <c r="H24" s="79"/>
      <c r="I24" s="79"/>
      <c r="J24" s="79"/>
      <c r="K24" s="79"/>
      <c r="L24" s="122"/>
    </row>
  </sheetData>
  <mergeCells count="17">
    <mergeCell ref="K7:K9"/>
    <mergeCell ref="G7:G9"/>
    <mergeCell ref="A1:L1"/>
    <mergeCell ref="A2:L2"/>
    <mergeCell ref="A3:L3"/>
    <mergeCell ref="A4:L4"/>
    <mergeCell ref="A6:A9"/>
    <mergeCell ref="B6:K6"/>
    <mergeCell ref="L6:L9"/>
    <mergeCell ref="B7:B9"/>
    <mergeCell ref="C7:C9"/>
    <mergeCell ref="D7:D9"/>
    <mergeCell ref="E7:E9"/>
    <mergeCell ref="F7:F9"/>
    <mergeCell ref="H7:H9"/>
    <mergeCell ref="I7:I9"/>
    <mergeCell ref="J7:J9"/>
  </mergeCells>
  <pageMargins left="0.7" right="0.7" top="0.75" bottom="0.75" header="0.3" footer="0.3"/>
  <pageSetup scale="87"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B87CC-25AF-4E2D-8100-DD9B601CAA0A}">
  <dimension ref="A1:M24"/>
  <sheetViews>
    <sheetView rightToLeft="1" view="pageBreakPreview" zoomScaleNormal="100" zoomScaleSheetLayoutView="100" workbookViewId="0">
      <selection activeCell="P10" sqref="P10"/>
    </sheetView>
  </sheetViews>
  <sheetFormatPr defaultRowHeight="12.75" x14ac:dyDescent="0.2"/>
  <cols>
    <col min="1" max="1" width="14.28515625" style="121" customWidth="1"/>
    <col min="2" max="5" width="10.5703125" style="121" customWidth="1"/>
    <col min="6" max="6" width="12.140625" style="121" customWidth="1"/>
    <col min="7" max="11" width="11.42578125" style="121" customWidth="1"/>
    <col min="12" max="12" width="14" style="121" customWidth="1"/>
    <col min="13" max="13" width="16.28515625" style="121" customWidth="1"/>
    <col min="14" max="16384" width="9.140625" style="121"/>
  </cols>
  <sheetData>
    <row r="1" spans="1:13" ht="18" x14ac:dyDescent="0.2">
      <c r="A1" s="980" t="s">
        <v>874</v>
      </c>
      <c r="B1" s="980"/>
      <c r="C1" s="939"/>
      <c r="D1" s="939"/>
      <c r="E1" s="939"/>
      <c r="F1" s="939"/>
      <c r="G1" s="939"/>
      <c r="H1" s="939"/>
      <c r="I1" s="939"/>
      <c r="J1" s="939"/>
      <c r="K1" s="939"/>
      <c r="L1" s="939"/>
      <c r="M1" s="939"/>
    </row>
    <row r="2" spans="1:13" ht="18" x14ac:dyDescent="0.2">
      <c r="A2" s="981">
        <v>2023</v>
      </c>
      <c r="B2" s="981"/>
      <c r="C2" s="943"/>
      <c r="D2" s="943"/>
      <c r="E2" s="943"/>
      <c r="F2" s="943"/>
      <c r="G2" s="943"/>
      <c r="H2" s="943"/>
      <c r="I2" s="943"/>
      <c r="J2" s="943"/>
      <c r="K2" s="943"/>
      <c r="L2" s="943"/>
      <c r="M2" s="943"/>
    </row>
    <row r="3" spans="1:13" ht="31.5" customHeight="1" x14ac:dyDescent="0.2">
      <c r="A3" s="982" t="s">
        <v>952</v>
      </c>
      <c r="B3" s="982"/>
      <c r="C3" s="982"/>
      <c r="D3" s="982"/>
      <c r="E3" s="982"/>
      <c r="F3" s="982"/>
      <c r="G3" s="982"/>
      <c r="H3" s="982"/>
      <c r="I3" s="982"/>
      <c r="J3" s="982"/>
      <c r="K3" s="982"/>
      <c r="L3" s="982"/>
      <c r="M3" s="982"/>
    </row>
    <row r="4" spans="1:13" ht="15.75" x14ac:dyDescent="0.2">
      <c r="A4" s="942">
        <v>2023</v>
      </c>
      <c r="B4" s="942"/>
      <c r="C4" s="942"/>
      <c r="D4" s="942"/>
      <c r="E4" s="942"/>
      <c r="F4" s="942"/>
      <c r="G4" s="942"/>
      <c r="H4" s="942"/>
      <c r="I4" s="942"/>
      <c r="J4" s="942"/>
      <c r="K4" s="942"/>
      <c r="L4" s="942"/>
      <c r="M4" s="942"/>
    </row>
    <row r="5" spans="1:13" ht="15.75" x14ac:dyDescent="0.2">
      <c r="A5" s="134" t="s">
        <v>149</v>
      </c>
      <c r="B5" s="134"/>
      <c r="C5" s="192"/>
      <c r="D5" s="192"/>
      <c r="E5" s="135"/>
      <c r="F5" s="135"/>
      <c r="G5" s="135"/>
      <c r="H5" s="135"/>
      <c r="I5" s="135"/>
      <c r="J5" s="135"/>
      <c r="K5" s="135"/>
      <c r="L5" s="135"/>
      <c r="M5" s="136" t="s">
        <v>150</v>
      </c>
    </row>
    <row r="6" spans="1:13" ht="57" customHeight="1" x14ac:dyDescent="0.2">
      <c r="A6" s="903" t="s">
        <v>404</v>
      </c>
      <c r="B6" s="967" t="s">
        <v>824</v>
      </c>
      <c r="C6" s="967"/>
      <c r="D6" s="967"/>
      <c r="E6" s="967"/>
      <c r="F6" s="967"/>
      <c r="G6" s="967"/>
      <c r="H6" s="967"/>
      <c r="I6" s="967"/>
      <c r="J6" s="967"/>
      <c r="K6" s="968"/>
      <c r="L6" s="599" t="s">
        <v>825</v>
      </c>
      <c r="M6" s="908" t="s">
        <v>527</v>
      </c>
    </row>
    <row r="7" spans="1:13" ht="29.25" customHeight="1" x14ac:dyDescent="0.2">
      <c r="A7" s="983"/>
      <c r="B7" s="987" t="s">
        <v>366</v>
      </c>
      <c r="C7" s="905" t="s">
        <v>367</v>
      </c>
      <c r="D7" s="905" t="s">
        <v>368</v>
      </c>
      <c r="E7" s="905" t="s">
        <v>369</v>
      </c>
      <c r="F7" s="905" t="s">
        <v>370</v>
      </c>
      <c r="G7" s="905" t="s">
        <v>371</v>
      </c>
      <c r="H7" s="905" t="s">
        <v>373</v>
      </c>
      <c r="I7" s="877" t="s">
        <v>910</v>
      </c>
      <c r="J7" s="905" t="s">
        <v>374</v>
      </c>
      <c r="K7" s="905" t="s">
        <v>190</v>
      </c>
      <c r="L7" s="987" t="s">
        <v>366</v>
      </c>
      <c r="M7" s="985"/>
    </row>
    <row r="8" spans="1:13" ht="14.25" customHeight="1" x14ac:dyDescent="0.2">
      <c r="A8" s="983"/>
      <c r="B8" s="988"/>
      <c r="C8" s="990"/>
      <c r="D8" s="990"/>
      <c r="E8" s="990"/>
      <c r="F8" s="990"/>
      <c r="G8" s="990"/>
      <c r="H8" s="990"/>
      <c r="I8" s="878"/>
      <c r="J8" s="990"/>
      <c r="K8" s="990"/>
      <c r="L8" s="988"/>
      <c r="M8" s="985"/>
    </row>
    <row r="9" spans="1:13" ht="14.25" customHeight="1" x14ac:dyDescent="0.2">
      <c r="A9" s="984"/>
      <c r="B9" s="989"/>
      <c r="C9" s="991"/>
      <c r="D9" s="991"/>
      <c r="E9" s="991"/>
      <c r="F9" s="991"/>
      <c r="G9" s="991"/>
      <c r="H9" s="991"/>
      <c r="I9" s="879"/>
      <c r="J9" s="991"/>
      <c r="K9" s="991"/>
      <c r="L9" s="989"/>
      <c r="M9" s="986"/>
    </row>
    <row r="10" spans="1:13" ht="23.25" customHeight="1" thickBot="1" x14ac:dyDescent="0.25">
      <c r="A10" s="43" t="s">
        <v>4</v>
      </c>
      <c r="B10" s="210">
        <v>701</v>
      </c>
      <c r="C10" s="210">
        <v>4</v>
      </c>
      <c r="D10" s="210">
        <v>8</v>
      </c>
      <c r="E10" s="210">
        <v>0</v>
      </c>
      <c r="F10" s="210">
        <v>0</v>
      </c>
      <c r="G10" s="210">
        <v>29</v>
      </c>
      <c r="H10" s="211">
        <v>0</v>
      </c>
      <c r="I10" s="211">
        <v>0</v>
      </c>
      <c r="J10" s="210">
        <v>2</v>
      </c>
      <c r="K10" s="199">
        <f t="shared" ref="K10:K21" si="0">SUM(B10:J10)</f>
        <v>744</v>
      </c>
      <c r="L10" s="196">
        <v>744</v>
      </c>
      <c r="M10" s="317" t="s">
        <v>13</v>
      </c>
    </row>
    <row r="11" spans="1:13" ht="23.25" customHeight="1" thickBot="1" x14ac:dyDescent="0.25">
      <c r="A11" s="44" t="s">
        <v>5</v>
      </c>
      <c r="B11" s="212">
        <v>628</v>
      </c>
      <c r="C11" s="212">
        <v>4</v>
      </c>
      <c r="D11" s="212">
        <v>8</v>
      </c>
      <c r="E11" s="212">
        <v>0</v>
      </c>
      <c r="F11" s="212">
        <v>0</v>
      </c>
      <c r="G11" s="212">
        <v>29</v>
      </c>
      <c r="H11" s="213">
        <v>0</v>
      </c>
      <c r="I11" s="213">
        <v>1</v>
      </c>
      <c r="J11" s="212">
        <v>2</v>
      </c>
      <c r="K11" s="200">
        <f t="shared" si="0"/>
        <v>672</v>
      </c>
      <c r="L11" s="184">
        <v>672</v>
      </c>
      <c r="M11" s="47" t="s">
        <v>14</v>
      </c>
    </row>
    <row r="12" spans="1:13" ht="23.25" customHeight="1" thickBot="1" x14ac:dyDescent="0.25">
      <c r="A12" s="84" t="s">
        <v>6</v>
      </c>
      <c r="B12" s="214">
        <v>638</v>
      </c>
      <c r="C12" s="214">
        <v>10</v>
      </c>
      <c r="D12" s="214">
        <v>35</v>
      </c>
      <c r="E12" s="214">
        <v>0</v>
      </c>
      <c r="F12" s="214">
        <v>0</v>
      </c>
      <c r="G12" s="214">
        <v>59</v>
      </c>
      <c r="H12" s="215">
        <v>0</v>
      </c>
      <c r="I12" s="215">
        <v>0</v>
      </c>
      <c r="J12" s="214">
        <v>2</v>
      </c>
      <c r="K12" s="201">
        <f t="shared" si="0"/>
        <v>744</v>
      </c>
      <c r="L12" s="185">
        <v>744</v>
      </c>
      <c r="M12" s="48" t="s">
        <v>15</v>
      </c>
    </row>
    <row r="13" spans="1:13" ht="23.25" customHeight="1" thickBot="1" x14ac:dyDescent="0.25">
      <c r="A13" s="44" t="s">
        <v>582</v>
      </c>
      <c r="B13" s="212">
        <v>670</v>
      </c>
      <c r="C13" s="212">
        <v>4</v>
      </c>
      <c r="D13" s="212">
        <v>12</v>
      </c>
      <c r="E13" s="212">
        <v>0</v>
      </c>
      <c r="F13" s="212">
        <v>0</v>
      </c>
      <c r="G13" s="212">
        <v>29</v>
      </c>
      <c r="H13" s="213">
        <v>3</v>
      </c>
      <c r="I13" s="213">
        <v>0</v>
      </c>
      <c r="J13" s="212">
        <v>2</v>
      </c>
      <c r="K13" s="200">
        <f t="shared" si="0"/>
        <v>720</v>
      </c>
      <c r="L13" s="184">
        <v>720</v>
      </c>
      <c r="M13" s="47" t="s">
        <v>16</v>
      </c>
    </row>
    <row r="14" spans="1:13" ht="23.25" customHeight="1" thickBot="1" x14ac:dyDescent="0.25">
      <c r="A14" s="84" t="s">
        <v>8</v>
      </c>
      <c r="B14" s="214">
        <v>701</v>
      </c>
      <c r="C14" s="214">
        <v>4</v>
      </c>
      <c r="D14" s="214">
        <v>8</v>
      </c>
      <c r="E14" s="214">
        <v>0</v>
      </c>
      <c r="F14" s="214">
        <v>0</v>
      </c>
      <c r="G14" s="214">
        <v>29</v>
      </c>
      <c r="H14" s="215">
        <v>0</v>
      </c>
      <c r="I14" s="215">
        <v>0</v>
      </c>
      <c r="J14" s="214">
        <v>2</v>
      </c>
      <c r="K14" s="201">
        <f t="shared" si="0"/>
        <v>744</v>
      </c>
      <c r="L14" s="185">
        <v>744</v>
      </c>
      <c r="M14" s="48" t="s">
        <v>17</v>
      </c>
    </row>
    <row r="15" spans="1:13" ht="23.25" customHeight="1" thickBot="1" x14ac:dyDescent="0.25">
      <c r="A15" s="44" t="s">
        <v>42</v>
      </c>
      <c r="B15" s="212">
        <v>672</v>
      </c>
      <c r="C15" s="212">
        <v>4</v>
      </c>
      <c r="D15" s="212">
        <v>8</v>
      </c>
      <c r="E15" s="212">
        <v>0</v>
      </c>
      <c r="F15" s="212">
        <v>5</v>
      </c>
      <c r="G15" s="212">
        <v>29</v>
      </c>
      <c r="H15" s="213">
        <v>0</v>
      </c>
      <c r="I15" s="213">
        <v>0</v>
      </c>
      <c r="J15" s="212">
        <v>2</v>
      </c>
      <c r="K15" s="200">
        <f t="shared" si="0"/>
        <v>720</v>
      </c>
      <c r="L15" s="184">
        <v>720</v>
      </c>
      <c r="M15" s="47" t="s">
        <v>18</v>
      </c>
    </row>
    <row r="16" spans="1:13" ht="23.25" customHeight="1" thickBot="1" x14ac:dyDescent="0.25">
      <c r="A16" s="84" t="s">
        <v>185</v>
      </c>
      <c r="B16" s="214">
        <v>701</v>
      </c>
      <c r="C16" s="214">
        <v>4</v>
      </c>
      <c r="D16" s="214">
        <v>5</v>
      </c>
      <c r="E16" s="214">
        <v>0</v>
      </c>
      <c r="F16" s="214">
        <v>0</v>
      </c>
      <c r="G16" s="214">
        <v>29</v>
      </c>
      <c r="H16" s="215">
        <v>3</v>
      </c>
      <c r="I16" s="215">
        <v>0</v>
      </c>
      <c r="J16" s="214">
        <v>2</v>
      </c>
      <c r="K16" s="201">
        <f t="shared" si="0"/>
        <v>744</v>
      </c>
      <c r="L16" s="185">
        <v>744</v>
      </c>
      <c r="M16" s="48" t="s">
        <v>186</v>
      </c>
    </row>
    <row r="17" spans="1:13" ht="23.25" customHeight="1" thickBot="1" x14ac:dyDescent="0.25">
      <c r="A17" s="44" t="s">
        <v>43</v>
      </c>
      <c r="B17" s="212">
        <v>705</v>
      </c>
      <c r="C17" s="212">
        <v>4</v>
      </c>
      <c r="D17" s="212">
        <v>4</v>
      </c>
      <c r="E17" s="212">
        <v>0</v>
      </c>
      <c r="F17" s="212">
        <v>0</v>
      </c>
      <c r="G17" s="212">
        <v>29</v>
      </c>
      <c r="H17" s="213">
        <v>0</v>
      </c>
      <c r="I17" s="213">
        <v>0</v>
      </c>
      <c r="J17" s="212">
        <v>2</v>
      </c>
      <c r="K17" s="200">
        <f t="shared" si="0"/>
        <v>744</v>
      </c>
      <c r="L17" s="184">
        <v>744</v>
      </c>
      <c r="M17" s="47" t="s">
        <v>20</v>
      </c>
    </row>
    <row r="18" spans="1:13" ht="23.25" customHeight="1" thickBot="1" x14ac:dyDescent="0.25">
      <c r="A18" s="84" t="s">
        <v>10</v>
      </c>
      <c r="B18" s="214">
        <v>677</v>
      </c>
      <c r="C18" s="214">
        <v>4</v>
      </c>
      <c r="D18" s="214">
        <v>8</v>
      </c>
      <c r="E18" s="214">
        <v>0</v>
      </c>
      <c r="F18" s="214">
        <v>0</v>
      </c>
      <c r="G18" s="214">
        <v>29</v>
      </c>
      <c r="H18" s="215">
        <v>0</v>
      </c>
      <c r="I18" s="215">
        <v>0</v>
      </c>
      <c r="J18" s="214">
        <v>2</v>
      </c>
      <c r="K18" s="201">
        <f t="shared" si="0"/>
        <v>720</v>
      </c>
      <c r="L18" s="185">
        <v>720</v>
      </c>
      <c r="M18" s="48" t="s">
        <v>21</v>
      </c>
    </row>
    <row r="19" spans="1:13" ht="23.25" customHeight="1" thickBot="1" x14ac:dyDescent="0.25">
      <c r="A19" s="44" t="s">
        <v>44</v>
      </c>
      <c r="B19" s="212">
        <v>701</v>
      </c>
      <c r="C19" s="212">
        <v>4</v>
      </c>
      <c r="D19" s="212">
        <v>8</v>
      </c>
      <c r="E19" s="212">
        <v>0</v>
      </c>
      <c r="F19" s="212">
        <v>0</v>
      </c>
      <c r="G19" s="212">
        <v>29</v>
      </c>
      <c r="H19" s="213">
        <v>0</v>
      </c>
      <c r="I19" s="213">
        <v>0</v>
      </c>
      <c r="J19" s="212">
        <v>2</v>
      </c>
      <c r="K19" s="200">
        <f t="shared" si="0"/>
        <v>744</v>
      </c>
      <c r="L19" s="184">
        <v>744</v>
      </c>
      <c r="M19" s="47" t="s">
        <v>45</v>
      </c>
    </row>
    <row r="20" spans="1:13" ht="23.25" customHeight="1" thickBot="1" x14ac:dyDescent="0.25">
      <c r="A20" s="84" t="s">
        <v>11</v>
      </c>
      <c r="B20" s="214">
        <v>677</v>
      </c>
      <c r="C20" s="214">
        <v>4</v>
      </c>
      <c r="D20" s="214">
        <v>8</v>
      </c>
      <c r="E20" s="214">
        <v>0</v>
      </c>
      <c r="F20" s="214">
        <v>0</v>
      </c>
      <c r="G20" s="214">
        <v>29</v>
      </c>
      <c r="H20" s="215">
        <v>0</v>
      </c>
      <c r="I20" s="215">
        <v>0</v>
      </c>
      <c r="J20" s="214">
        <v>2</v>
      </c>
      <c r="K20" s="201">
        <f t="shared" si="0"/>
        <v>720</v>
      </c>
      <c r="L20" s="185">
        <v>720</v>
      </c>
      <c r="M20" s="48" t="s">
        <v>22</v>
      </c>
    </row>
    <row r="21" spans="1:13" ht="23.25" customHeight="1" x14ac:dyDescent="0.2">
      <c r="A21" s="52" t="s">
        <v>12</v>
      </c>
      <c r="B21" s="212">
        <v>700</v>
      </c>
      <c r="C21" s="212">
        <v>4</v>
      </c>
      <c r="D21" s="212">
        <v>8</v>
      </c>
      <c r="E21" s="212">
        <v>1</v>
      </c>
      <c r="F21" s="212">
        <v>0</v>
      </c>
      <c r="G21" s="212">
        <v>29</v>
      </c>
      <c r="H21" s="213">
        <v>0</v>
      </c>
      <c r="I21" s="213">
        <v>0</v>
      </c>
      <c r="J21" s="212">
        <v>2</v>
      </c>
      <c r="K21" s="202">
        <f t="shared" si="0"/>
        <v>744</v>
      </c>
      <c r="L21" s="197">
        <v>744</v>
      </c>
      <c r="M21" s="53" t="s">
        <v>23</v>
      </c>
    </row>
    <row r="22" spans="1:13" ht="23.25" customHeight="1" x14ac:dyDescent="0.2">
      <c r="A22" s="320" t="s">
        <v>0</v>
      </c>
      <c r="B22" s="198">
        <f>SUM(B10:B21)</f>
        <v>8171</v>
      </c>
      <c r="C22" s="198">
        <f>SUM(C10:C21)</f>
        <v>54</v>
      </c>
      <c r="D22" s="198">
        <f>SUM(D10:D21)</f>
        <v>120</v>
      </c>
      <c r="E22" s="198">
        <f t="shared" ref="E22:L22" si="1">SUM(E10:E21)</f>
        <v>1</v>
      </c>
      <c r="F22" s="198">
        <f t="shared" si="1"/>
        <v>5</v>
      </c>
      <c r="G22" s="198">
        <f t="shared" si="1"/>
        <v>378</v>
      </c>
      <c r="H22" s="198">
        <f t="shared" si="1"/>
        <v>6</v>
      </c>
      <c r="I22" s="198">
        <f t="shared" si="1"/>
        <v>1</v>
      </c>
      <c r="J22" s="193">
        <f t="shared" si="1"/>
        <v>24</v>
      </c>
      <c r="K22" s="193">
        <f t="shared" si="1"/>
        <v>8760</v>
      </c>
      <c r="L22" s="193">
        <f t="shared" si="1"/>
        <v>8760</v>
      </c>
      <c r="M22" s="133" t="s">
        <v>1</v>
      </c>
    </row>
    <row r="23" spans="1:13" x14ac:dyDescent="0.2">
      <c r="C23" s="122"/>
      <c r="D23" s="122"/>
      <c r="E23" s="122"/>
      <c r="F23" s="122"/>
      <c r="G23" s="122"/>
      <c r="H23" s="122"/>
      <c r="I23" s="122"/>
      <c r="J23" s="122"/>
      <c r="K23" s="122"/>
      <c r="L23" s="122"/>
      <c r="M23" s="122"/>
    </row>
    <row r="24" spans="1:13" x14ac:dyDescent="0.2">
      <c r="C24" s="79"/>
      <c r="D24" s="79"/>
      <c r="E24" s="79"/>
      <c r="F24" s="79"/>
      <c r="G24" s="79"/>
      <c r="H24" s="79"/>
      <c r="I24" s="79"/>
      <c r="J24" s="79"/>
      <c r="K24" s="79"/>
      <c r="L24" s="79"/>
      <c r="M24" s="122"/>
    </row>
  </sheetData>
  <mergeCells count="18">
    <mergeCell ref="A1:M1"/>
    <mergeCell ref="A2:M2"/>
    <mergeCell ref="A3:M3"/>
    <mergeCell ref="A4:M4"/>
    <mergeCell ref="A6:A9"/>
    <mergeCell ref="B6:K6"/>
    <mergeCell ref="M6:M9"/>
    <mergeCell ref="B7:B9"/>
    <mergeCell ref="C7:C9"/>
    <mergeCell ref="J7:J9"/>
    <mergeCell ref="K7:K9"/>
    <mergeCell ref="I7:I9"/>
    <mergeCell ref="L7:L9"/>
    <mergeCell ref="D7:D9"/>
    <mergeCell ref="E7:E9"/>
    <mergeCell ref="F7:F9"/>
    <mergeCell ref="G7:G9"/>
    <mergeCell ref="H7:H9"/>
  </mergeCells>
  <pageMargins left="0.7" right="0.7" top="0.75" bottom="0.75" header="0.3" footer="0.3"/>
  <pageSetup scale="8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U31"/>
  <sheetViews>
    <sheetView showGridLines="0" rightToLeft="1" view="pageBreakPreview" zoomScaleNormal="75" zoomScaleSheetLayoutView="100" workbookViewId="0">
      <selection activeCell="O20" sqref="O20"/>
    </sheetView>
  </sheetViews>
  <sheetFormatPr defaultRowHeight="12.75" x14ac:dyDescent="0.2"/>
  <cols>
    <col min="1" max="1" width="16.5703125" style="10" customWidth="1"/>
    <col min="2" max="2" width="8.85546875" style="10" customWidth="1"/>
    <col min="3" max="4" width="7.28515625" style="10" customWidth="1"/>
    <col min="5" max="5" width="8.7109375" style="10" customWidth="1"/>
    <col min="6" max="14" width="7.28515625" style="10" customWidth="1"/>
    <col min="15" max="15" width="8.85546875" style="10" customWidth="1"/>
    <col min="16" max="16" width="19.28515625" style="10" customWidth="1"/>
  </cols>
  <sheetData>
    <row r="1" spans="1:21" s="11" customFormat="1" ht="18" x14ac:dyDescent="0.25">
      <c r="A1" s="865" t="s">
        <v>192</v>
      </c>
      <c r="B1" s="866"/>
      <c r="C1" s="866"/>
      <c r="D1" s="866"/>
      <c r="E1" s="866"/>
      <c r="F1" s="866"/>
      <c r="G1" s="866"/>
      <c r="H1" s="866"/>
      <c r="I1" s="866"/>
      <c r="J1" s="866"/>
      <c r="K1" s="866"/>
      <c r="L1" s="866"/>
      <c r="M1" s="866"/>
      <c r="N1" s="866"/>
      <c r="O1" s="866"/>
      <c r="P1" s="866"/>
    </row>
    <row r="2" spans="1:21" s="11" customFormat="1" ht="18" x14ac:dyDescent="0.25">
      <c r="A2" s="867">
        <v>2023</v>
      </c>
      <c r="B2" s="868"/>
      <c r="C2" s="868"/>
      <c r="D2" s="868"/>
      <c r="E2" s="868"/>
      <c r="F2" s="868"/>
      <c r="G2" s="868"/>
      <c r="H2" s="868"/>
      <c r="I2" s="868"/>
      <c r="J2" s="868"/>
      <c r="K2" s="868"/>
      <c r="L2" s="868"/>
      <c r="M2" s="868"/>
      <c r="N2" s="868"/>
      <c r="O2" s="868"/>
      <c r="P2" s="868"/>
    </row>
    <row r="3" spans="1:21" s="12" customFormat="1" ht="37.5" customHeight="1" x14ac:dyDescent="0.25">
      <c r="A3" s="869" t="s">
        <v>349</v>
      </c>
      <c r="B3" s="869"/>
      <c r="C3" s="869"/>
      <c r="D3" s="869"/>
      <c r="E3" s="869"/>
      <c r="F3" s="869"/>
      <c r="G3" s="869"/>
      <c r="H3" s="869"/>
      <c r="I3" s="869"/>
      <c r="J3" s="869"/>
      <c r="K3" s="869"/>
      <c r="L3" s="869"/>
      <c r="M3" s="869"/>
      <c r="N3" s="869"/>
      <c r="O3" s="869"/>
      <c r="P3" s="869"/>
    </row>
    <row r="4" spans="1:21" s="12" customFormat="1" ht="15.75" x14ac:dyDescent="0.25">
      <c r="A4" s="870">
        <v>2023</v>
      </c>
      <c r="B4" s="870"/>
      <c r="C4" s="870"/>
      <c r="D4" s="870"/>
      <c r="E4" s="870"/>
      <c r="F4" s="870"/>
      <c r="G4" s="870"/>
      <c r="H4" s="870"/>
      <c r="I4" s="870"/>
      <c r="J4" s="870"/>
      <c r="K4" s="870"/>
      <c r="L4" s="870"/>
      <c r="M4" s="870"/>
      <c r="N4" s="870"/>
      <c r="O4" s="870"/>
      <c r="P4" s="870"/>
    </row>
    <row r="5" spans="1:21" ht="20.100000000000001" customHeight="1" x14ac:dyDescent="0.2">
      <c r="A5" s="23" t="s">
        <v>151</v>
      </c>
      <c r="B5" s="22"/>
      <c r="C5" s="22"/>
      <c r="D5" s="22"/>
      <c r="E5" s="22"/>
      <c r="F5" s="22"/>
      <c r="G5"/>
      <c r="H5"/>
      <c r="I5"/>
      <c r="J5"/>
      <c r="K5"/>
      <c r="L5"/>
      <c r="M5"/>
      <c r="N5"/>
      <c r="O5"/>
      <c r="P5" s="42" t="s">
        <v>152</v>
      </c>
    </row>
    <row r="6" spans="1:21" s="4" customFormat="1" ht="39" customHeight="1" thickBot="1" x14ac:dyDescent="0.25">
      <c r="A6" s="871" t="s">
        <v>600</v>
      </c>
      <c r="B6" s="904" t="s">
        <v>345</v>
      </c>
      <c r="C6" s="904"/>
      <c r="D6" s="904" t="s">
        <v>749</v>
      </c>
      <c r="E6" s="904"/>
      <c r="F6" s="904" t="s">
        <v>344</v>
      </c>
      <c r="G6" s="904"/>
      <c r="H6" s="904" t="s">
        <v>343</v>
      </c>
      <c r="I6" s="904"/>
      <c r="J6" s="904" t="s">
        <v>342</v>
      </c>
      <c r="K6" s="904"/>
      <c r="L6" s="966" t="s">
        <v>581</v>
      </c>
      <c r="M6" s="968"/>
      <c r="N6" s="904" t="s">
        <v>341</v>
      </c>
      <c r="O6" s="904"/>
      <c r="P6" s="978" t="s">
        <v>603</v>
      </c>
    </row>
    <row r="7" spans="1:21" s="4" customFormat="1" ht="35.25" customHeight="1" x14ac:dyDescent="0.2">
      <c r="A7" s="873"/>
      <c r="B7" s="29" t="s">
        <v>519</v>
      </c>
      <c r="C7" s="29" t="s">
        <v>520</v>
      </c>
      <c r="D7" s="29" t="s">
        <v>519</v>
      </c>
      <c r="E7" s="29" t="s">
        <v>520</v>
      </c>
      <c r="F7" s="29" t="s">
        <v>519</v>
      </c>
      <c r="G7" s="29" t="s">
        <v>520</v>
      </c>
      <c r="H7" s="29" t="s">
        <v>519</v>
      </c>
      <c r="I7" s="29" t="s">
        <v>520</v>
      </c>
      <c r="J7" s="29" t="s">
        <v>519</v>
      </c>
      <c r="K7" s="29" t="s">
        <v>520</v>
      </c>
      <c r="L7" s="29" t="s">
        <v>519</v>
      </c>
      <c r="M7" s="29" t="s">
        <v>520</v>
      </c>
      <c r="N7" s="29" t="s">
        <v>519</v>
      </c>
      <c r="O7" s="29" t="s">
        <v>520</v>
      </c>
      <c r="P7" s="979"/>
    </row>
    <row r="8" spans="1:21" s="5" customFormat="1" ht="24.95" customHeight="1" thickBot="1" x14ac:dyDescent="0.25">
      <c r="A8" s="55" t="s">
        <v>4</v>
      </c>
      <c r="B8" s="102">
        <v>40</v>
      </c>
      <c r="C8" s="102">
        <v>22</v>
      </c>
      <c r="D8" s="102">
        <v>50</v>
      </c>
      <c r="E8" s="102">
        <v>728</v>
      </c>
      <c r="F8" s="102">
        <f>0</f>
        <v>0</v>
      </c>
      <c r="G8" s="102">
        <f>0</f>
        <v>0</v>
      </c>
      <c r="H8" s="102">
        <f>0</f>
        <v>0</v>
      </c>
      <c r="I8" s="102">
        <v>2</v>
      </c>
      <c r="J8" s="102">
        <v>0</v>
      </c>
      <c r="K8" s="102">
        <v>0</v>
      </c>
      <c r="L8" s="102">
        <v>50</v>
      </c>
      <c r="M8" s="102">
        <v>0</v>
      </c>
      <c r="N8" s="139">
        <f>MOD(B8+D8+F8+H8+J8+L8,60)</f>
        <v>20</v>
      </c>
      <c r="O8" s="139">
        <f>SUM(C8+E8+G8+I8+K8+M8)+QUOTIENT(B8+D8+F8+H8+J8+L8,60)</f>
        <v>754</v>
      </c>
      <c r="P8" s="46" t="s">
        <v>13</v>
      </c>
      <c r="Q8" s="181"/>
      <c r="R8" s="181"/>
      <c r="S8" s="181"/>
      <c r="T8" s="181"/>
      <c r="U8" s="181"/>
    </row>
    <row r="9" spans="1:21" s="5" customFormat="1" ht="24.95" customHeight="1" thickBot="1" x14ac:dyDescent="0.25">
      <c r="A9" s="44" t="s">
        <v>5</v>
      </c>
      <c r="B9" s="103">
        <v>40</v>
      </c>
      <c r="C9" s="103">
        <v>22</v>
      </c>
      <c r="D9" s="103">
        <v>2</v>
      </c>
      <c r="E9" s="103">
        <v>668</v>
      </c>
      <c r="F9" s="103">
        <f>0</f>
        <v>0</v>
      </c>
      <c r="G9" s="103">
        <f>0</f>
        <v>0</v>
      </c>
      <c r="H9" s="103">
        <f>0</f>
        <v>0</v>
      </c>
      <c r="I9" s="103">
        <v>2</v>
      </c>
      <c r="J9" s="103">
        <v>0</v>
      </c>
      <c r="K9" s="103">
        <v>0</v>
      </c>
      <c r="L9" s="103">
        <v>18</v>
      </c>
      <c r="M9" s="103">
        <v>1</v>
      </c>
      <c r="N9" s="140">
        <f t="shared" ref="N9:N19" si="0">MOD(B9+D9+F9+H9+J9+L9,60)</f>
        <v>0</v>
      </c>
      <c r="O9" s="140">
        <f>SUM(C9+E9+G9+I9+K9+M9)+QUOTIENT(B9+D9+F9+H9+J9+L9,60)</f>
        <v>694</v>
      </c>
      <c r="P9" s="47" t="s">
        <v>14</v>
      </c>
      <c r="Q9" s="181"/>
      <c r="R9" s="181"/>
      <c r="S9" s="181"/>
      <c r="T9" s="181"/>
      <c r="U9" s="181"/>
    </row>
    <row r="10" spans="1:21" s="5" customFormat="1" ht="24.95" customHeight="1" thickBot="1" x14ac:dyDescent="0.25">
      <c r="A10" s="84" t="s">
        <v>6</v>
      </c>
      <c r="B10" s="104">
        <v>40</v>
      </c>
      <c r="C10" s="104">
        <v>22</v>
      </c>
      <c r="D10" s="104">
        <v>50</v>
      </c>
      <c r="E10" s="104">
        <v>717</v>
      </c>
      <c r="F10" s="104">
        <f>0</f>
        <v>0</v>
      </c>
      <c r="G10" s="104">
        <f>0</f>
        <v>0</v>
      </c>
      <c r="H10" s="104">
        <f>0</f>
        <v>0</v>
      </c>
      <c r="I10" s="104">
        <v>2</v>
      </c>
      <c r="J10" s="104">
        <v>0</v>
      </c>
      <c r="K10" s="104">
        <v>0</v>
      </c>
      <c r="L10" s="104">
        <v>30</v>
      </c>
      <c r="M10" s="104">
        <v>1</v>
      </c>
      <c r="N10" s="141">
        <f t="shared" si="0"/>
        <v>0</v>
      </c>
      <c r="O10" s="141">
        <f t="shared" ref="O10:O19" si="1">SUM(C10+E10+G10+I10+K10+M10)+QUOTIENT(B10+D10+F10+H10+J10+L10,60)</f>
        <v>744</v>
      </c>
      <c r="P10" s="48" t="s">
        <v>15</v>
      </c>
      <c r="Q10" s="181"/>
      <c r="R10" s="181"/>
      <c r="S10" s="181"/>
      <c r="T10" s="181"/>
      <c r="U10" s="181"/>
    </row>
    <row r="11" spans="1:21" s="5" customFormat="1" ht="24.95" customHeight="1" thickBot="1" x14ac:dyDescent="0.25">
      <c r="A11" s="44" t="s">
        <v>582</v>
      </c>
      <c r="B11" s="103">
        <v>0</v>
      </c>
      <c r="C11" s="103">
        <v>536</v>
      </c>
      <c r="D11" s="103">
        <v>30</v>
      </c>
      <c r="E11" s="103">
        <v>157</v>
      </c>
      <c r="F11" s="103">
        <f>0</f>
        <v>0</v>
      </c>
      <c r="G11" s="103">
        <f>0</f>
        <v>0</v>
      </c>
      <c r="H11" s="103">
        <f>0</f>
        <v>0</v>
      </c>
      <c r="I11" s="103">
        <v>35</v>
      </c>
      <c r="J11" s="103">
        <v>0</v>
      </c>
      <c r="K11" s="103">
        <v>0</v>
      </c>
      <c r="L11" s="103">
        <v>0</v>
      </c>
      <c r="M11" s="103">
        <v>1</v>
      </c>
      <c r="N11" s="140">
        <f t="shared" si="0"/>
        <v>30</v>
      </c>
      <c r="O11" s="140">
        <f>SUM(C11+E11+G11+I11+K11+M11)+QUOTIENT(B11+D11+F11+H11+J11+L11,60)</f>
        <v>729</v>
      </c>
      <c r="P11" s="47" t="s">
        <v>16</v>
      </c>
      <c r="Q11" s="181"/>
      <c r="R11" s="181"/>
      <c r="S11" s="181"/>
      <c r="T11" s="181"/>
      <c r="U11" s="181"/>
    </row>
    <row r="12" spans="1:21" s="5" customFormat="1" ht="24.95" customHeight="1" thickBot="1" x14ac:dyDescent="0.25">
      <c r="A12" s="84" t="s">
        <v>8</v>
      </c>
      <c r="B12" s="104">
        <v>0</v>
      </c>
      <c r="C12" s="104">
        <v>45</v>
      </c>
      <c r="D12" s="104">
        <v>0</v>
      </c>
      <c r="E12" s="104">
        <v>713</v>
      </c>
      <c r="F12" s="104">
        <f>0</f>
        <v>0</v>
      </c>
      <c r="G12" s="104">
        <f>0</f>
        <v>0</v>
      </c>
      <c r="H12" s="104">
        <f>0</f>
        <v>0</v>
      </c>
      <c r="I12" s="104">
        <v>7</v>
      </c>
      <c r="J12" s="104">
        <v>0</v>
      </c>
      <c r="K12" s="104">
        <v>0</v>
      </c>
      <c r="L12" s="104">
        <v>0</v>
      </c>
      <c r="M12" s="104">
        <v>1</v>
      </c>
      <c r="N12" s="141">
        <f t="shared" si="0"/>
        <v>0</v>
      </c>
      <c r="O12" s="141">
        <f t="shared" si="1"/>
        <v>766</v>
      </c>
      <c r="P12" s="48" t="s">
        <v>17</v>
      </c>
      <c r="Q12" s="181"/>
      <c r="R12" s="181"/>
      <c r="S12" s="181"/>
      <c r="T12" s="181"/>
      <c r="U12" s="181"/>
    </row>
    <row r="13" spans="1:21" s="5" customFormat="1" ht="24.95" customHeight="1" thickBot="1" x14ac:dyDescent="0.25">
      <c r="A13" s="44" t="s">
        <v>42</v>
      </c>
      <c r="B13" s="103">
        <v>40</v>
      </c>
      <c r="C13" s="103">
        <v>22</v>
      </c>
      <c r="D13" s="103">
        <v>50</v>
      </c>
      <c r="E13" s="103">
        <v>694</v>
      </c>
      <c r="F13" s="103">
        <f>0</f>
        <v>0</v>
      </c>
      <c r="G13" s="103">
        <f>0</f>
        <v>0</v>
      </c>
      <c r="H13" s="103">
        <f>0</f>
        <v>0</v>
      </c>
      <c r="I13" s="103">
        <v>2</v>
      </c>
      <c r="J13" s="103">
        <v>0</v>
      </c>
      <c r="K13" s="103">
        <v>0</v>
      </c>
      <c r="L13" s="103">
        <v>30</v>
      </c>
      <c r="M13" s="103">
        <v>0</v>
      </c>
      <c r="N13" s="140">
        <f t="shared" si="0"/>
        <v>0</v>
      </c>
      <c r="O13" s="140">
        <f t="shared" si="1"/>
        <v>720</v>
      </c>
      <c r="P13" s="47" t="s">
        <v>18</v>
      </c>
      <c r="Q13" s="181"/>
      <c r="R13" s="181"/>
      <c r="S13" s="181"/>
      <c r="T13" s="181"/>
      <c r="U13" s="181"/>
    </row>
    <row r="14" spans="1:21" s="5" customFormat="1" ht="24.95" customHeight="1" thickBot="1" x14ac:dyDescent="0.25">
      <c r="A14" s="84" t="s">
        <v>9</v>
      </c>
      <c r="B14" s="104">
        <v>40</v>
      </c>
      <c r="C14" s="104">
        <v>33</v>
      </c>
      <c r="D14" s="104">
        <v>20</v>
      </c>
      <c r="E14" s="104">
        <v>717</v>
      </c>
      <c r="F14" s="104">
        <f>0</f>
        <v>0</v>
      </c>
      <c r="G14" s="104">
        <v>0</v>
      </c>
      <c r="H14" s="104">
        <f>0</f>
        <v>0</v>
      </c>
      <c r="I14" s="104">
        <v>2</v>
      </c>
      <c r="J14" s="104">
        <v>0</v>
      </c>
      <c r="K14" s="104">
        <v>0</v>
      </c>
      <c r="L14" s="104">
        <v>0</v>
      </c>
      <c r="M14" s="104">
        <v>1</v>
      </c>
      <c r="N14" s="141">
        <f t="shared" si="0"/>
        <v>0</v>
      </c>
      <c r="O14" s="141">
        <f t="shared" si="1"/>
        <v>754</v>
      </c>
      <c r="P14" s="48" t="s">
        <v>19</v>
      </c>
      <c r="Q14" s="181"/>
      <c r="R14" s="181"/>
      <c r="S14" s="181"/>
      <c r="T14" s="181"/>
      <c r="U14" s="181"/>
    </row>
    <row r="15" spans="1:21" s="5" customFormat="1" ht="24.95" customHeight="1" thickBot="1" x14ac:dyDescent="0.25">
      <c r="A15" s="44" t="s">
        <v>43</v>
      </c>
      <c r="B15" s="103">
        <v>40</v>
      </c>
      <c r="C15" s="103">
        <v>22</v>
      </c>
      <c r="D15" s="103">
        <v>50</v>
      </c>
      <c r="E15" s="103">
        <v>718</v>
      </c>
      <c r="F15" s="103">
        <f>0</f>
        <v>0</v>
      </c>
      <c r="G15" s="103">
        <v>0</v>
      </c>
      <c r="H15" s="103">
        <f>0</f>
        <v>0</v>
      </c>
      <c r="I15" s="103">
        <v>2</v>
      </c>
      <c r="J15" s="103">
        <v>0</v>
      </c>
      <c r="K15" s="103">
        <v>0</v>
      </c>
      <c r="L15" s="103">
        <v>50</v>
      </c>
      <c r="M15" s="103">
        <v>0</v>
      </c>
      <c r="N15" s="140">
        <f t="shared" si="0"/>
        <v>20</v>
      </c>
      <c r="O15" s="140">
        <f t="shared" si="1"/>
        <v>744</v>
      </c>
      <c r="P15" s="47" t="s">
        <v>20</v>
      </c>
      <c r="Q15" s="181"/>
      <c r="R15" s="181"/>
      <c r="S15" s="181"/>
      <c r="T15" s="181"/>
      <c r="U15" s="181"/>
    </row>
    <row r="16" spans="1:21" s="5" customFormat="1" ht="24.95" customHeight="1" thickBot="1" x14ac:dyDescent="0.25">
      <c r="A16" s="84" t="s">
        <v>10</v>
      </c>
      <c r="B16" s="104">
        <v>40</v>
      </c>
      <c r="C16" s="104">
        <v>22</v>
      </c>
      <c r="D16" s="104">
        <v>5</v>
      </c>
      <c r="E16" s="104">
        <v>682</v>
      </c>
      <c r="F16" s="104">
        <f>0</f>
        <v>0</v>
      </c>
      <c r="G16" s="104">
        <v>0</v>
      </c>
      <c r="H16" s="104">
        <f>0</f>
        <v>0</v>
      </c>
      <c r="I16" s="104">
        <v>2</v>
      </c>
      <c r="J16" s="104">
        <v>0</v>
      </c>
      <c r="K16" s="104">
        <v>0</v>
      </c>
      <c r="L16" s="104">
        <v>15</v>
      </c>
      <c r="M16" s="104">
        <v>1</v>
      </c>
      <c r="N16" s="141">
        <f t="shared" si="0"/>
        <v>0</v>
      </c>
      <c r="O16" s="141">
        <f t="shared" si="1"/>
        <v>708</v>
      </c>
      <c r="P16" s="48" t="s">
        <v>21</v>
      </c>
      <c r="Q16" s="181"/>
      <c r="R16" s="181"/>
      <c r="S16" s="181"/>
      <c r="T16" s="181"/>
      <c r="U16" s="181"/>
    </row>
    <row r="17" spans="1:21" s="5" customFormat="1" ht="24.95" customHeight="1" thickBot="1" x14ac:dyDescent="0.25">
      <c r="A17" s="44" t="s">
        <v>44</v>
      </c>
      <c r="B17" s="103">
        <v>40</v>
      </c>
      <c r="C17" s="103">
        <v>22</v>
      </c>
      <c r="D17" s="103">
        <v>17</v>
      </c>
      <c r="E17" s="103">
        <v>706</v>
      </c>
      <c r="F17" s="103">
        <f>0</f>
        <v>0</v>
      </c>
      <c r="G17" s="103">
        <v>0</v>
      </c>
      <c r="H17" s="103">
        <f>0</f>
        <v>0</v>
      </c>
      <c r="I17" s="103">
        <v>2</v>
      </c>
      <c r="J17" s="103">
        <v>0</v>
      </c>
      <c r="K17" s="103">
        <v>0</v>
      </c>
      <c r="L17" s="103">
        <v>10</v>
      </c>
      <c r="M17" s="103">
        <v>1</v>
      </c>
      <c r="N17" s="140">
        <f t="shared" si="0"/>
        <v>7</v>
      </c>
      <c r="O17" s="140">
        <f t="shared" si="1"/>
        <v>732</v>
      </c>
      <c r="P17" s="47" t="s">
        <v>45</v>
      </c>
      <c r="Q17" s="181"/>
      <c r="R17" s="181"/>
      <c r="S17" s="181"/>
      <c r="T17" s="181"/>
      <c r="U17" s="181"/>
    </row>
    <row r="18" spans="1:21" s="5" customFormat="1" ht="24.95" customHeight="1" thickBot="1" x14ac:dyDescent="0.25">
      <c r="A18" s="84" t="s">
        <v>11</v>
      </c>
      <c r="B18" s="104">
        <v>40</v>
      </c>
      <c r="C18" s="104">
        <v>22</v>
      </c>
      <c r="D18" s="104">
        <v>9</v>
      </c>
      <c r="E18" s="104">
        <v>672</v>
      </c>
      <c r="F18" s="104">
        <f>0</f>
        <v>0</v>
      </c>
      <c r="G18" s="104">
        <v>0</v>
      </c>
      <c r="H18" s="104">
        <f>0</f>
        <v>0</v>
      </c>
      <c r="I18" s="104">
        <v>2</v>
      </c>
      <c r="J18" s="104">
        <v>0</v>
      </c>
      <c r="K18" s="104">
        <v>0</v>
      </c>
      <c r="L18" s="104">
        <v>5</v>
      </c>
      <c r="M18" s="104">
        <v>1</v>
      </c>
      <c r="N18" s="141">
        <f t="shared" si="0"/>
        <v>54</v>
      </c>
      <c r="O18" s="141">
        <f t="shared" si="1"/>
        <v>697</v>
      </c>
      <c r="P18" s="48" t="s">
        <v>22</v>
      </c>
      <c r="Q18" s="181"/>
      <c r="R18" s="181"/>
      <c r="S18" s="181"/>
      <c r="T18" s="181"/>
      <c r="U18" s="181"/>
    </row>
    <row r="19" spans="1:21" s="5" customFormat="1" ht="24.95" customHeight="1" x14ac:dyDescent="0.2">
      <c r="A19" s="52" t="s">
        <v>12</v>
      </c>
      <c r="B19" s="105">
        <v>40</v>
      </c>
      <c r="C19" s="105">
        <v>22</v>
      </c>
      <c r="D19" s="105">
        <v>10</v>
      </c>
      <c r="E19" s="105">
        <v>699</v>
      </c>
      <c r="F19" s="105">
        <f>0</f>
        <v>0</v>
      </c>
      <c r="G19" s="105">
        <v>0</v>
      </c>
      <c r="H19" s="105">
        <f>0</f>
        <v>0</v>
      </c>
      <c r="I19" s="105">
        <v>2</v>
      </c>
      <c r="J19" s="105">
        <v>0</v>
      </c>
      <c r="K19" s="105">
        <v>0</v>
      </c>
      <c r="L19" s="105">
        <v>8</v>
      </c>
      <c r="M19" s="105">
        <v>1</v>
      </c>
      <c r="N19" s="142">
        <f t="shared" si="0"/>
        <v>58</v>
      </c>
      <c r="O19" s="142">
        <f t="shared" si="1"/>
        <v>724</v>
      </c>
      <c r="P19" s="53" t="s">
        <v>23</v>
      </c>
      <c r="Q19" s="181"/>
      <c r="R19" s="181"/>
      <c r="S19" s="181"/>
      <c r="T19" s="181"/>
      <c r="U19" s="181"/>
    </row>
    <row r="20" spans="1:21" s="5" customFormat="1" ht="24.95" customHeight="1" x14ac:dyDescent="0.2">
      <c r="A20" s="54" t="s">
        <v>0</v>
      </c>
      <c r="B20" s="195">
        <f>MOD(SUM(B8:B19),60)</f>
        <v>40</v>
      </c>
      <c r="C20" s="195">
        <f>SUM(C8:C19)+QUOTIENT(SUM(B8:B19),60)</f>
        <v>818</v>
      </c>
      <c r="D20" s="195">
        <f>MOD(SUM(D8:D19),60)</f>
        <v>53</v>
      </c>
      <c r="E20" s="195">
        <f>SUM(E8:E19)+QUOTIENT(SUM(D8:D19),60)</f>
        <v>7875</v>
      </c>
      <c r="F20" s="195">
        <f>MOD(SUM(F8:F19),60)</f>
        <v>0</v>
      </c>
      <c r="G20" s="195">
        <f>SUM(G8:G19)+QUOTIENT(SUM(F8:F19),60)</f>
        <v>0</v>
      </c>
      <c r="H20" s="195">
        <f>MOD(SUM(H8:H19),60)</f>
        <v>0</v>
      </c>
      <c r="I20" s="195">
        <f>SUM(I8:I19)+QUOTIENT(SUM(H8:H19),60)</f>
        <v>62</v>
      </c>
      <c r="J20" s="195">
        <f>MOD(SUM(J8:J19),60)</f>
        <v>0</v>
      </c>
      <c r="K20" s="195">
        <f>SUM(K8:K19)+QUOTIENT(SUM(J8:J19),60)</f>
        <v>0</v>
      </c>
      <c r="L20" s="195">
        <f>MOD(SUM(L8:L19),60)</f>
        <v>36</v>
      </c>
      <c r="M20" s="195">
        <f>SUM(M8:M19)+QUOTIENT(SUM(L8:L19),60)</f>
        <v>12</v>
      </c>
      <c r="N20" s="106">
        <f>MOD(SUM(N8:N19),60)</f>
        <v>9</v>
      </c>
      <c r="O20" s="106">
        <f>SUM(O8:O19)+QUOTIENT(SUM(N8:N19),60)</f>
        <v>8769</v>
      </c>
      <c r="P20" s="124" t="s">
        <v>1</v>
      </c>
    </row>
    <row r="21" spans="1:21" s="5" customFormat="1" ht="15.95" customHeight="1" x14ac:dyDescent="0.2">
      <c r="A21" s="18"/>
      <c r="P21" s="18"/>
    </row>
    <row r="22" spans="1:21" s="5" customFormat="1" ht="15.95" customHeight="1" x14ac:dyDescent="0.2">
      <c r="A22" s="10"/>
      <c r="B22" s="182"/>
      <c r="C22" s="182"/>
      <c r="D22" s="10"/>
      <c r="E22" s="10"/>
      <c r="F22" s="10"/>
      <c r="G22" s="10"/>
      <c r="H22" s="10"/>
      <c r="I22" s="10"/>
      <c r="J22" s="10"/>
      <c r="K22" s="10"/>
      <c r="L22" s="10"/>
      <c r="M22" s="10"/>
      <c r="N22" s="182"/>
      <c r="O22" s="10"/>
      <c r="P22" s="10"/>
    </row>
    <row r="23" spans="1:21" s="5" customFormat="1" ht="15.95" customHeight="1" x14ac:dyDescent="0.2">
      <c r="A23" s="10"/>
      <c r="B23" s="182"/>
      <c r="C23" s="10"/>
      <c r="D23" s="10"/>
      <c r="E23" s="10"/>
      <c r="F23" s="10"/>
      <c r="G23" s="10"/>
      <c r="H23" s="10"/>
      <c r="I23" s="10"/>
      <c r="J23" s="10"/>
      <c r="K23" s="10"/>
      <c r="L23" s="10"/>
      <c r="M23" s="10"/>
      <c r="N23" s="182"/>
      <c r="O23" s="10"/>
      <c r="P23" s="10"/>
    </row>
    <row r="24" spans="1:21" s="5" customFormat="1" ht="15.95" customHeight="1" x14ac:dyDescent="0.2">
      <c r="A24" s="10"/>
      <c r="B24" s="182"/>
      <c r="C24" s="10"/>
      <c r="D24" s="10"/>
      <c r="E24" s="10"/>
      <c r="F24" s="10"/>
      <c r="G24" s="10"/>
      <c r="H24" s="10"/>
      <c r="I24" s="10"/>
      <c r="J24" s="10"/>
      <c r="K24" s="10"/>
      <c r="L24" s="10"/>
      <c r="M24" s="10"/>
      <c r="N24" s="182"/>
      <c r="O24" s="10"/>
      <c r="P24" s="10"/>
    </row>
    <row r="25" spans="1:21" s="5" customFormat="1" ht="15.95" customHeight="1" x14ac:dyDescent="0.2">
      <c r="A25" s="10"/>
      <c r="B25" s="182"/>
      <c r="C25" s="10"/>
      <c r="D25" s="10"/>
      <c r="E25" s="10"/>
      <c r="F25" s="10"/>
      <c r="G25" s="10"/>
      <c r="H25" s="10"/>
      <c r="I25" s="10"/>
      <c r="J25" s="10"/>
      <c r="K25" s="10"/>
      <c r="L25" s="10"/>
      <c r="M25" s="10"/>
      <c r="N25" s="182"/>
      <c r="O25" s="10"/>
      <c r="P25" s="10"/>
    </row>
    <row r="26" spans="1:21" s="5" customFormat="1" ht="15.95" customHeight="1" x14ac:dyDescent="0.2">
      <c r="A26" s="10"/>
      <c r="B26" s="182"/>
      <c r="C26" s="10"/>
      <c r="D26" s="10"/>
      <c r="E26" s="10"/>
      <c r="F26" s="10"/>
      <c r="G26" s="10"/>
      <c r="H26" s="10"/>
      <c r="I26" s="10"/>
      <c r="J26" s="10"/>
      <c r="K26" s="10"/>
      <c r="L26" s="10"/>
      <c r="M26" s="10"/>
      <c r="N26" s="10"/>
      <c r="O26" s="10"/>
      <c r="P26" s="10"/>
    </row>
    <row r="27" spans="1:21" s="10" customFormat="1" ht="15.95" customHeight="1" x14ac:dyDescent="0.2">
      <c r="B27" s="182"/>
    </row>
    <row r="28" spans="1:21" s="10" customFormat="1" ht="15.95" customHeight="1" x14ac:dyDescent="0.2">
      <c r="B28" s="182"/>
    </row>
    <row r="29" spans="1:21" s="10" customFormat="1" ht="15.95" customHeight="1" x14ac:dyDescent="0.2"/>
    <row r="30" spans="1:21" s="10" customFormat="1" ht="29.25" customHeight="1" x14ac:dyDescent="0.2"/>
    <row r="31" spans="1:21" s="13" customFormat="1" ht="25.15" customHeight="1" x14ac:dyDescent="0.2">
      <c r="A31" s="10"/>
      <c r="B31" s="10"/>
      <c r="C31" s="10"/>
      <c r="D31" s="10"/>
      <c r="E31" s="10"/>
      <c r="F31" s="10"/>
      <c r="G31" s="10"/>
      <c r="H31" s="10"/>
      <c r="I31" s="10"/>
      <c r="J31" s="10"/>
      <c r="K31" s="10"/>
      <c r="L31" s="10"/>
      <c r="M31" s="10"/>
      <c r="N31" s="10"/>
      <c r="O31" s="10"/>
      <c r="P31" s="10"/>
    </row>
  </sheetData>
  <mergeCells count="13">
    <mergeCell ref="N6:O6"/>
    <mergeCell ref="P6:P7"/>
    <mergeCell ref="A1:P1"/>
    <mergeCell ref="A2:P2"/>
    <mergeCell ref="A3:P3"/>
    <mergeCell ref="A4:P4"/>
    <mergeCell ref="A6:A7"/>
    <mergeCell ref="B6:C6"/>
    <mergeCell ref="D6:E6"/>
    <mergeCell ref="F6:G6"/>
    <mergeCell ref="H6:I6"/>
    <mergeCell ref="J6:K6"/>
    <mergeCell ref="L6:M6"/>
  </mergeCells>
  <printOptions horizontalCentered="1" verticalCentered="1"/>
  <pageMargins left="0" right="0" top="0" bottom="0"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K29"/>
  <sheetViews>
    <sheetView rightToLeft="1" view="pageBreakPreview" zoomScaleNormal="100" zoomScaleSheetLayoutView="100" workbookViewId="0">
      <selection activeCell="M8" sqref="M8"/>
    </sheetView>
  </sheetViews>
  <sheetFormatPr defaultRowHeight="12.75" x14ac:dyDescent="0.2"/>
  <cols>
    <col min="1" max="1" width="19.42578125" customWidth="1"/>
    <col min="2" max="9" width="8.42578125" customWidth="1"/>
    <col min="10" max="10" width="23.28515625" customWidth="1"/>
  </cols>
  <sheetData>
    <row r="1" spans="1:11" ht="36" customHeight="1" x14ac:dyDescent="0.2">
      <c r="A1" s="980" t="s">
        <v>242</v>
      </c>
      <c r="B1" s="939"/>
      <c r="C1" s="939"/>
      <c r="D1" s="939"/>
      <c r="E1" s="939"/>
      <c r="F1" s="939"/>
      <c r="G1" s="939"/>
      <c r="H1" s="939"/>
      <c r="I1" s="939"/>
      <c r="J1" s="939"/>
    </row>
    <row r="2" spans="1:11" ht="18" x14ac:dyDescent="0.2">
      <c r="A2" s="981">
        <v>2023</v>
      </c>
      <c r="B2" s="943"/>
      <c r="C2" s="943"/>
      <c r="D2" s="943"/>
      <c r="E2" s="943"/>
      <c r="F2" s="943"/>
      <c r="G2" s="943"/>
      <c r="H2" s="943"/>
      <c r="I2" s="943"/>
      <c r="J2" s="943"/>
    </row>
    <row r="3" spans="1:11" ht="48" customHeight="1" x14ac:dyDescent="0.2">
      <c r="A3" s="982" t="s">
        <v>243</v>
      </c>
      <c r="B3" s="982"/>
      <c r="C3" s="982"/>
      <c r="D3" s="982"/>
      <c r="E3" s="982"/>
      <c r="F3" s="982"/>
      <c r="G3" s="982"/>
      <c r="H3" s="982"/>
      <c r="I3" s="982"/>
      <c r="J3" s="982"/>
    </row>
    <row r="4" spans="1:11" ht="15.75" x14ac:dyDescent="0.2">
      <c r="A4" s="942">
        <v>2023</v>
      </c>
      <c r="B4" s="942"/>
      <c r="C4" s="942"/>
      <c r="D4" s="942"/>
      <c r="E4" s="942"/>
      <c r="F4" s="942"/>
      <c r="G4" s="942"/>
      <c r="H4" s="942"/>
      <c r="I4" s="942"/>
      <c r="J4" s="942"/>
    </row>
    <row r="5" spans="1:11" ht="15.75" x14ac:dyDescent="0.2">
      <c r="A5" s="134" t="s">
        <v>154</v>
      </c>
      <c r="B5" s="192"/>
      <c r="C5" s="192"/>
      <c r="D5" s="135"/>
      <c r="E5" s="135"/>
      <c r="F5" s="135"/>
      <c r="G5" s="135"/>
      <c r="H5" s="135"/>
      <c r="I5" s="135"/>
      <c r="J5" s="136" t="s">
        <v>153</v>
      </c>
    </row>
    <row r="6" spans="1:11" ht="40.5" customHeight="1" x14ac:dyDescent="0.2">
      <c r="A6" s="903" t="s">
        <v>567</v>
      </c>
      <c r="B6" s="993" t="s">
        <v>529</v>
      </c>
      <c r="C6" s="994"/>
      <c r="D6" s="993" t="s">
        <v>528</v>
      </c>
      <c r="E6" s="997"/>
      <c r="F6" s="993" t="s">
        <v>89</v>
      </c>
      <c r="G6" s="997"/>
      <c r="H6" s="993" t="s">
        <v>78</v>
      </c>
      <c r="I6" s="997"/>
      <c r="J6" s="908" t="s">
        <v>566</v>
      </c>
    </row>
    <row r="7" spans="1:11" ht="6" customHeight="1" x14ac:dyDescent="0.2">
      <c r="A7" s="983"/>
      <c r="B7" s="995"/>
      <c r="C7" s="996"/>
      <c r="D7" s="995"/>
      <c r="E7" s="998"/>
      <c r="F7" s="995"/>
      <c r="G7" s="998"/>
      <c r="H7" s="995"/>
      <c r="I7" s="998"/>
      <c r="J7" s="985"/>
    </row>
    <row r="8" spans="1:11" ht="15" customHeight="1" x14ac:dyDescent="0.2">
      <c r="A8" s="983"/>
      <c r="B8" s="164" t="s">
        <v>359</v>
      </c>
      <c r="C8" s="164" t="s">
        <v>360</v>
      </c>
      <c r="D8" s="164" t="s">
        <v>359</v>
      </c>
      <c r="E8" s="164" t="s">
        <v>360</v>
      </c>
      <c r="F8" s="164" t="s">
        <v>359</v>
      </c>
      <c r="G8" s="164" t="s">
        <v>360</v>
      </c>
      <c r="H8" s="164" t="s">
        <v>359</v>
      </c>
      <c r="I8" s="164" t="s">
        <v>360</v>
      </c>
      <c r="J8" s="985"/>
    </row>
    <row r="9" spans="1:11" ht="15" customHeight="1" x14ac:dyDescent="0.2">
      <c r="A9" s="984"/>
      <c r="B9" s="250" t="s">
        <v>362</v>
      </c>
      <c r="C9" s="250" t="s">
        <v>361</v>
      </c>
      <c r="D9" s="250" t="s">
        <v>362</v>
      </c>
      <c r="E9" s="250" t="s">
        <v>361</v>
      </c>
      <c r="F9" s="250" t="s">
        <v>362</v>
      </c>
      <c r="G9" s="250" t="s">
        <v>361</v>
      </c>
      <c r="H9" s="250" t="s">
        <v>362</v>
      </c>
      <c r="I9" s="250" t="s">
        <v>361</v>
      </c>
      <c r="J9" s="986"/>
    </row>
    <row r="10" spans="1:11" ht="26.25" customHeight="1" thickBot="1" x14ac:dyDescent="0.25">
      <c r="A10" s="55" t="s">
        <v>4</v>
      </c>
      <c r="B10" s="321">
        <v>0</v>
      </c>
      <c r="C10" s="321">
        <v>577</v>
      </c>
      <c r="D10" s="321">
        <v>0</v>
      </c>
      <c r="E10" s="321">
        <v>303</v>
      </c>
      <c r="F10" s="321">
        <v>53</v>
      </c>
      <c r="G10" s="321">
        <v>0</v>
      </c>
      <c r="H10" s="322">
        <f>MOD((B10+D10+F10),60)</f>
        <v>53</v>
      </c>
      <c r="I10" s="322">
        <f>C10+E10+G10+QUOTIENT((B10+D10+F10),60)</f>
        <v>880</v>
      </c>
      <c r="J10" s="46" t="s">
        <v>13</v>
      </c>
    </row>
    <row r="11" spans="1:11" ht="26.25" customHeight="1" thickBot="1" x14ac:dyDescent="0.25">
      <c r="A11" s="44" t="s">
        <v>5</v>
      </c>
      <c r="B11" s="323">
        <v>0</v>
      </c>
      <c r="C11" s="323">
        <v>601</v>
      </c>
      <c r="D11" s="323">
        <v>0</v>
      </c>
      <c r="E11" s="323">
        <v>115</v>
      </c>
      <c r="F11" s="323">
        <v>36</v>
      </c>
      <c r="G11" s="323">
        <v>0</v>
      </c>
      <c r="H11" s="324">
        <f t="shared" ref="H11:H21" si="0">MOD((B11+D11+F11),60)</f>
        <v>36</v>
      </c>
      <c r="I11" s="324">
        <f t="shared" ref="I11:I21" si="1">C11+E11+G11+QUOTIENT((B11+D11+F11),60)</f>
        <v>716</v>
      </c>
      <c r="J11" s="47" t="s">
        <v>14</v>
      </c>
      <c r="K11" s="432"/>
    </row>
    <row r="12" spans="1:11" ht="26.25" customHeight="1" thickBot="1" x14ac:dyDescent="0.25">
      <c r="A12" s="84" t="s">
        <v>6</v>
      </c>
      <c r="B12" s="325">
        <v>0</v>
      </c>
      <c r="C12" s="325">
        <v>270</v>
      </c>
      <c r="D12" s="325">
        <v>0</v>
      </c>
      <c r="E12" s="325">
        <v>338</v>
      </c>
      <c r="F12" s="325">
        <v>380.5</v>
      </c>
      <c r="G12" s="325">
        <v>0</v>
      </c>
      <c r="H12" s="326">
        <f t="shared" si="0"/>
        <v>20.5</v>
      </c>
      <c r="I12" s="326">
        <f t="shared" si="1"/>
        <v>614</v>
      </c>
      <c r="J12" s="48" t="s">
        <v>15</v>
      </c>
    </row>
    <row r="13" spans="1:11" ht="26.25" customHeight="1" thickBot="1" x14ac:dyDescent="0.25">
      <c r="A13" s="44" t="s">
        <v>582</v>
      </c>
      <c r="B13" s="323">
        <v>0</v>
      </c>
      <c r="C13" s="323">
        <v>139</v>
      </c>
      <c r="D13" s="323">
        <v>0</v>
      </c>
      <c r="E13" s="323">
        <v>215</v>
      </c>
      <c r="F13" s="323">
        <v>257</v>
      </c>
      <c r="G13" s="323">
        <v>0</v>
      </c>
      <c r="H13" s="324">
        <f t="shared" si="0"/>
        <v>17</v>
      </c>
      <c r="I13" s="324">
        <f t="shared" si="1"/>
        <v>358</v>
      </c>
      <c r="J13" s="47" t="s">
        <v>16</v>
      </c>
    </row>
    <row r="14" spans="1:11" ht="26.25" customHeight="1" thickBot="1" x14ac:dyDescent="0.25">
      <c r="A14" s="84" t="s">
        <v>8</v>
      </c>
      <c r="B14" s="325">
        <v>0</v>
      </c>
      <c r="C14" s="325">
        <v>76</v>
      </c>
      <c r="D14" s="325">
        <v>0</v>
      </c>
      <c r="E14" s="325">
        <v>162</v>
      </c>
      <c r="F14" s="325">
        <v>36</v>
      </c>
      <c r="G14" s="325">
        <v>0</v>
      </c>
      <c r="H14" s="326">
        <f t="shared" si="0"/>
        <v>36</v>
      </c>
      <c r="I14" s="326">
        <f t="shared" si="1"/>
        <v>238</v>
      </c>
      <c r="J14" s="48" t="s">
        <v>17</v>
      </c>
    </row>
    <row r="15" spans="1:11" ht="26.25" customHeight="1" thickBot="1" x14ac:dyDescent="0.25">
      <c r="A15" s="44" t="s">
        <v>42</v>
      </c>
      <c r="B15" s="323">
        <v>0</v>
      </c>
      <c r="C15" s="323">
        <v>45</v>
      </c>
      <c r="D15" s="323">
        <v>0</v>
      </c>
      <c r="E15" s="323">
        <v>345</v>
      </c>
      <c r="F15" s="323">
        <v>25.5</v>
      </c>
      <c r="G15" s="323">
        <v>0</v>
      </c>
      <c r="H15" s="324">
        <f t="shared" si="0"/>
        <v>25.5</v>
      </c>
      <c r="I15" s="324">
        <f t="shared" si="1"/>
        <v>390</v>
      </c>
      <c r="J15" s="47" t="s">
        <v>18</v>
      </c>
    </row>
    <row r="16" spans="1:11" ht="26.25" customHeight="1" thickBot="1" x14ac:dyDescent="0.25">
      <c r="A16" s="84" t="s">
        <v>185</v>
      </c>
      <c r="B16" s="325">
        <v>0</v>
      </c>
      <c r="C16" s="325">
        <v>39</v>
      </c>
      <c r="D16" s="325">
        <v>0</v>
      </c>
      <c r="E16" s="325">
        <v>108</v>
      </c>
      <c r="F16" s="325">
        <v>26.5</v>
      </c>
      <c r="G16" s="325">
        <v>0</v>
      </c>
      <c r="H16" s="326">
        <f t="shared" si="0"/>
        <v>26.5</v>
      </c>
      <c r="I16" s="326">
        <f t="shared" si="1"/>
        <v>147</v>
      </c>
      <c r="J16" s="48" t="s">
        <v>186</v>
      </c>
    </row>
    <row r="17" spans="1:10" ht="26.25" customHeight="1" thickBot="1" x14ac:dyDescent="0.25">
      <c r="A17" s="44" t="s">
        <v>43</v>
      </c>
      <c r="B17" s="323">
        <v>0</v>
      </c>
      <c r="C17" s="323">
        <v>29</v>
      </c>
      <c r="D17" s="323">
        <v>0</v>
      </c>
      <c r="E17" s="323">
        <v>50</v>
      </c>
      <c r="F17" s="323">
        <v>29.5</v>
      </c>
      <c r="G17" s="323">
        <v>0</v>
      </c>
      <c r="H17" s="324">
        <f t="shared" si="0"/>
        <v>29.5</v>
      </c>
      <c r="I17" s="324">
        <f t="shared" si="1"/>
        <v>79</v>
      </c>
      <c r="J17" s="47" t="s">
        <v>20</v>
      </c>
    </row>
    <row r="18" spans="1:10" ht="26.25" customHeight="1" thickBot="1" x14ac:dyDescent="0.25">
      <c r="A18" s="84" t="s">
        <v>10</v>
      </c>
      <c r="B18" s="325">
        <v>0</v>
      </c>
      <c r="C18" s="325">
        <v>182</v>
      </c>
      <c r="D18" s="325">
        <v>0</v>
      </c>
      <c r="E18" s="325">
        <v>497</v>
      </c>
      <c r="F18" s="325">
        <v>150</v>
      </c>
      <c r="G18" s="325">
        <v>0</v>
      </c>
      <c r="H18" s="326">
        <f t="shared" si="0"/>
        <v>30</v>
      </c>
      <c r="I18" s="326">
        <f t="shared" si="1"/>
        <v>681</v>
      </c>
      <c r="J18" s="48" t="s">
        <v>21</v>
      </c>
    </row>
    <row r="19" spans="1:10" ht="26.25" customHeight="1" thickBot="1" x14ac:dyDescent="0.25">
      <c r="A19" s="44" t="s">
        <v>44</v>
      </c>
      <c r="B19" s="323">
        <v>0</v>
      </c>
      <c r="C19" s="323">
        <v>198</v>
      </c>
      <c r="D19" s="323">
        <v>0</v>
      </c>
      <c r="E19" s="323">
        <v>213</v>
      </c>
      <c r="F19" s="323">
        <v>92.5</v>
      </c>
      <c r="G19" s="323">
        <v>0</v>
      </c>
      <c r="H19" s="324">
        <f t="shared" si="0"/>
        <v>32.5</v>
      </c>
      <c r="I19" s="324">
        <f t="shared" si="1"/>
        <v>412</v>
      </c>
      <c r="J19" s="47" t="s">
        <v>45</v>
      </c>
    </row>
    <row r="20" spans="1:10" ht="26.25" customHeight="1" thickBot="1" x14ac:dyDescent="0.25">
      <c r="A20" s="84" t="s">
        <v>11</v>
      </c>
      <c r="B20" s="325">
        <v>0</v>
      </c>
      <c r="C20" s="325">
        <v>411</v>
      </c>
      <c r="D20" s="325">
        <v>0</v>
      </c>
      <c r="E20" s="325">
        <v>305</v>
      </c>
      <c r="F20" s="325">
        <v>1086.5</v>
      </c>
      <c r="G20" s="325">
        <v>0</v>
      </c>
      <c r="H20" s="326">
        <f t="shared" si="0"/>
        <v>6.5</v>
      </c>
      <c r="I20" s="326">
        <f t="shared" si="1"/>
        <v>734</v>
      </c>
      <c r="J20" s="48" t="s">
        <v>22</v>
      </c>
    </row>
    <row r="21" spans="1:10" ht="26.25" customHeight="1" x14ac:dyDescent="0.2">
      <c r="A21" s="52" t="s">
        <v>12</v>
      </c>
      <c r="B21" s="327">
        <v>0</v>
      </c>
      <c r="C21" s="327">
        <v>340</v>
      </c>
      <c r="D21" s="327">
        <v>0</v>
      </c>
      <c r="E21" s="327">
        <v>208</v>
      </c>
      <c r="F21" s="327">
        <v>0</v>
      </c>
      <c r="G21" s="327">
        <v>0</v>
      </c>
      <c r="H21" s="328">
        <f t="shared" si="0"/>
        <v>0</v>
      </c>
      <c r="I21" s="328">
        <f t="shared" si="1"/>
        <v>548</v>
      </c>
      <c r="J21" s="53" t="s">
        <v>23</v>
      </c>
    </row>
    <row r="22" spans="1:10" ht="26.25" customHeight="1" x14ac:dyDescent="0.2">
      <c r="A22" s="54" t="s">
        <v>0</v>
      </c>
      <c r="B22" s="329">
        <f>MOD(SUM(B10:B21),60)</f>
        <v>0</v>
      </c>
      <c r="C22" s="329">
        <f>SUM(C10:C21)+QUOTIENT(SUM(B10:B21),60)</f>
        <v>2907</v>
      </c>
      <c r="D22" s="329">
        <f>MOD(SUM(D10:D21),60)</f>
        <v>0</v>
      </c>
      <c r="E22" s="329">
        <f>SUM(E10:E21)+QUOTIENT(SUM(D10:D21),60)</f>
        <v>2859</v>
      </c>
      <c r="F22" s="329">
        <f>MOD(SUM(F10:F21),60)</f>
        <v>13</v>
      </c>
      <c r="G22" s="329">
        <f>SUM(G10:G21)+QUOTIENT(SUM(F10:F21),60)</f>
        <v>36</v>
      </c>
      <c r="H22" s="329">
        <f>MOD(SUM(H10:H21),60)</f>
        <v>13</v>
      </c>
      <c r="I22" s="329">
        <f>SUM(I10:I21)+QUOTIENT(SUM(H10:H21),60)</f>
        <v>5802</v>
      </c>
      <c r="J22" s="124" t="s">
        <v>1</v>
      </c>
    </row>
    <row r="23" spans="1:10" x14ac:dyDescent="0.2">
      <c r="A23" s="992"/>
      <c r="B23" s="992"/>
      <c r="C23" s="992"/>
      <c r="D23" s="992"/>
      <c r="E23" s="183"/>
      <c r="F23" s="183"/>
      <c r="G23" s="183"/>
      <c r="H23" s="183"/>
      <c r="I23" s="183"/>
      <c r="J23" s="123"/>
    </row>
    <row r="24" spans="1:10" x14ac:dyDescent="0.2">
      <c r="A24" s="121"/>
      <c r="B24" s="122"/>
      <c r="C24" s="122"/>
      <c r="D24" s="122"/>
      <c r="E24" s="122"/>
      <c r="F24" s="122"/>
      <c r="G24" s="433"/>
      <c r="H24" s="122"/>
      <c r="I24" s="122"/>
      <c r="J24" s="122"/>
    </row>
    <row r="25" spans="1:10" x14ac:dyDescent="0.2">
      <c r="A25" s="121"/>
      <c r="B25" s="79"/>
      <c r="C25" s="79"/>
      <c r="D25" s="79"/>
      <c r="E25" s="79"/>
      <c r="F25" s="79"/>
      <c r="G25" s="79"/>
      <c r="H25" s="79"/>
      <c r="I25" s="79"/>
      <c r="J25" s="122"/>
    </row>
    <row r="26" spans="1:10" x14ac:dyDescent="0.2">
      <c r="A26" s="121"/>
      <c r="B26" s="121"/>
      <c r="C26" s="121"/>
      <c r="D26" s="121"/>
      <c r="E26" s="121"/>
      <c r="F26" s="121"/>
      <c r="G26" s="121"/>
      <c r="H26" s="121"/>
      <c r="I26" s="121"/>
      <c r="J26" s="121"/>
    </row>
    <row r="27" spans="1:10" x14ac:dyDescent="0.2">
      <c r="A27" s="121"/>
      <c r="B27" s="121"/>
      <c r="C27" s="121"/>
      <c r="D27" s="121"/>
      <c r="E27" s="121"/>
      <c r="F27" s="121"/>
      <c r="G27" s="121"/>
      <c r="H27" s="121"/>
      <c r="I27" s="121"/>
      <c r="J27" s="121"/>
    </row>
    <row r="28" spans="1:10" x14ac:dyDescent="0.2">
      <c r="A28" s="121"/>
      <c r="B28" s="121"/>
      <c r="C28" s="121"/>
      <c r="D28" s="121"/>
      <c r="E28" s="121"/>
      <c r="F28" s="121"/>
      <c r="G28" s="121"/>
      <c r="H28" s="121"/>
      <c r="I28" s="121"/>
      <c r="J28" s="121"/>
    </row>
    <row r="29" spans="1:10" x14ac:dyDescent="0.2">
      <c r="A29" s="121"/>
      <c r="B29" s="121"/>
      <c r="C29" s="121"/>
      <c r="D29" s="121"/>
      <c r="E29" s="121"/>
      <c r="F29" s="121"/>
      <c r="G29" s="121"/>
      <c r="H29" s="121"/>
      <c r="I29" s="121"/>
      <c r="J29" s="121"/>
    </row>
  </sheetData>
  <mergeCells count="11">
    <mergeCell ref="A23:D23"/>
    <mergeCell ref="A1:J1"/>
    <mergeCell ref="A2:J2"/>
    <mergeCell ref="A3:J3"/>
    <mergeCell ref="A4:J4"/>
    <mergeCell ref="A6:A9"/>
    <mergeCell ref="B6:C7"/>
    <mergeCell ref="D6:E7"/>
    <mergeCell ref="J6:J9"/>
    <mergeCell ref="F6:G7"/>
    <mergeCell ref="H6:I7"/>
  </mergeCells>
  <printOptions horizontalCentered="1" verticalCentered="1"/>
  <pageMargins left="0.01" right="0.13" top="0.66" bottom="1.1200000000000001" header="0.31496062992126" footer="0.31496062992126"/>
  <pageSetup paperSize="9" scale="9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N25"/>
  <sheetViews>
    <sheetView rightToLeft="1" view="pageBreakPreview" zoomScaleNormal="100" zoomScaleSheetLayoutView="100" workbookViewId="0">
      <selection activeCell="J17" sqref="J17"/>
    </sheetView>
  </sheetViews>
  <sheetFormatPr defaultRowHeight="12.75" x14ac:dyDescent="0.2"/>
  <cols>
    <col min="1" max="1" width="14.28515625" style="121" customWidth="1"/>
    <col min="2" max="5" width="10.5703125" style="121" customWidth="1"/>
    <col min="6" max="6" width="12.140625" style="121" customWidth="1"/>
    <col min="7" max="7" width="11.42578125" style="121" customWidth="1"/>
    <col min="8" max="8" width="10.28515625" style="121" customWidth="1"/>
    <col min="9" max="11" width="11.42578125" style="121" customWidth="1"/>
    <col min="12" max="13" width="8.42578125" style="121" customWidth="1"/>
    <col min="14" max="14" width="16.28515625" style="121" customWidth="1"/>
    <col min="15" max="16384" width="9.140625" style="121"/>
  </cols>
  <sheetData>
    <row r="1" spans="1:14" ht="18" x14ac:dyDescent="0.2">
      <c r="A1" s="980" t="s">
        <v>882</v>
      </c>
      <c r="B1" s="980"/>
      <c r="C1" s="939"/>
      <c r="D1" s="939"/>
      <c r="E1" s="939"/>
      <c r="F1" s="939"/>
      <c r="G1" s="939"/>
      <c r="H1" s="939"/>
      <c r="I1" s="939"/>
      <c r="J1" s="939"/>
      <c r="K1" s="939"/>
      <c r="L1" s="939"/>
      <c r="M1" s="939"/>
      <c r="N1" s="939"/>
    </row>
    <row r="2" spans="1:14" ht="18" x14ac:dyDescent="0.2">
      <c r="A2" s="981">
        <v>2023</v>
      </c>
      <c r="B2" s="981"/>
      <c r="C2" s="943"/>
      <c r="D2" s="943"/>
      <c r="E2" s="943"/>
      <c r="F2" s="943"/>
      <c r="G2" s="943"/>
      <c r="H2" s="943"/>
      <c r="I2" s="943"/>
      <c r="J2" s="943"/>
      <c r="K2" s="943"/>
      <c r="L2" s="943"/>
      <c r="M2" s="943"/>
      <c r="N2" s="943"/>
    </row>
    <row r="3" spans="1:14" ht="31.5" customHeight="1" x14ac:dyDescent="0.2">
      <c r="A3" s="982" t="s">
        <v>876</v>
      </c>
      <c r="B3" s="982"/>
      <c r="C3" s="982"/>
      <c r="D3" s="982"/>
      <c r="E3" s="982"/>
      <c r="F3" s="982"/>
      <c r="G3" s="982"/>
      <c r="H3" s="982"/>
      <c r="I3" s="982"/>
      <c r="J3" s="982"/>
      <c r="K3" s="982"/>
      <c r="L3" s="982"/>
      <c r="M3" s="982"/>
      <c r="N3" s="982"/>
    </row>
    <row r="4" spans="1:14" ht="15.75" x14ac:dyDescent="0.2">
      <c r="A4" s="942">
        <v>2023</v>
      </c>
      <c r="B4" s="942"/>
      <c r="C4" s="942"/>
      <c r="D4" s="942"/>
      <c r="E4" s="942"/>
      <c r="F4" s="942"/>
      <c r="G4" s="942"/>
      <c r="H4" s="942"/>
      <c r="I4" s="942"/>
      <c r="J4" s="942"/>
      <c r="K4" s="942"/>
      <c r="L4" s="942"/>
      <c r="M4" s="942"/>
      <c r="N4" s="942"/>
    </row>
    <row r="5" spans="1:14" ht="15.75" x14ac:dyDescent="0.2">
      <c r="A5" s="134" t="s">
        <v>155</v>
      </c>
      <c r="B5" s="134"/>
      <c r="C5" s="192"/>
      <c r="D5" s="192"/>
      <c r="E5" s="135"/>
      <c r="F5" s="135"/>
      <c r="G5" s="135"/>
      <c r="H5" s="135"/>
      <c r="I5" s="135"/>
      <c r="J5" s="135"/>
      <c r="K5" s="135"/>
      <c r="L5" s="135"/>
      <c r="M5" s="135"/>
      <c r="N5" s="136" t="s">
        <v>156</v>
      </c>
    </row>
    <row r="6" spans="1:14" ht="54" customHeight="1" x14ac:dyDescent="0.2">
      <c r="A6" s="903" t="s">
        <v>404</v>
      </c>
      <c r="B6" s="967" t="s">
        <v>756</v>
      </c>
      <c r="C6" s="967"/>
      <c r="D6" s="967"/>
      <c r="E6" s="967"/>
      <c r="F6" s="967"/>
      <c r="G6" s="967"/>
      <c r="H6" s="967"/>
      <c r="I6" s="967"/>
      <c r="J6" s="967"/>
      <c r="K6" s="968"/>
      <c r="L6" s="1000" t="s">
        <v>751</v>
      </c>
      <c r="M6" s="1001"/>
      <c r="N6" s="908" t="s">
        <v>527</v>
      </c>
    </row>
    <row r="7" spans="1:14" ht="29.25" customHeight="1" x14ac:dyDescent="0.2">
      <c r="A7" s="983"/>
      <c r="B7" s="987" t="s">
        <v>366</v>
      </c>
      <c r="C7" s="905" t="s">
        <v>367</v>
      </c>
      <c r="D7" s="905" t="s">
        <v>368</v>
      </c>
      <c r="E7" s="905" t="s">
        <v>369</v>
      </c>
      <c r="F7" s="905" t="s">
        <v>370</v>
      </c>
      <c r="G7" s="905" t="s">
        <v>371</v>
      </c>
      <c r="H7" s="905" t="s">
        <v>372</v>
      </c>
      <c r="I7" s="905" t="s">
        <v>373</v>
      </c>
      <c r="J7" s="905" t="s">
        <v>374</v>
      </c>
      <c r="K7" s="905" t="s">
        <v>190</v>
      </c>
      <c r="L7" s="966" t="s">
        <v>373</v>
      </c>
      <c r="M7" s="967"/>
      <c r="N7" s="985"/>
    </row>
    <row r="8" spans="1:14" ht="14.25" customHeight="1" x14ac:dyDescent="0.2">
      <c r="A8" s="983"/>
      <c r="B8" s="988"/>
      <c r="C8" s="990"/>
      <c r="D8" s="990"/>
      <c r="E8" s="990"/>
      <c r="F8" s="990"/>
      <c r="G8" s="990"/>
      <c r="H8" s="990"/>
      <c r="I8" s="990"/>
      <c r="J8" s="990"/>
      <c r="K8" s="990"/>
      <c r="L8" s="164" t="s">
        <v>359</v>
      </c>
      <c r="M8" s="359" t="s">
        <v>360</v>
      </c>
      <c r="N8" s="985"/>
    </row>
    <row r="9" spans="1:14" ht="14.25" customHeight="1" x14ac:dyDescent="0.2">
      <c r="A9" s="984"/>
      <c r="B9" s="989"/>
      <c r="C9" s="991"/>
      <c r="D9" s="991"/>
      <c r="E9" s="991"/>
      <c r="F9" s="991"/>
      <c r="G9" s="991"/>
      <c r="H9" s="991"/>
      <c r="I9" s="991"/>
      <c r="J9" s="991"/>
      <c r="K9" s="991"/>
      <c r="L9" s="250" t="s">
        <v>362</v>
      </c>
      <c r="M9" s="360" t="s">
        <v>361</v>
      </c>
      <c r="N9" s="986"/>
    </row>
    <row r="10" spans="1:14" ht="23.25" customHeight="1" thickBot="1" x14ac:dyDescent="0.25">
      <c r="A10" s="43" t="s">
        <v>4</v>
      </c>
      <c r="B10" s="210">
        <v>45</v>
      </c>
      <c r="C10" s="210">
        <v>21</v>
      </c>
      <c r="D10" s="210">
        <v>145</v>
      </c>
      <c r="E10" s="210">
        <v>143</v>
      </c>
      <c r="F10" s="210">
        <v>83</v>
      </c>
      <c r="G10" s="210">
        <v>19</v>
      </c>
      <c r="H10" s="210">
        <v>106</v>
      </c>
      <c r="I10" s="211">
        <v>64</v>
      </c>
      <c r="J10" s="210">
        <v>1</v>
      </c>
      <c r="K10" s="199">
        <f>SUM(B10:J10)</f>
        <v>627</v>
      </c>
      <c r="L10" s="196">
        <v>5</v>
      </c>
      <c r="M10" s="196">
        <v>682</v>
      </c>
      <c r="N10" s="317" t="s">
        <v>13</v>
      </c>
    </row>
    <row r="11" spans="1:14" ht="23.25" customHeight="1" thickBot="1" x14ac:dyDescent="0.25">
      <c r="A11" s="44" t="s">
        <v>5</v>
      </c>
      <c r="B11" s="212">
        <v>34</v>
      </c>
      <c r="C11" s="212">
        <v>20</v>
      </c>
      <c r="D11" s="212">
        <v>138</v>
      </c>
      <c r="E11" s="212">
        <v>158</v>
      </c>
      <c r="F11" s="212">
        <v>76</v>
      </c>
      <c r="G11" s="212">
        <v>17</v>
      </c>
      <c r="H11" s="212">
        <v>102</v>
      </c>
      <c r="I11" s="213">
        <v>60</v>
      </c>
      <c r="J11" s="212">
        <v>1</v>
      </c>
      <c r="K11" s="200">
        <f t="shared" ref="K11:K21" si="0">SUM(B11:J11)</f>
        <v>606</v>
      </c>
      <c r="L11" s="184">
        <v>20</v>
      </c>
      <c r="M11" s="184">
        <v>616</v>
      </c>
      <c r="N11" s="47" t="s">
        <v>14</v>
      </c>
    </row>
    <row r="12" spans="1:14" ht="23.25" customHeight="1" thickBot="1" x14ac:dyDescent="0.25">
      <c r="A12" s="84" t="s">
        <v>6</v>
      </c>
      <c r="B12" s="214">
        <v>59</v>
      </c>
      <c r="C12" s="214">
        <v>14</v>
      </c>
      <c r="D12" s="214">
        <v>140</v>
      </c>
      <c r="E12" s="214">
        <v>143</v>
      </c>
      <c r="F12" s="214">
        <v>68</v>
      </c>
      <c r="G12" s="214">
        <v>24</v>
      </c>
      <c r="H12" s="214">
        <v>91</v>
      </c>
      <c r="I12" s="215">
        <v>62</v>
      </c>
      <c r="J12" s="214">
        <v>1</v>
      </c>
      <c r="K12" s="201">
        <f t="shared" si="0"/>
        <v>602</v>
      </c>
      <c r="L12" s="185">
        <v>35</v>
      </c>
      <c r="M12" s="185">
        <v>682</v>
      </c>
      <c r="N12" s="48" t="s">
        <v>15</v>
      </c>
    </row>
    <row r="13" spans="1:14" ht="23.25" customHeight="1" thickBot="1" x14ac:dyDescent="0.25">
      <c r="A13" s="44" t="s">
        <v>582</v>
      </c>
      <c r="B13" s="212">
        <v>189</v>
      </c>
      <c r="C13" s="212">
        <v>4</v>
      </c>
      <c r="D13" s="212">
        <v>197</v>
      </c>
      <c r="E13" s="212">
        <v>84</v>
      </c>
      <c r="F13" s="212">
        <v>37</v>
      </c>
      <c r="G13" s="212">
        <v>14</v>
      </c>
      <c r="H13" s="212">
        <v>162</v>
      </c>
      <c r="I13" s="213">
        <v>42</v>
      </c>
      <c r="J13" s="212">
        <v>3</v>
      </c>
      <c r="K13" s="200">
        <f t="shared" si="0"/>
        <v>732</v>
      </c>
      <c r="L13" s="184">
        <v>0</v>
      </c>
      <c r="M13" s="184">
        <v>426</v>
      </c>
      <c r="N13" s="47" t="s">
        <v>16</v>
      </c>
    </row>
    <row r="14" spans="1:14" ht="23.25" customHeight="1" thickBot="1" x14ac:dyDescent="0.25">
      <c r="A14" s="84" t="s">
        <v>8</v>
      </c>
      <c r="B14" s="214">
        <v>54</v>
      </c>
      <c r="C14" s="214">
        <v>22</v>
      </c>
      <c r="D14" s="214">
        <v>166</v>
      </c>
      <c r="E14" s="214">
        <v>48</v>
      </c>
      <c r="F14" s="214">
        <v>112</v>
      </c>
      <c r="G14" s="214">
        <v>15</v>
      </c>
      <c r="H14" s="214">
        <v>112</v>
      </c>
      <c r="I14" s="215">
        <v>72</v>
      </c>
      <c r="J14" s="214">
        <v>1</v>
      </c>
      <c r="K14" s="201">
        <f t="shared" si="0"/>
        <v>602</v>
      </c>
      <c r="L14" s="185">
        <v>0</v>
      </c>
      <c r="M14" s="185">
        <v>526</v>
      </c>
      <c r="N14" s="48" t="s">
        <v>17</v>
      </c>
    </row>
    <row r="15" spans="1:14" ht="23.25" customHeight="1" thickBot="1" x14ac:dyDescent="0.25">
      <c r="A15" s="44" t="s">
        <v>42</v>
      </c>
      <c r="B15" s="212">
        <v>68</v>
      </c>
      <c r="C15" s="212">
        <v>20</v>
      </c>
      <c r="D15" s="212">
        <v>143</v>
      </c>
      <c r="E15" s="212">
        <v>50</v>
      </c>
      <c r="F15" s="212">
        <v>117</v>
      </c>
      <c r="G15" s="212">
        <v>13</v>
      </c>
      <c r="H15" s="212">
        <v>119</v>
      </c>
      <c r="I15" s="213">
        <v>69</v>
      </c>
      <c r="J15" s="212">
        <v>1</v>
      </c>
      <c r="K15" s="200">
        <f t="shared" si="0"/>
        <v>600</v>
      </c>
      <c r="L15" s="184">
        <v>30</v>
      </c>
      <c r="M15" s="184">
        <v>660</v>
      </c>
      <c r="N15" s="47" t="s">
        <v>18</v>
      </c>
    </row>
    <row r="16" spans="1:14" ht="23.25" customHeight="1" thickBot="1" x14ac:dyDescent="0.25">
      <c r="A16" s="84" t="s">
        <v>185</v>
      </c>
      <c r="B16" s="214">
        <v>70</v>
      </c>
      <c r="C16" s="214">
        <v>21</v>
      </c>
      <c r="D16" s="214">
        <v>147</v>
      </c>
      <c r="E16" s="214">
        <v>48</v>
      </c>
      <c r="F16" s="214">
        <v>114</v>
      </c>
      <c r="G16" s="214">
        <v>14</v>
      </c>
      <c r="H16" s="214">
        <v>121</v>
      </c>
      <c r="I16" s="215">
        <v>65</v>
      </c>
      <c r="J16" s="214">
        <v>1</v>
      </c>
      <c r="K16" s="201">
        <f>SUM(B16:J16)</f>
        <v>601</v>
      </c>
      <c r="L16" s="185">
        <v>35</v>
      </c>
      <c r="M16" s="185">
        <v>681</v>
      </c>
      <c r="N16" s="48" t="s">
        <v>186</v>
      </c>
    </row>
    <row r="17" spans="1:14" ht="23.25" customHeight="1" thickBot="1" x14ac:dyDescent="0.25">
      <c r="A17" s="44" t="s">
        <v>43</v>
      </c>
      <c r="B17" s="212">
        <v>68</v>
      </c>
      <c r="C17" s="212">
        <v>14</v>
      </c>
      <c r="D17" s="212">
        <v>167</v>
      </c>
      <c r="E17" s="212">
        <v>52</v>
      </c>
      <c r="F17" s="212">
        <v>103</v>
      </c>
      <c r="G17" s="212">
        <v>10</v>
      </c>
      <c r="H17" s="212">
        <v>114</v>
      </c>
      <c r="I17" s="213">
        <v>86</v>
      </c>
      <c r="J17" s="212">
        <v>1</v>
      </c>
      <c r="K17" s="200">
        <f t="shared" si="0"/>
        <v>615</v>
      </c>
      <c r="L17" s="184">
        <v>0</v>
      </c>
      <c r="M17" s="184">
        <v>683</v>
      </c>
      <c r="N17" s="47" t="s">
        <v>20</v>
      </c>
    </row>
    <row r="18" spans="1:14" ht="23.25" customHeight="1" thickBot="1" x14ac:dyDescent="0.25">
      <c r="A18" s="84" t="s">
        <v>10</v>
      </c>
      <c r="B18" s="214">
        <v>45</v>
      </c>
      <c r="C18" s="214">
        <v>22</v>
      </c>
      <c r="D18" s="214">
        <v>119</v>
      </c>
      <c r="E18" s="214">
        <v>121</v>
      </c>
      <c r="F18" s="214">
        <v>116</v>
      </c>
      <c r="G18" s="214">
        <v>14</v>
      </c>
      <c r="H18" s="214">
        <v>120</v>
      </c>
      <c r="I18" s="215">
        <v>60</v>
      </c>
      <c r="J18" s="214">
        <v>1</v>
      </c>
      <c r="K18" s="201">
        <f t="shared" si="0"/>
        <v>618</v>
      </c>
      <c r="L18" s="185">
        <v>5</v>
      </c>
      <c r="M18" s="185">
        <v>660</v>
      </c>
      <c r="N18" s="48" t="s">
        <v>21</v>
      </c>
    </row>
    <row r="19" spans="1:14" ht="23.25" customHeight="1" thickBot="1" x14ac:dyDescent="0.25">
      <c r="A19" s="44" t="s">
        <v>44</v>
      </c>
      <c r="B19" s="212">
        <v>21</v>
      </c>
      <c r="C19" s="212">
        <v>1</v>
      </c>
      <c r="D19" s="212">
        <v>148</v>
      </c>
      <c r="E19" s="212">
        <v>142</v>
      </c>
      <c r="F19" s="212">
        <v>68</v>
      </c>
      <c r="G19" s="212">
        <v>7</v>
      </c>
      <c r="H19" s="212">
        <v>152</v>
      </c>
      <c r="I19" s="213">
        <v>112</v>
      </c>
      <c r="J19" s="212">
        <v>1</v>
      </c>
      <c r="K19" s="200">
        <f t="shared" si="0"/>
        <v>652</v>
      </c>
      <c r="L19" s="184">
        <v>5</v>
      </c>
      <c r="M19" s="184">
        <v>682</v>
      </c>
      <c r="N19" s="47" t="s">
        <v>45</v>
      </c>
    </row>
    <row r="20" spans="1:14" ht="23.25" customHeight="1" thickBot="1" x14ac:dyDescent="0.25">
      <c r="A20" s="84" t="s">
        <v>11</v>
      </c>
      <c r="B20" s="214">
        <v>20</v>
      </c>
      <c r="C20" s="214">
        <v>0</v>
      </c>
      <c r="D20" s="214">
        <v>146</v>
      </c>
      <c r="E20" s="214">
        <v>167</v>
      </c>
      <c r="F20" s="214">
        <v>52</v>
      </c>
      <c r="G20" s="214">
        <v>8</v>
      </c>
      <c r="H20" s="214">
        <v>145</v>
      </c>
      <c r="I20" s="215">
        <v>110</v>
      </c>
      <c r="J20" s="214">
        <v>1</v>
      </c>
      <c r="K20" s="201">
        <f t="shared" si="0"/>
        <v>649</v>
      </c>
      <c r="L20" s="185">
        <v>30</v>
      </c>
      <c r="M20" s="185">
        <v>660</v>
      </c>
      <c r="N20" s="48" t="s">
        <v>22</v>
      </c>
    </row>
    <row r="21" spans="1:14" ht="23.25" customHeight="1" x14ac:dyDescent="0.2">
      <c r="A21" s="52" t="s">
        <v>12</v>
      </c>
      <c r="B21" s="212">
        <v>92</v>
      </c>
      <c r="C21" s="212">
        <v>10</v>
      </c>
      <c r="D21" s="212">
        <v>162</v>
      </c>
      <c r="E21" s="212">
        <v>172</v>
      </c>
      <c r="F21" s="212">
        <v>48</v>
      </c>
      <c r="G21" s="212">
        <v>9</v>
      </c>
      <c r="H21" s="212">
        <v>118</v>
      </c>
      <c r="I21" s="213">
        <v>132</v>
      </c>
      <c r="J21" s="212">
        <v>2</v>
      </c>
      <c r="K21" s="202">
        <f t="shared" si="0"/>
        <v>745</v>
      </c>
      <c r="L21" s="197">
        <v>5</v>
      </c>
      <c r="M21" s="197">
        <v>682</v>
      </c>
      <c r="N21" s="53" t="s">
        <v>23</v>
      </c>
    </row>
    <row r="22" spans="1:14" ht="23.25" customHeight="1" x14ac:dyDescent="0.2">
      <c r="A22" s="320" t="s">
        <v>0</v>
      </c>
      <c r="B22" s="198">
        <f>SUM(B10:B21)</f>
        <v>765</v>
      </c>
      <c r="C22" s="198">
        <f>SUM(C10:C21)</f>
        <v>169</v>
      </c>
      <c r="D22" s="198">
        <f>SUM(D10:D21)</f>
        <v>1818</v>
      </c>
      <c r="E22" s="198">
        <f t="shared" ref="E22:K22" si="1">SUM(E10:E21)</f>
        <v>1328</v>
      </c>
      <c r="F22" s="198">
        <f t="shared" si="1"/>
        <v>994</v>
      </c>
      <c r="G22" s="198">
        <f t="shared" si="1"/>
        <v>164</v>
      </c>
      <c r="H22" s="198">
        <f t="shared" si="1"/>
        <v>1462</v>
      </c>
      <c r="I22" s="198">
        <f t="shared" si="1"/>
        <v>934</v>
      </c>
      <c r="J22" s="193">
        <f t="shared" si="1"/>
        <v>15</v>
      </c>
      <c r="K22" s="193">
        <f t="shared" si="1"/>
        <v>7649</v>
      </c>
      <c r="L22" s="195">
        <f>MOD(SUM(L10:L21),60)</f>
        <v>50</v>
      </c>
      <c r="M22" s="195">
        <f>SUM(M10:M21)+QUOTIENT(SUM(L10:L21),60)</f>
        <v>7642</v>
      </c>
      <c r="N22" s="133" t="s">
        <v>1</v>
      </c>
    </row>
    <row r="23" spans="1:14" ht="15" customHeight="1" x14ac:dyDescent="0.2">
      <c r="A23" s="992" t="s">
        <v>752</v>
      </c>
      <c r="B23" s="992"/>
      <c r="C23" s="992"/>
      <c r="D23" s="992"/>
      <c r="E23" s="992"/>
      <c r="F23" s="992"/>
      <c r="G23" s="999" t="s">
        <v>750</v>
      </c>
      <c r="H23" s="999"/>
      <c r="I23" s="999"/>
      <c r="J23" s="999"/>
      <c r="K23" s="999"/>
      <c r="L23" s="999"/>
      <c r="M23" s="999"/>
      <c r="N23" s="999"/>
    </row>
    <row r="24" spans="1:14" x14ac:dyDescent="0.2">
      <c r="C24" s="122"/>
      <c r="D24" s="122"/>
      <c r="E24" s="122"/>
      <c r="F24" s="122"/>
      <c r="G24" s="122"/>
      <c r="H24" s="122"/>
      <c r="I24" s="122"/>
      <c r="J24" s="122"/>
      <c r="K24" s="122"/>
      <c r="L24" s="122"/>
      <c r="M24" s="122"/>
      <c r="N24" s="122"/>
    </row>
    <row r="25" spans="1:14" x14ac:dyDescent="0.2">
      <c r="C25" s="79"/>
      <c r="D25" s="79"/>
      <c r="E25" s="79"/>
      <c r="F25" s="79"/>
      <c r="G25" s="79"/>
      <c r="H25" s="79"/>
      <c r="I25" s="79"/>
      <c r="J25" s="79"/>
      <c r="K25" s="79"/>
      <c r="L25" s="79"/>
      <c r="M25" s="79"/>
      <c r="N25" s="122"/>
    </row>
  </sheetData>
  <mergeCells count="21">
    <mergeCell ref="A1:N1"/>
    <mergeCell ref="A2:N2"/>
    <mergeCell ref="A3:N3"/>
    <mergeCell ref="A4:N4"/>
    <mergeCell ref="B6:K6"/>
    <mergeCell ref="L6:M6"/>
    <mergeCell ref="A23:F23"/>
    <mergeCell ref="L7:M7"/>
    <mergeCell ref="N6:N9"/>
    <mergeCell ref="A6:A9"/>
    <mergeCell ref="B7:B9"/>
    <mergeCell ref="C7:C9"/>
    <mergeCell ref="D7:D9"/>
    <mergeCell ref="E7:E9"/>
    <mergeCell ref="F7:F9"/>
    <mergeCell ref="G7:G9"/>
    <mergeCell ref="H7:H9"/>
    <mergeCell ref="I7:I9"/>
    <mergeCell ref="J7:J9"/>
    <mergeCell ref="K7:K9"/>
    <mergeCell ref="G23:N23"/>
  </mergeCells>
  <printOptions horizontalCentered="1" verticalCentered="1"/>
  <pageMargins left="0" right="0" top="0.74803149606299202" bottom="0" header="0" footer="0"/>
  <pageSetup paperSize="9" scale="93"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F14"/>
  <sheetViews>
    <sheetView showGridLines="0" rightToLeft="1" view="pageBreakPreview" zoomScaleNormal="75" zoomScaleSheetLayoutView="100" workbookViewId="0">
      <selection activeCell="F27" sqref="F27"/>
    </sheetView>
  </sheetViews>
  <sheetFormatPr defaultRowHeight="12.75" x14ac:dyDescent="0.2"/>
  <cols>
    <col min="1" max="1" width="20" style="10" customWidth="1"/>
    <col min="2" max="4" width="15.140625" style="10" customWidth="1"/>
    <col min="5" max="5" width="12.42578125" style="10" customWidth="1"/>
    <col min="6" max="6" width="20" style="10" customWidth="1"/>
  </cols>
  <sheetData>
    <row r="1" spans="1:6" s="11" customFormat="1" ht="18" x14ac:dyDescent="0.25">
      <c r="A1" s="865" t="s">
        <v>164</v>
      </c>
      <c r="B1" s="866"/>
      <c r="C1" s="866"/>
      <c r="D1" s="866"/>
      <c r="E1" s="866"/>
      <c r="F1" s="866"/>
    </row>
    <row r="2" spans="1:6" s="12" customFormat="1" ht="18" x14ac:dyDescent="0.25">
      <c r="A2" s="882" t="s">
        <v>798</v>
      </c>
      <c r="B2" s="882"/>
      <c r="C2" s="882"/>
      <c r="D2" s="882"/>
      <c r="E2" s="882"/>
      <c r="F2" s="882"/>
    </row>
    <row r="3" spans="1:6" s="12" customFormat="1" ht="15.75" x14ac:dyDescent="0.25">
      <c r="A3" s="870" t="s">
        <v>754</v>
      </c>
      <c r="B3" s="870"/>
      <c r="C3" s="870"/>
      <c r="D3" s="870"/>
      <c r="E3" s="870"/>
      <c r="F3" s="870"/>
    </row>
    <row r="4" spans="1:6" s="12" customFormat="1" ht="15.75" x14ac:dyDescent="0.25">
      <c r="A4" s="870" t="s">
        <v>798</v>
      </c>
      <c r="B4" s="870"/>
      <c r="C4" s="870"/>
      <c r="D4" s="870"/>
      <c r="E4" s="870"/>
      <c r="F4" s="870"/>
    </row>
    <row r="5" spans="1:6" ht="20.100000000000001" customHeight="1" x14ac:dyDescent="0.2">
      <c r="A5" s="23" t="s">
        <v>158</v>
      </c>
      <c r="B5" s="22"/>
      <c r="C5" s="22"/>
      <c r="D5" s="22"/>
      <c r="E5" s="22"/>
      <c r="F5" s="42" t="s">
        <v>159</v>
      </c>
    </row>
    <row r="6" spans="1:6" s="4" customFormat="1" ht="27" customHeight="1" thickBot="1" x14ac:dyDescent="0.3">
      <c r="A6" s="871" t="s">
        <v>210</v>
      </c>
      <c r="B6" s="137" t="s">
        <v>211</v>
      </c>
      <c r="C6" s="137" t="s">
        <v>212</v>
      </c>
      <c r="D6" s="137" t="s">
        <v>213</v>
      </c>
      <c r="E6" s="157" t="s">
        <v>0</v>
      </c>
      <c r="F6" s="1004" t="s">
        <v>698</v>
      </c>
    </row>
    <row r="7" spans="1:6" s="4" customFormat="1" ht="27" customHeight="1" x14ac:dyDescent="0.2">
      <c r="A7" s="873"/>
      <c r="B7" s="815" t="s">
        <v>214</v>
      </c>
      <c r="C7" s="815" t="s">
        <v>266</v>
      </c>
      <c r="D7" s="815" t="s">
        <v>267</v>
      </c>
      <c r="E7" s="816" t="s">
        <v>1</v>
      </c>
      <c r="F7" s="1005"/>
    </row>
    <row r="8" spans="1:6" ht="27" customHeight="1" x14ac:dyDescent="0.2">
      <c r="A8" s="820">
        <v>2019</v>
      </c>
      <c r="B8" s="749">
        <v>15</v>
      </c>
      <c r="C8" s="749">
        <v>6</v>
      </c>
      <c r="D8" s="749">
        <v>3</v>
      </c>
      <c r="E8" s="750">
        <f>SUM(B8:D8)</f>
        <v>24</v>
      </c>
      <c r="F8" s="817">
        <v>2019</v>
      </c>
    </row>
    <row r="9" spans="1:6" s="319" customFormat="1" ht="27" customHeight="1" x14ac:dyDescent="0.2">
      <c r="A9" s="821" t="s">
        <v>699</v>
      </c>
      <c r="B9" s="481">
        <v>65</v>
      </c>
      <c r="C9" s="481">
        <v>4</v>
      </c>
      <c r="D9" s="481">
        <v>1</v>
      </c>
      <c r="E9" s="482">
        <f>SUM(B9:D9)</f>
        <v>70</v>
      </c>
      <c r="F9" s="818" t="s">
        <v>635</v>
      </c>
    </row>
    <row r="10" spans="1:6" ht="27" customHeight="1" x14ac:dyDescent="0.2">
      <c r="A10" s="820">
        <v>2021</v>
      </c>
      <c r="B10" s="749">
        <v>29</v>
      </c>
      <c r="C10" s="749">
        <v>0</v>
      </c>
      <c r="D10" s="749">
        <v>0</v>
      </c>
      <c r="E10" s="750">
        <f>SUM(B10:D10)</f>
        <v>29</v>
      </c>
      <c r="F10" s="817">
        <v>2021</v>
      </c>
    </row>
    <row r="11" spans="1:6" ht="27" customHeight="1" x14ac:dyDescent="0.2">
      <c r="A11" s="821" t="s">
        <v>700</v>
      </c>
      <c r="B11" s="481">
        <v>0</v>
      </c>
      <c r="C11" s="481">
        <v>0</v>
      </c>
      <c r="D11" s="481">
        <v>0</v>
      </c>
      <c r="E11" s="482">
        <f>SUM(B11:D11)</f>
        <v>0</v>
      </c>
      <c r="F11" s="818" t="s">
        <v>680</v>
      </c>
    </row>
    <row r="12" spans="1:6" ht="27" customHeight="1" x14ac:dyDescent="0.2">
      <c r="A12" s="822" t="s">
        <v>802</v>
      </c>
      <c r="B12" s="751">
        <v>0</v>
      </c>
      <c r="C12" s="751">
        <v>0</v>
      </c>
      <c r="D12" s="751">
        <v>0</v>
      </c>
      <c r="E12" s="752">
        <f>SUM(B12:D12)</f>
        <v>0</v>
      </c>
      <c r="F12" s="819" t="s">
        <v>803</v>
      </c>
    </row>
    <row r="13" spans="1:6" ht="24" customHeight="1" x14ac:dyDescent="0.2">
      <c r="A13" s="975" t="s">
        <v>637</v>
      </c>
      <c r="B13" s="975"/>
      <c r="C13" s="975"/>
      <c r="D13" s="1003" t="s">
        <v>636</v>
      </c>
      <c r="E13" s="1003"/>
      <c r="F13" s="1003"/>
    </row>
    <row r="14" spans="1:6" ht="24" customHeight="1" x14ac:dyDescent="0.2">
      <c r="A14" s="1002" t="s">
        <v>701</v>
      </c>
      <c r="B14" s="1002"/>
      <c r="C14" s="1002"/>
      <c r="D14" s="1003" t="s">
        <v>753</v>
      </c>
      <c r="E14" s="1003"/>
      <c r="F14" s="1003"/>
    </row>
  </sheetData>
  <mergeCells count="10">
    <mergeCell ref="A14:C14"/>
    <mergeCell ref="D13:F13"/>
    <mergeCell ref="A13:C13"/>
    <mergeCell ref="A1:F1"/>
    <mergeCell ref="A3:F3"/>
    <mergeCell ref="A4:F4"/>
    <mergeCell ref="F6:F7"/>
    <mergeCell ref="A6:A7"/>
    <mergeCell ref="A2:F2"/>
    <mergeCell ref="D14:F14"/>
  </mergeCells>
  <phoneticPr fontId="31" type="noConversion"/>
  <printOptions horizontalCentered="1" verticalCentered="1"/>
  <pageMargins left="0" right="0" top="0" bottom="0" header="0" footer="0"/>
  <pageSetup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K14"/>
  <sheetViews>
    <sheetView showGridLines="0" rightToLeft="1" view="pageBreakPreview" zoomScaleNormal="75" zoomScaleSheetLayoutView="100" workbookViewId="0">
      <selection activeCell="J12" sqref="J12"/>
    </sheetView>
  </sheetViews>
  <sheetFormatPr defaultRowHeight="12.75" x14ac:dyDescent="0.2"/>
  <cols>
    <col min="1" max="1" width="18.7109375" style="10" customWidth="1"/>
    <col min="2" max="10" width="10.140625" style="10" customWidth="1"/>
    <col min="11" max="11" width="19.7109375" style="10" customWidth="1"/>
  </cols>
  <sheetData>
    <row r="1" spans="1:11" s="11" customFormat="1" ht="18" x14ac:dyDescent="0.25">
      <c r="A1" s="865" t="s">
        <v>90</v>
      </c>
      <c r="B1" s="866"/>
      <c r="C1" s="866"/>
      <c r="D1" s="866"/>
      <c r="E1" s="866"/>
      <c r="F1" s="866"/>
      <c r="G1" s="866"/>
      <c r="H1" s="866"/>
      <c r="I1" s="866"/>
      <c r="J1" s="866"/>
      <c r="K1" s="866"/>
    </row>
    <row r="2" spans="1:11" s="11" customFormat="1" ht="18" x14ac:dyDescent="0.25">
      <c r="A2" s="867" t="s">
        <v>798</v>
      </c>
      <c r="B2" s="868"/>
      <c r="C2" s="868"/>
      <c r="D2" s="868"/>
      <c r="E2" s="868"/>
      <c r="F2" s="868"/>
      <c r="G2" s="868"/>
      <c r="H2" s="868"/>
      <c r="I2" s="868"/>
      <c r="J2" s="868"/>
      <c r="K2" s="868"/>
    </row>
    <row r="3" spans="1:11" s="12" customFormat="1" ht="15.75" x14ac:dyDescent="0.25">
      <c r="A3" s="870" t="s">
        <v>755</v>
      </c>
      <c r="B3" s="870"/>
      <c r="C3" s="870"/>
      <c r="D3" s="870"/>
      <c r="E3" s="870"/>
      <c r="F3" s="870"/>
      <c r="G3" s="870"/>
      <c r="H3" s="870"/>
      <c r="I3" s="870"/>
      <c r="J3" s="870"/>
      <c r="K3" s="870"/>
    </row>
    <row r="4" spans="1:11" s="12" customFormat="1" ht="15.75" x14ac:dyDescent="0.25">
      <c r="A4" s="870" t="s">
        <v>798</v>
      </c>
      <c r="B4" s="870"/>
      <c r="C4" s="870"/>
      <c r="D4" s="870"/>
      <c r="E4" s="870"/>
      <c r="F4" s="870"/>
      <c r="G4" s="870"/>
      <c r="H4" s="870"/>
      <c r="I4" s="870"/>
      <c r="J4" s="870"/>
      <c r="K4" s="870"/>
    </row>
    <row r="5" spans="1:11" ht="20.100000000000001" customHeight="1" x14ac:dyDescent="0.2">
      <c r="A5" s="23" t="s">
        <v>157</v>
      </c>
      <c r="B5" s="22"/>
      <c r="C5" s="22"/>
      <c r="D5" s="22"/>
      <c r="E5" s="22"/>
      <c r="F5"/>
      <c r="G5"/>
      <c r="H5"/>
      <c r="I5"/>
      <c r="J5"/>
      <c r="K5" s="42" t="s">
        <v>160</v>
      </c>
    </row>
    <row r="6" spans="1:11" s="4" customFormat="1" ht="36" customHeight="1" thickBot="1" x14ac:dyDescent="0.3">
      <c r="A6" s="1008" t="s">
        <v>215</v>
      </c>
      <c r="B6" s="137" t="s">
        <v>272</v>
      </c>
      <c r="C6" s="137" t="s">
        <v>217</v>
      </c>
      <c r="D6" s="137" t="s">
        <v>911</v>
      </c>
      <c r="E6" s="137" t="s">
        <v>219</v>
      </c>
      <c r="F6" s="137" t="s">
        <v>268</v>
      </c>
      <c r="G6" s="137" t="s">
        <v>220</v>
      </c>
      <c r="H6" s="137" t="s">
        <v>222</v>
      </c>
      <c r="I6" s="137" t="s">
        <v>201</v>
      </c>
      <c r="J6" s="157" t="s">
        <v>0</v>
      </c>
      <c r="K6" s="1004" t="s">
        <v>216</v>
      </c>
    </row>
    <row r="7" spans="1:11" s="4" customFormat="1" ht="36" customHeight="1" x14ac:dyDescent="0.2">
      <c r="A7" s="1009"/>
      <c r="B7" s="203" t="s">
        <v>269</v>
      </c>
      <c r="C7" s="203" t="s">
        <v>218</v>
      </c>
      <c r="D7" s="203" t="s">
        <v>912</v>
      </c>
      <c r="E7" s="203" t="s">
        <v>270</v>
      </c>
      <c r="F7" s="203" t="s">
        <v>271</v>
      </c>
      <c r="G7" s="203" t="s">
        <v>221</v>
      </c>
      <c r="H7" s="203" t="s">
        <v>223</v>
      </c>
      <c r="I7" s="203" t="s">
        <v>202</v>
      </c>
      <c r="J7" s="204" t="s">
        <v>1</v>
      </c>
      <c r="K7" s="1007"/>
    </row>
    <row r="8" spans="1:11" ht="27" customHeight="1" x14ac:dyDescent="0.2">
      <c r="A8" s="479">
        <v>2019</v>
      </c>
      <c r="B8" s="486">
        <v>0</v>
      </c>
      <c r="C8" s="486">
        <v>0</v>
      </c>
      <c r="D8" s="486">
        <v>9</v>
      </c>
      <c r="E8" s="486">
        <v>3</v>
      </c>
      <c r="F8" s="486">
        <v>1</v>
      </c>
      <c r="G8" s="486">
        <v>0</v>
      </c>
      <c r="H8" s="486">
        <v>0</v>
      </c>
      <c r="I8" s="486">
        <v>11</v>
      </c>
      <c r="J8" s="487">
        <f>SUM(B8:I8)</f>
        <v>24</v>
      </c>
      <c r="K8" s="488">
        <v>2019</v>
      </c>
    </row>
    <row r="9" spans="1:11" ht="27" customHeight="1" x14ac:dyDescent="0.2">
      <c r="A9" s="480" t="s">
        <v>913</v>
      </c>
      <c r="B9" s="489">
        <v>0</v>
      </c>
      <c r="C9" s="489">
        <v>0</v>
      </c>
      <c r="D9" s="489">
        <v>58</v>
      </c>
      <c r="E9" s="489">
        <v>2</v>
      </c>
      <c r="F9" s="489">
        <v>0</v>
      </c>
      <c r="G9" s="489">
        <v>0</v>
      </c>
      <c r="H9" s="489">
        <v>0</v>
      </c>
      <c r="I9" s="489">
        <v>10</v>
      </c>
      <c r="J9" s="490">
        <f t="shared" ref="J9:J12" si="0">SUM(B9:I9)</f>
        <v>70</v>
      </c>
      <c r="K9" s="491" t="s">
        <v>635</v>
      </c>
    </row>
    <row r="10" spans="1:11" s="319" customFormat="1" ht="27" customHeight="1" x14ac:dyDescent="0.2">
      <c r="A10" s="483">
        <v>2021</v>
      </c>
      <c r="B10" s="492">
        <v>0</v>
      </c>
      <c r="C10" s="492">
        <v>1</v>
      </c>
      <c r="D10" s="492">
        <v>9</v>
      </c>
      <c r="E10" s="492">
        <v>1</v>
      </c>
      <c r="F10" s="492">
        <v>0</v>
      </c>
      <c r="G10" s="492">
        <v>0</v>
      </c>
      <c r="H10" s="492">
        <v>0</v>
      </c>
      <c r="I10" s="492">
        <v>18</v>
      </c>
      <c r="J10" s="493">
        <f t="shared" si="0"/>
        <v>29</v>
      </c>
      <c r="K10" s="484">
        <v>2021</v>
      </c>
    </row>
    <row r="11" spans="1:11" ht="27" customHeight="1" thickBot="1" x14ac:dyDescent="0.25">
      <c r="A11" s="480" t="s">
        <v>914</v>
      </c>
      <c r="B11" s="489">
        <v>0</v>
      </c>
      <c r="C11" s="489">
        <v>0</v>
      </c>
      <c r="D11" s="489">
        <v>0</v>
      </c>
      <c r="E11" s="489">
        <v>0</v>
      </c>
      <c r="F11" s="489">
        <v>0</v>
      </c>
      <c r="G11" s="489">
        <v>0</v>
      </c>
      <c r="H11" s="489">
        <v>0</v>
      </c>
      <c r="I11" s="489">
        <v>0</v>
      </c>
      <c r="J11" s="490">
        <f t="shared" si="0"/>
        <v>0</v>
      </c>
      <c r="K11" s="491" t="s">
        <v>680</v>
      </c>
    </row>
    <row r="12" spans="1:11" ht="27" customHeight="1" x14ac:dyDescent="0.2">
      <c r="A12" s="485" t="s">
        <v>802</v>
      </c>
      <c r="B12" s="494">
        <v>0</v>
      </c>
      <c r="C12" s="494">
        <v>0</v>
      </c>
      <c r="D12" s="494">
        <v>0</v>
      </c>
      <c r="E12" s="494">
        <v>0</v>
      </c>
      <c r="F12" s="494">
        <v>0</v>
      </c>
      <c r="G12" s="494">
        <v>0</v>
      </c>
      <c r="H12" s="494">
        <v>0</v>
      </c>
      <c r="I12" s="494">
        <v>0</v>
      </c>
      <c r="J12" s="495">
        <f t="shared" si="0"/>
        <v>0</v>
      </c>
      <c r="K12" s="496" t="s">
        <v>803</v>
      </c>
    </row>
    <row r="13" spans="1:11" ht="26.25" customHeight="1" x14ac:dyDescent="0.2">
      <c r="A13" s="858" t="s">
        <v>638</v>
      </c>
      <c r="B13" s="858"/>
      <c r="C13" s="858"/>
      <c r="D13" s="858"/>
      <c r="E13" s="858"/>
      <c r="F13" s="444"/>
      <c r="G13" s="944" t="s">
        <v>639</v>
      </c>
      <c r="H13" s="944"/>
      <c r="I13" s="944"/>
      <c r="J13" s="944"/>
      <c r="K13" s="944"/>
    </row>
    <row r="14" spans="1:11" ht="26.25" customHeight="1" x14ac:dyDescent="0.2">
      <c r="A14" s="1006" t="s">
        <v>701</v>
      </c>
      <c r="B14" s="1006"/>
      <c r="C14" s="1006"/>
      <c r="D14" s="1006"/>
      <c r="E14" s="1006"/>
      <c r="F14" s="944" t="s">
        <v>753</v>
      </c>
      <c r="G14" s="944"/>
      <c r="H14" s="944"/>
      <c r="I14" s="944"/>
      <c r="J14" s="944"/>
      <c r="K14" s="944"/>
    </row>
  </sheetData>
  <mergeCells count="10">
    <mergeCell ref="A14:E14"/>
    <mergeCell ref="A13:E13"/>
    <mergeCell ref="G13:K13"/>
    <mergeCell ref="A1:K1"/>
    <mergeCell ref="A2:K2"/>
    <mergeCell ref="A3:K3"/>
    <mergeCell ref="A4:K4"/>
    <mergeCell ref="K6:K7"/>
    <mergeCell ref="A6:A7"/>
    <mergeCell ref="F14:K14"/>
  </mergeCells>
  <phoneticPr fontId="31" type="noConversion"/>
  <printOptions horizontalCentered="1" verticalCentered="1"/>
  <pageMargins left="0" right="0" top="0" bottom="0"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O36"/>
  <sheetViews>
    <sheetView showGridLines="0" rightToLeft="1" view="pageBreakPreview" zoomScaleNormal="75" zoomScaleSheetLayoutView="100" workbookViewId="0">
      <selection activeCell="N28" sqref="N28"/>
    </sheetView>
  </sheetViews>
  <sheetFormatPr defaultRowHeight="12.75" x14ac:dyDescent="0.2"/>
  <cols>
    <col min="1" max="1" width="24.85546875" style="19" customWidth="1"/>
    <col min="2" max="13" width="9.7109375" style="19" customWidth="1"/>
    <col min="14" max="14" width="12.28515625" style="19" customWidth="1"/>
    <col min="15" max="15" width="26.140625" style="19" customWidth="1"/>
  </cols>
  <sheetData>
    <row r="1" spans="1:15" s="11" customFormat="1" ht="18" x14ac:dyDescent="0.25">
      <c r="A1" s="1012" t="s">
        <v>167</v>
      </c>
      <c r="B1" s="1013"/>
      <c r="C1" s="1013"/>
      <c r="D1" s="1013"/>
      <c r="E1" s="1013"/>
      <c r="F1" s="1013"/>
      <c r="G1" s="1013"/>
      <c r="H1" s="1013"/>
      <c r="I1" s="1013"/>
      <c r="J1" s="1013"/>
      <c r="K1" s="1013"/>
      <c r="L1" s="1013"/>
      <c r="M1" s="1013"/>
      <c r="N1" s="1013"/>
      <c r="O1" s="1013"/>
    </row>
    <row r="2" spans="1:15" s="11" customFormat="1" ht="18" x14ac:dyDescent="0.25">
      <c r="A2" s="1014">
        <v>2023</v>
      </c>
      <c r="B2" s="1015"/>
      <c r="C2" s="1015"/>
      <c r="D2" s="1015"/>
      <c r="E2" s="1015"/>
      <c r="F2" s="1015"/>
      <c r="G2" s="1015"/>
      <c r="H2" s="1015"/>
      <c r="I2" s="1015"/>
      <c r="J2" s="1015"/>
      <c r="K2" s="1015"/>
      <c r="L2" s="1015"/>
      <c r="M2" s="1015"/>
      <c r="N2" s="1015"/>
      <c r="O2" s="1015"/>
    </row>
    <row r="3" spans="1:15" s="12" customFormat="1" ht="15.75" x14ac:dyDescent="0.25">
      <c r="A3" s="1016" t="s">
        <v>273</v>
      </c>
      <c r="B3" s="1016"/>
      <c r="C3" s="1016"/>
      <c r="D3" s="1016"/>
      <c r="E3" s="1016"/>
      <c r="F3" s="1016"/>
      <c r="G3" s="1016"/>
      <c r="H3" s="1016"/>
      <c r="I3" s="1016"/>
      <c r="J3" s="1016"/>
      <c r="K3" s="1016"/>
      <c r="L3" s="1016"/>
      <c r="M3" s="1016"/>
      <c r="N3" s="1016"/>
      <c r="O3" s="1016"/>
    </row>
    <row r="4" spans="1:15" s="12" customFormat="1" ht="15.75" x14ac:dyDescent="0.25">
      <c r="A4" s="1016">
        <v>2023</v>
      </c>
      <c r="B4" s="1016"/>
      <c r="C4" s="1016"/>
      <c r="D4" s="1016"/>
      <c r="E4" s="1016"/>
      <c r="F4" s="1016"/>
      <c r="G4" s="1016"/>
      <c r="H4" s="1016"/>
      <c r="I4" s="1016"/>
      <c r="J4" s="1016"/>
      <c r="K4" s="1016"/>
      <c r="L4" s="1016"/>
      <c r="M4" s="1016"/>
      <c r="N4" s="1016"/>
      <c r="O4" s="1016"/>
    </row>
    <row r="5" spans="1:15" ht="20.100000000000001" customHeight="1" x14ac:dyDescent="0.2">
      <c r="A5" s="23" t="s">
        <v>161</v>
      </c>
      <c r="B5" s="22"/>
      <c r="C5" s="22"/>
      <c r="D5" s="22"/>
      <c r="E5" s="22"/>
      <c r="F5"/>
      <c r="G5"/>
      <c r="H5"/>
      <c r="I5"/>
      <c r="J5"/>
      <c r="K5"/>
      <c r="L5"/>
      <c r="M5"/>
      <c r="N5"/>
      <c r="O5" s="42" t="s">
        <v>162</v>
      </c>
    </row>
    <row r="6" spans="1:15" s="4" customFormat="1" ht="21" customHeight="1" thickBot="1" x14ac:dyDescent="0.3">
      <c r="A6" s="871" t="s">
        <v>945</v>
      </c>
      <c r="B6" s="194" t="s">
        <v>4</v>
      </c>
      <c r="C6" s="194" t="s">
        <v>5</v>
      </c>
      <c r="D6" s="194" t="s">
        <v>6</v>
      </c>
      <c r="E6" s="194" t="s">
        <v>582</v>
      </c>
      <c r="F6" s="194" t="s">
        <v>8</v>
      </c>
      <c r="G6" s="194" t="s">
        <v>42</v>
      </c>
      <c r="H6" s="194" t="s">
        <v>9</v>
      </c>
      <c r="I6" s="194" t="s">
        <v>43</v>
      </c>
      <c r="J6" s="194" t="s">
        <v>10</v>
      </c>
      <c r="K6" s="194" t="s">
        <v>44</v>
      </c>
      <c r="L6" s="194" t="s">
        <v>11</v>
      </c>
      <c r="M6" s="194" t="s">
        <v>12</v>
      </c>
      <c r="N6" s="194" t="s">
        <v>0</v>
      </c>
      <c r="O6" s="874" t="s">
        <v>946</v>
      </c>
    </row>
    <row r="7" spans="1:15" s="4" customFormat="1" ht="21" customHeight="1" x14ac:dyDescent="0.2">
      <c r="A7" s="873"/>
      <c r="B7" s="178" t="s">
        <v>91</v>
      </c>
      <c r="C7" s="178" t="s">
        <v>92</v>
      </c>
      <c r="D7" s="178" t="s">
        <v>93</v>
      </c>
      <c r="E7" s="178" t="s">
        <v>94</v>
      </c>
      <c r="F7" s="178" t="s">
        <v>17</v>
      </c>
      <c r="G7" s="178" t="s">
        <v>95</v>
      </c>
      <c r="H7" s="178" t="s">
        <v>224</v>
      </c>
      <c r="I7" s="178" t="s">
        <v>97</v>
      </c>
      <c r="J7" s="178" t="s">
        <v>98</v>
      </c>
      <c r="K7" s="178" t="s">
        <v>100</v>
      </c>
      <c r="L7" s="178" t="s">
        <v>101</v>
      </c>
      <c r="M7" s="178" t="s">
        <v>102</v>
      </c>
      <c r="N7" s="178" t="s">
        <v>1</v>
      </c>
      <c r="O7" s="876"/>
    </row>
    <row r="8" spans="1:15" s="5" customFormat="1" ht="25.5" customHeight="1" thickBot="1" x14ac:dyDescent="0.25">
      <c r="A8" s="43" t="s">
        <v>877</v>
      </c>
      <c r="B8" s="158">
        <v>29708</v>
      </c>
      <c r="C8" s="158">
        <v>29157</v>
      </c>
      <c r="D8" s="158">
        <v>24252</v>
      </c>
      <c r="E8" s="158">
        <v>18914</v>
      </c>
      <c r="F8" s="158">
        <v>22236</v>
      </c>
      <c r="G8" s="158">
        <v>14056</v>
      </c>
      <c r="H8" s="158">
        <v>15559</v>
      </c>
      <c r="I8" s="158">
        <v>14435</v>
      </c>
      <c r="J8" s="158">
        <v>14594</v>
      </c>
      <c r="K8" s="158">
        <v>23349</v>
      </c>
      <c r="L8" s="158">
        <v>29543</v>
      </c>
      <c r="M8" s="158">
        <v>38436</v>
      </c>
      <c r="N8" s="159">
        <f>SUM(B8:M8)</f>
        <v>274239</v>
      </c>
      <c r="O8" s="317" t="s">
        <v>878</v>
      </c>
    </row>
    <row r="9" spans="1:15" s="5" customFormat="1" ht="25.5" customHeight="1" thickBot="1" x14ac:dyDescent="0.25">
      <c r="A9" s="235" t="s">
        <v>79</v>
      </c>
      <c r="B9" s="160">
        <v>1673</v>
      </c>
      <c r="C9" s="160">
        <v>1428</v>
      </c>
      <c r="D9" s="160">
        <v>1664</v>
      </c>
      <c r="E9" s="160">
        <v>928</v>
      </c>
      <c r="F9" s="160">
        <v>3028</v>
      </c>
      <c r="G9" s="160">
        <v>1255</v>
      </c>
      <c r="H9" s="160">
        <v>1267</v>
      </c>
      <c r="I9" s="160">
        <v>1541</v>
      </c>
      <c r="J9" s="160">
        <v>1082</v>
      </c>
      <c r="K9" s="83">
        <v>1740</v>
      </c>
      <c r="L9" s="83">
        <v>3684</v>
      </c>
      <c r="M9" s="160">
        <v>1298</v>
      </c>
      <c r="N9" s="161">
        <f t="shared" ref="N9:N17" si="0">SUM(B9:M9)</f>
        <v>20588</v>
      </c>
      <c r="O9" s="318" t="s">
        <v>80</v>
      </c>
    </row>
    <row r="10" spans="1:15" s="5" customFormat="1" ht="25.5" customHeight="1" thickBot="1" x14ac:dyDescent="0.25">
      <c r="A10" s="84" t="s">
        <v>376</v>
      </c>
      <c r="B10" s="81">
        <v>36247</v>
      </c>
      <c r="C10" s="81">
        <v>33188</v>
      </c>
      <c r="D10" s="81">
        <v>31656</v>
      </c>
      <c r="E10" s="81">
        <v>28641</v>
      </c>
      <c r="F10" s="81">
        <v>46710</v>
      </c>
      <c r="G10" s="81">
        <v>29881</v>
      </c>
      <c r="H10" s="81">
        <v>38862</v>
      </c>
      <c r="I10" s="81">
        <v>33016</v>
      </c>
      <c r="J10" s="81">
        <v>27652</v>
      </c>
      <c r="K10" s="81">
        <v>36027</v>
      </c>
      <c r="L10" s="81">
        <v>39351</v>
      </c>
      <c r="M10" s="81">
        <v>54611</v>
      </c>
      <c r="N10" s="82">
        <f t="shared" si="0"/>
        <v>435842</v>
      </c>
      <c r="O10" s="48" t="s">
        <v>377</v>
      </c>
    </row>
    <row r="11" spans="1:15" s="5" customFormat="1" ht="25.5" customHeight="1" thickBot="1" x14ac:dyDescent="0.25">
      <c r="A11" s="44" t="s">
        <v>165</v>
      </c>
      <c r="B11" s="160">
        <v>5887</v>
      </c>
      <c r="C11" s="160">
        <v>5043</v>
      </c>
      <c r="D11" s="160">
        <v>3489</v>
      </c>
      <c r="E11" s="160">
        <v>4885</v>
      </c>
      <c r="F11" s="160">
        <v>1817</v>
      </c>
      <c r="G11" s="160">
        <v>385</v>
      </c>
      <c r="H11" s="160">
        <v>1187</v>
      </c>
      <c r="I11" s="160">
        <v>973</v>
      </c>
      <c r="J11" s="160">
        <v>1064</v>
      </c>
      <c r="K11" s="83">
        <v>2854</v>
      </c>
      <c r="L11" s="83">
        <v>5616</v>
      </c>
      <c r="M11" s="160">
        <v>8829</v>
      </c>
      <c r="N11" s="161">
        <f t="shared" si="0"/>
        <v>42029</v>
      </c>
      <c r="O11" s="47" t="s">
        <v>166</v>
      </c>
    </row>
    <row r="12" spans="1:15" s="5" customFormat="1" ht="32.25" thickBot="1" x14ac:dyDescent="0.25">
      <c r="A12" s="84" t="s">
        <v>816</v>
      </c>
      <c r="B12" s="81">
        <v>2644</v>
      </c>
      <c r="C12" s="81">
        <v>0</v>
      </c>
      <c r="D12" s="81">
        <v>0</v>
      </c>
      <c r="E12" s="81">
        <v>0</v>
      </c>
      <c r="F12" s="81">
        <v>0</v>
      </c>
      <c r="G12" s="81">
        <v>0</v>
      </c>
      <c r="H12" s="81">
        <v>0</v>
      </c>
      <c r="I12" s="81">
        <v>0</v>
      </c>
      <c r="J12" s="81">
        <v>0</v>
      </c>
      <c r="K12" s="460">
        <v>0</v>
      </c>
      <c r="L12" s="460">
        <v>0</v>
      </c>
      <c r="M12" s="81">
        <v>0</v>
      </c>
      <c r="N12" s="82">
        <f>SUM(B12:M12)</f>
        <v>2644</v>
      </c>
      <c r="O12" s="48" t="s">
        <v>817</v>
      </c>
    </row>
    <row r="13" spans="1:15" s="5" customFormat="1" ht="25.5" customHeight="1" thickBot="1" x14ac:dyDescent="0.25">
      <c r="A13" s="44" t="s">
        <v>879</v>
      </c>
      <c r="B13" s="83">
        <v>7226</v>
      </c>
      <c r="C13" s="83">
        <v>13492</v>
      </c>
      <c r="D13" s="83">
        <v>7062</v>
      </c>
      <c r="E13" s="83">
        <v>2123</v>
      </c>
      <c r="F13" s="83">
        <v>4034</v>
      </c>
      <c r="G13" s="83">
        <v>1791</v>
      </c>
      <c r="H13" s="83">
        <v>1503</v>
      </c>
      <c r="I13" s="83">
        <v>1811</v>
      </c>
      <c r="J13" s="83">
        <v>2676</v>
      </c>
      <c r="K13" s="83">
        <v>3565</v>
      </c>
      <c r="L13" s="83">
        <v>7760</v>
      </c>
      <c r="M13" s="83">
        <v>9201</v>
      </c>
      <c r="N13" s="591">
        <f>SUM(B13:M13)</f>
        <v>62244</v>
      </c>
      <c r="O13" s="47" t="s">
        <v>880</v>
      </c>
    </row>
    <row r="14" spans="1:15" s="5" customFormat="1" ht="25.5" customHeight="1" thickBot="1" x14ac:dyDescent="0.25">
      <c r="A14" s="55" t="s">
        <v>708</v>
      </c>
      <c r="B14" s="81">
        <v>7432</v>
      </c>
      <c r="C14" s="81">
        <v>8165</v>
      </c>
      <c r="D14" s="81">
        <v>2444</v>
      </c>
      <c r="E14" s="81">
        <v>1566</v>
      </c>
      <c r="F14" s="81">
        <v>0</v>
      </c>
      <c r="G14" s="81">
        <v>0</v>
      </c>
      <c r="H14" s="81">
        <v>0</v>
      </c>
      <c r="I14" s="81">
        <v>0</v>
      </c>
      <c r="J14" s="81">
        <v>0</v>
      </c>
      <c r="K14" s="460">
        <v>509</v>
      </c>
      <c r="L14" s="460">
        <v>1277</v>
      </c>
      <c r="M14" s="81">
        <v>1636</v>
      </c>
      <c r="N14" s="82">
        <f t="shared" si="0"/>
        <v>23029</v>
      </c>
      <c r="O14" s="46" t="s">
        <v>709</v>
      </c>
    </row>
    <row r="15" spans="1:15" s="5" customFormat="1" ht="35.1" customHeight="1" x14ac:dyDescent="0.2">
      <c r="A15" s="56" t="s">
        <v>199</v>
      </c>
      <c r="B15" s="407">
        <v>1279</v>
      </c>
      <c r="C15" s="407">
        <v>1461</v>
      </c>
      <c r="D15" s="407">
        <v>1008</v>
      </c>
      <c r="E15" s="407">
        <v>896</v>
      </c>
      <c r="F15" s="407">
        <v>395</v>
      </c>
      <c r="G15" s="407">
        <v>471</v>
      </c>
      <c r="H15" s="407">
        <v>208</v>
      </c>
      <c r="I15" s="407">
        <v>703</v>
      </c>
      <c r="J15" s="407">
        <v>1937</v>
      </c>
      <c r="K15" s="407">
        <v>1755</v>
      </c>
      <c r="L15" s="407">
        <v>2051</v>
      </c>
      <c r="M15" s="407">
        <v>873</v>
      </c>
      <c r="N15" s="408">
        <f t="shared" si="0"/>
        <v>13037</v>
      </c>
      <c r="O15" s="66" t="s">
        <v>200</v>
      </c>
    </row>
    <row r="16" spans="1:15" s="5" customFormat="1" ht="35.1" customHeight="1" x14ac:dyDescent="0.2">
      <c r="A16" s="400" t="s">
        <v>804</v>
      </c>
      <c r="B16" s="162">
        <v>1649</v>
      </c>
      <c r="C16" s="162">
        <v>1209</v>
      </c>
      <c r="D16" s="162">
        <v>864</v>
      </c>
      <c r="E16" s="162">
        <v>0</v>
      </c>
      <c r="F16" s="162">
        <v>0</v>
      </c>
      <c r="G16" s="162">
        <v>0</v>
      </c>
      <c r="H16" s="162">
        <v>0</v>
      </c>
      <c r="I16" s="162">
        <v>0</v>
      </c>
      <c r="J16" s="162">
        <v>0</v>
      </c>
      <c r="K16" s="162">
        <v>0</v>
      </c>
      <c r="L16" s="162">
        <v>0</v>
      </c>
      <c r="M16" s="162">
        <v>0</v>
      </c>
      <c r="N16" s="163">
        <f t="shared" si="0"/>
        <v>3722</v>
      </c>
      <c r="O16" s="459" t="s">
        <v>805</v>
      </c>
    </row>
    <row r="17" spans="1:15" s="5" customFormat="1" ht="35.1" customHeight="1" x14ac:dyDescent="0.2">
      <c r="A17" s="297" t="s">
        <v>806</v>
      </c>
      <c r="B17" s="407">
        <v>0</v>
      </c>
      <c r="C17" s="407">
        <v>0</v>
      </c>
      <c r="D17" s="407">
        <v>0</v>
      </c>
      <c r="E17" s="407">
        <v>0</v>
      </c>
      <c r="F17" s="407">
        <v>0</v>
      </c>
      <c r="G17" s="407">
        <v>0</v>
      </c>
      <c r="H17" s="407">
        <v>0</v>
      </c>
      <c r="I17" s="407">
        <v>0</v>
      </c>
      <c r="J17" s="407">
        <v>0</v>
      </c>
      <c r="K17" s="407">
        <v>0</v>
      </c>
      <c r="L17" s="407">
        <v>3140</v>
      </c>
      <c r="M17" s="407">
        <v>4264</v>
      </c>
      <c r="N17" s="408">
        <f t="shared" si="0"/>
        <v>7404</v>
      </c>
      <c r="O17" s="298" t="s">
        <v>807</v>
      </c>
    </row>
    <row r="18" spans="1:15" s="5" customFormat="1" ht="35.1" customHeight="1" x14ac:dyDescent="0.2">
      <c r="A18" s="400" t="s">
        <v>627</v>
      </c>
      <c r="B18" s="162">
        <v>149</v>
      </c>
      <c r="C18" s="162">
        <v>185</v>
      </c>
      <c r="D18" s="162">
        <v>180</v>
      </c>
      <c r="E18" s="162">
        <v>210</v>
      </c>
      <c r="F18" s="162">
        <v>160</v>
      </c>
      <c r="G18" s="162">
        <v>88</v>
      </c>
      <c r="H18" s="162">
        <v>55</v>
      </c>
      <c r="I18" s="162">
        <v>88</v>
      </c>
      <c r="J18" s="162">
        <v>140</v>
      </c>
      <c r="K18" s="162">
        <v>95</v>
      </c>
      <c r="L18" s="162">
        <v>162</v>
      </c>
      <c r="M18" s="162">
        <v>115</v>
      </c>
      <c r="N18" s="163">
        <f>SUM(B18:M18)</f>
        <v>1627</v>
      </c>
      <c r="O18" s="459" t="s">
        <v>628</v>
      </c>
    </row>
    <row r="19" spans="1:15" s="5" customFormat="1" ht="35.1" customHeight="1" thickBot="1" x14ac:dyDescent="0.25">
      <c r="A19" s="297" t="s">
        <v>916</v>
      </c>
      <c r="B19" s="407">
        <v>9154</v>
      </c>
      <c r="C19" s="407">
        <v>8530</v>
      </c>
      <c r="D19" s="407">
        <v>6759</v>
      </c>
      <c r="E19" s="407">
        <v>7567</v>
      </c>
      <c r="F19" s="407">
        <v>10370</v>
      </c>
      <c r="G19" s="407">
        <v>10073</v>
      </c>
      <c r="H19" s="407">
        <v>14315</v>
      </c>
      <c r="I19" s="407">
        <v>13400</v>
      </c>
      <c r="J19" s="407">
        <v>8170</v>
      </c>
      <c r="K19" s="407">
        <v>9675</v>
      </c>
      <c r="L19" s="407">
        <v>7704</v>
      </c>
      <c r="M19" s="407">
        <v>9582</v>
      </c>
      <c r="N19" s="408">
        <f t="shared" ref="N19:N24" si="1">SUM(B19:M19)</f>
        <v>115299</v>
      </c>
      <c r="O19" s="298" t="s">
        <v>918</v>
      </c>
    </row>
    <row r="20" spans="1:15" s="5" customFormat="1" ht="35.1" customHeight="1" thickBot="1" x14ac:dyDescent="0.25">
      <c r="A20" s="400" t="s">
        <v>811</v>
      </c>
      <c r="B20" s="823">
        <v>0</v>
      </c>
      <c r="C20" s="823">
        <v>232</v>
      </c>
      <c r="D20" s="823">
        <v>0</v>
      </c>
      <c r="E20" s="823">
        <v>112</v>
      </c>
      <c r="F20" s="823">
        <v>174</v>
      </c>
      <c r="G20" s="823">
        <v>0</v>
      </c>
      <c r="H20" s="823">
        <v>0</v>
      </c>
      <c r="I20" s="823">
        <v>0</v>
      </c>
      <c r="J20" s="823">
        <v>29</v>
      </c>
      <c r="K20" s="823">
        <v>128</v>
      </c>
      <c r="L20" s="823">
        <v>0</v>
      </c>
      <c r="M20" s="823">
        <v>123</v>
      </c>
      <c r="N20" s="163">
        <f t="shared" si="1"/>
        <v>798</v>
      </c>
      <c r="O20" s="459" t="s">
        <v>812</v>
      </c>
    </row>
    <row r="21" spans="1:15" s="5" customFormat="1" ht="47.25" x14ac:dyDescent="0.2">
      <c r="A21" s="297" t="s">
        <v>668</v>
      </c>
      <c r="B21" s="407">
        <v>5639</v>
      </c>
      <c r="C21" s="407">
        <v>4901</v>
      </c>
      <c r="D21" s="407">
        <v>5134</v>
      </c>
      <c r="E21" s="407">
        <v>1020</v>
      </c>
      <c r="F21" s="407">
        <v>1983</v>
      </c>
      <c r="G21" s="407">
        <v>1466</v>
      </c>
      <c r="H21" s="407">
        <v>1371</v>
      </c>
      <c r="I21" s="407">
        <v>1340</v>
      </c>
      <c r="J21" s="407">
        <v>2721</v>
      </c>
      <c r="K21" s="407">
        <v>3122</v>
      </c>
      <c r="L21" s="407">
        <v>2703</v>
      </c>
      <c r="M21" s="407">
        <v>1980</v>
      </c>
      <c r="N21" s="408">
        <f t="shared" si="1"/>
        <v>33380</v>
      </c>
      <c r="O21" s="298" t="s">
        <v>669</v>
      </c>
    </row>
    <row r="22" spans="1:15" s="5" customFormat="1" ht="35.1" customHeight="1" x14ac:dyDescent="0.2">
      <c r="A22" s="400" t="s">
        <v>808</v>
      </c>
      <c r="B22" s="162">
        <v>0</v>
      </c>
      <c r="C22" s="162">
        <v>0</v>
      </c>
      <c r="D22" s="162">
        <v>0</v>
      </c>
      <c r="E22" s="162">
        <v>0</v>
      </c>
      <c r="F22" s="162">
        <v>0</v>
      </c>
      <c r="G22" s="162">
        <v>0</v>
      </c>
      <c r="H22" s="162">
        <v>0</v>
      </c>
      <c r="I22" s="162">
        <v>0</v>
      </c>
      <c r="J22" s="162">
        <v>0</v>
      </c>
      <c r="K22" s="162">
        <v>773</v>
      </c>
      <c r="L22" s="162">
        <v>1778</v>
      </c>
      <c r="M22" s="162">
        <v>3039</v>
      </c>
      <c r="N22" s="163">
        <f t="shared" si="1"/>
        <v>5590</v>
      </c>
      <c r="O22" s="459" t="s">
        <v>809</v>
      </c>
    </row>
    <row r="23" spans="1:15" s="5" customFormat="1" ht="35.1" customHeight="1" x14ac:dyDescent="0.2">
      <c r="A23" s="297" t="s">
        <v>915</v>
      </c>
      <c r="B23" s="407">
        <v>0</v>
      </c>
      <c r="C23" s="407">
        <v>0</v>
      </c>
      <c r="D23" s="407">
        <v>0</v>
      </c>
      <c r="E23" s="407">
        <v>0</v>
      </c>
      <c r="F23" s="407">
        <v>0</v>
      </c>
      <c r="G23" s="407">
        <v>0</v>
      </c>
      <c r="H23" s="407">
        <v>0</v>
      </c>
      <c r="I23" s="407">
        <v>0</v>
      </c>
      <c r="J23" s="407">
        <v>0</v>
      </c>
      <c r="K23" s="407">
        <v>0</v>
      </c>
      <c r="L23" s="407">
        <v>991</v>
      </c>
      <c r="M23" s="407">
        <v>26496</v>
      </c>
      <c r="N23" s="408">
        <f t="shared" si="1"/>
        <v>27487</v>
      </c>
      <c r="O23" s="298" t="s">
        <v>917</v>
      </c>
    </row>
    <row r="24" spans="1:15" s="5" customFormat="1" ht="35.1" customHeight="1" x14ac:dyDescent="0.2">
      <c r="A24" s="400" t="s">
        <v>810</v>
      </c>
      <c r="B24" s="162">
        <v>0</v>
      </c>
      <c r="C24" s="162">
        <v>0</v>
      </c>
      <c r="D24" s="162">
        <v>0</v>
      </c>
      <c r="E24" s="162">
        <v>0</v>
      </c>
      <c r="F24" s="162">
        <v>0</v>
      </c>
      <c r="G24" s="162">
        <v>0</v>
      </c>
      <c r="H24" s="162">
        <v>0</v>
      </c>
      <c r="I24" s="162">
        <v>0</v>
      </c>
      <c r="J24" s="162">
        <v>0</v>
      </c>
      <c r="K24" s="162">
        <v>2118</v>
      </c>
      <c r="L24" s="162">
        <v>8151</v>
      </c>
      <c r="M24" s="162">
        <v>11217</v>
      </c>
      <c r="N24" s="163">
        <f t="shared" si="1"/>
        <v>21486</v>
      </c>
      <c r="O24" s="459" t="s">
        <v>919</v>
      </c>
    </row>
    <row r="25" spans="1:15" ht="25.5" customHeight="1" x14ac:dyDescent="0.2">
      <c r="A25" s="303" t="s">
        <v>0</v>
      </c>
      <c r="B25" s="77">
        <f t="shared" ref="B25:M25" si="2">SUM(B8:B24)</f>
        <v>108687</v>
      </c>
      <c r="C25" s="77">
        <f t="shared" si="2"/>
        <v>106991</v>
      </c>
      <c r="D25" s="77">
        <f t="shared" si="2"/>
        <v>84512</v>
      </c>
      <c r="E25" s="77">
        <f t="shared" si="2"/>
        <v>66862</v>
      </c>
      <c r="F25" s="77">
        <f t="shared" si="2"/>
        <v>90907</v>
      </c>
      <c r="G25" s="77">
        <f t="shared" si="2"/>
        <v>59466</v>
      </c>
      <c r="H25" s="77">
        <f t="shared" si="2"/>
        <v>74327</v>
      </c>
      <c r="I25" s="77">
        <f t="shared" si="2"/>
        <v>67307</v>
      </c>
      <c r="J25" s="77">
        <f t="shared" si="2"/>
        <v>60065</v>
      </c>
      <c r="K25" s="77">
        <f t="shared" si="2"/>
        <v>85710</v>
      </c>
      <c r="L25" s="77">
        <f t="shared" si="2"/>
        <v>113911</v>
      </c>
      <c r="M25" s="77">
        <f t="shared" si="2"/>
        <v>171700</v>
      </c>
      <c r="N25" s="77">
        <f>SUM(N8:N24)</f>
        <v>1090445</v>
      </c>
      <c r="O25" s="305" t="s">
        <v>1</v>
      </c>
    </row>
    <row r="26" spans="1:15" ht="12.75" customHeight="1" x14ac:dyDescent="0.2">
      <c r="A26" s="1010" t="s">
        <v>920</v>
      </c>
      <c r="B26" s="1010"/>
      <c r="C26" s="1010"/>
      <c r="D26" s="1010"/>
      <c r="E26" s="1010"/>
      <c r="F26" s="1010"/>
      <c r="G26" s="1011" t="s">
        <v>881</v>
      </c>
      <c r="H26" s="1011"/>
      <c r="I26" s="1011"/>
      <c r="J26" s="1011"/>
      <c r="K26" s="1011"/>
      <c r="L26" s="1011"/>
      <c r="M26" s="1011"/>
      <c r="N26" s="1011"/>
      <c r="O26" s="1011"/>
    </row>
    <row r="27" spans="1:15" x14ac:dyDescent="0.2">
      <c r="N27" s="409"/>
    </row>
    <row r="36" customFormat="1" ht="29.25" customHeight="1" x14ac:dyDescent="0.2"/>
  </sheetData>
  <mergeCells count="8">
    <mergeCell ref="A26:F26"/>
    <mergeCell ref="G26:O26"/>
    <mergeCell ref="O6:O7"/>
    <mergeCell ref="A1:O1"/>
    <mergeCell ref="A2:O2"/>
    <mergeCell ref="A3:O3"/>
    <mergeCell ref="A4:O4"/>
    <mergeCell ref="A6:A7"/>
  </mergeCells>
  <printOptions horizontalCentered="1" verticalCentered="1"/>
  <pageMargins left="0" right="0" top="0" bottom="0.04" header="0" footer="0"/>
  <pageSetup paperSize="9" scale="7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2"/>
  <dimension ref="A1:Q33"/>
  <sheetViews>
    <sheetView showGridLines="0" rightToLeft="1" view="pageBreakPreview" zoomScaleNormal="75" zoomScaleSheetLayoutView="100" workbookViewId="0">
      <selection activeCell="I6" sqref="I6:I10"/>
    </sheetView>
  </sheetViews>
  <sheetFormatPr defaultRowHeight="12.75" x14ac:dyDescent="0.2"/>
  <cols>
    <col min="1" max="1" width="14.140625" style="10" customWidth="1"/>
    <col min="2" max="2" width="10.7109375" style="10" customWidth="1"/>
    <col min="3" max="3" width="9.7109375" style="10" customWidth="1"/>
    <col min="4" max="5" width="10.7109375" style="10" customWidth="1"/>
    <col min="6" max="6" width="10.28515625" style="10" customWidth="1"/>
    <col min="7" max="7" width="7.85546875" style="10" bestFit="1" customWidth="1"/>
    <col min="8" max="8" width="11.7109375" style="19" customWidth="1"/>
    <col min="9" max="9" width="8.5703125" style="19" customWidth="1"/>
    <col min="10" max="10" width="9" style="19" hidden="1" customWidth="1"/>
    <col min="11" max="16" width="7.7109375" style="19" customWidth="1"/>
    <col min="17" max="17" width="16.5703125" style="10" customWidth="1"/>
  </cols>
  <sheetData>
    <row r="1" spans="1:17" s="11" customFormat="1" ht="18" x14ac:dyDescent="0.25">
      <c r="A1" s="865" t="s">
        <v>283</v>
      </c>
      <c r="B1" s="866"/>
      <c r="C1" s="866"/>
      <c r="D1" s="866"/>
      <c r="E1" s="866"/>
      <c r="F1" s="866"/>
      <c r="G1" s="866"/>
      <c r="H1" s="866"/>
      <c r="I1" s="866"/>
      <c r="J1" s="866"/>
      <c r="K1" s="866"/>
      <c r="L1" s="866"/>
      <c r="M1" s="866"/>
      <c r="N1" s="866"/>
      <c r="O1" s="866"/>
      <c r="P1" s="866"/>
      <c r="Q1" s="866"/>
    </row>
    <row r="2" spans="1:17" s="11" customFormat="1" ht="18" x14ac:dyDescent="0.25">
      <c r="A2" s="867">
        <v>2023</v>
      </c>
      <c r="B2" s="868"/>
      <c r="C2" s="868"/>
      <c r="D2" s="868"/>
      <c r="E2" s="868"/>
      <c r="F2" s="868"/>
      <c r="G2" s="868"/>
      <c r="H2" s="868"/>
      <c r="I2" s="868"/>
      <c r="J2" s="868"/>
      <c r="K2" s="868"/>
      <c r="L2" s="868"/>
      <c r="M2" s="868"/>
      <c r="N2" s="868"/>
      <c r="O2" s="868"/>
      <c r="P2" s="868"/>
      <c r="Q2" s="868"/>
    </row>
    <row r="3" spans="1:17" s="12" customFormat="1" ht="15.75" x14ac:dyDescent="0.25">
      <c r="A3" s="870" t="s">
        <v>284</v>
      </c>
      <c r="B3" s="870"/>
      <c r="C3" s="870"/>
      <c r="D3" s="870"/>
      <c r="E3" s="870"/>
      <c r="F3" s="870"/>
      <c r="G3" s="870"/>
      <c r="H3" s="870"/>
      <c r="I3" s="870"/>
      <c r="J3" s="870"/>
      <c r="K3" s="870"/>
      <c r="L3" s="870"/>
      <c r="M3" s="870"/>
      <c r="N3" s="870"/>
      <c r="O3" s="870"/>
      <c r="P3" s="870"/>
      <c r="Q3" s="870"/>
    </row>
    <row r="4" spans="1:17" s="12" customFormat="1" ht="15.75" x14ac:dyDescent="0.25">
      <c r="A4" s="870">
        <v>2023</v>
      </c>
      <c r="B4" s="870"/>
      <c r="C4" s="870"/>
      <c r="D4" s="870"/>
      <c r="E4" s="870"/>
      <c r="F4" s="870"/>
      <c r="G4" s="870"/>
      <c r="H4" s="870"/>
      <c r="I4" s="870"/>
      <c r="J4" s="870"/>
      <c r="K4" s="870"/>
      <c r="L4" s="870"/>
      <c r="M4" s="870"/>
      <c r="N4" s="870"/>
      <c r="O4" s="870"/>
      <c r="P4" s="870"/>
      <c r="Q4" s="870"/>
    </row>
    <row r="5" spans="1:17" ht="20.100000000000001" customHeight="1" x14ac:dyDescent="0.2">
      <c r="A5" s="23" t="s">
        <v>203</v>
      </c>
      <c r="B5" s="22"/>
      <c r="C5" s="22"/>
      <c r="D5" s="22"/>
      <c r="E5" s="22"/>
      <c r="F5"/>
      <c r="G5"/>
      <c r="H5"/>
      <c r="I5"/>
      <c r="J5"/>
      <c r="K5"/>
      <c r="L5"/>
      <c r="M5"/>
      <c r="N5"/>
      <c r="O5"/>
      <c r="P5"/>
      <c r="Q5" s="42" t="s">
        <v>204</v>
      </c>
    </row>
    <row r="6" spans="1:17" s="4" customFormat="1" ht="28.5" customHeight="1" thickBot="1" x14ac:dyDescent="0.25">
      <c r="A6" s="1046" t="s">
        <v>275</v>
      </c>
      <c r="B6" s="966" t="s">
        <v>375</v>
      </c>
      <c r="C6" s="967"/>
      <c r="D6" s="967"/>
      <c r="E6" s="967"/>
      <c r="F6" s="967"/>
      <c r="G6" s="968"/>
      <c r="H6" s="1018" t="s">
        <v>279</v>
      </c>
      <c r="I6" s="1018" t="s">
        <v>953</v>
      </c>
      <c r="J6" s="1040" t="s">
        <v>280</v>
      </c>
      <c r="K6" s="1025" t="s">
        <v>281</v>
      </c>
      <c r="L6" s="1026"/>
      <c r="M6" s="987"/>
      <c r="N6" s="1031" t="s">
        <v>282</v>
      </c>
      <c r="O6" s="1032"/>
      <c r="P6" s="1033"/>
      <c r="Q6" s="1043" t="s">
        <v>274</v>
      </c>
    </row>
    <row r="7" spans="1:17" s="4" customFormat="1" ht="27.75" customHeight="1" thickBot="1" x14ac:dyDescent="0.25">
      <c r="A7" s="1047"/>
      <c r="B7" s="164" t="s">
        <v>353</v>
      </c>
      <c r="C7" s="164" t="s">
        <v>354</v>
      </c>
      <c r="D7" s="164" t="s">
        <v>355</v>
      </c>
      <c r="E7" s="164" t="s">
        <v>356</v>
      </c>
      <c r="F7" s="164" t="s">
        <v>277</v>
      </c>
      <c r="G7" s="164" t="s">
        <v>0</v>
      </c>
      <c r="H7" s="1019"/>
      <c r="I7" s="1019"/>
      <c r="J7" s="1041"/>
      <c r="K7" s="1027"/>
      <c r="L7" s="1028"/>
      <c r="M7" s="988"/>
      <c r="N7" s="1034"/>
      <c r="O7" s="1035"/>
      <c r="P7" s="1036"/>
      <c r="Q7" s="1044"/>
    </row>
    <row r="8" spans="1:17" s="4" customFormat="1" ht="12" customHeight="1" thickBot="1" x14ac:dyDescent="0.25">
      <c r="A8" s="1047"/>
      <c r="B8" s="1021" t="s">
        <v>350</v>
      </c>
      <c r="C8" s="1021" t="s">
        <v>351</v>
      </c>
      <c r="D8" s="1021" t="s">
        <v>278</v>
      </c>
      <c r="E8" s="1021" t="s">
        <v>352</v>
      </c>
      <c r="F8" s="1021" t="s">
        <v>276</v>
      </c>
      <c r="G8" s="1021" t="s">
        <v>1</v>
      </c>
      <c r="H8" s="1019"/>
      <c r="I8" s="1019"/>
      <c r="J8" s="1041"/>
      <c r="K8" s="1029"/>
      <c r="L8" s="1030"/>
      <c r="M8" s="989"/>
      <c r="N8" s="1034"/>
      <c r="O8" s="1035"/>
      <c r="P8" s="1036"/>
      <c r="Q8" s="1044"/>
    </row>
    <row r="9" spans="1:17" s="4" customFormat="1" ht="15" customHeight="1" thickBot="1" x14ac:dyDescent="0.25">
      <c r="A9" s="1047"/>
      <c r="B9" s="1021"/>
      <c r="C9" s="1021"/>
      <c r="D9" s="1021"/>
      <c r="E9" s="1021"/>
      <c r="F9" s="1021"/>
      <c r="G9" s="1021"/>
      <c r="H9" s="1019"/>
      <c r="I9" s="1019"/>
      <c r="J9" s="1041"/>
      <c r="K9" s="1039" t="s">
        <v>260</v>
      </c>
      <c r="L9" s="1039" t="s">
        <v>261</v>
      </c>
      <c r="M9" s="1037" t="s">
        <v>259</v>
      </c>
      <c r="N9" s="1039" t="s">
        <v>260</v>
      </c>
      <c r="O9" s="1039" t="s">
        <v>261</v>
      </c>
      <c r="P9" s="1037" t="s">
        <v>259</v>
      </c>
      <c r="Q9" s="1044"/>
    </row>
    <row r="10" spans="1:17" s="4" customFormat="1" ht="14.25" customHeight="1" x14ac:dyDescent="0.2">
      <c r="A10" s="1048"/>
      <c r="B10" s="1022"/>
      <c r="C10" s="1022"/>
      <c r="D10" s="1022"/>
      <c r="E10" s="1022"/>
      <c r="F10" s="1022"/>
      <c r="G10" s="1022"/>
      <c r="H10" s="1020"/>
      <c r="I10" s="1020"/>
      <c r="J10" s="1042"/>
      <c r="K10" s="1038"/>
      <c r="L10" s="1038"/>
      <c r="M10" s="1038"/>
      <c r="N10" s="1038"/>
      <c r="O10" s="1038"/>
      <c r="P10" s="1038"/>
      <c r="Q10" s="1045"/>
    </row>
    <row r="11" spans="1:17" s="5" customFormat="1" ht="27" customHeight="1" thickBot="1" x14ac:dyDescent="0.25">
      <c r="A11" s="55" t="s">
        <v>49</v>
      </c>
      <c r="B11" s="112">
        <v>119</v>
      </c>
      <c r="C11" s="112">
        <v>320</v>
      </c>
      <c r="D11" s="112">
        <v>23</v>
      </c>
      <c r="E11" s="112">
        <v>13</v>
      </c>
      <c r="F11" s="165">
        <v>61</v>
      </c>
      <c r="G11" s="187">
        <f t="shared" ref="G11:G17" si="0">SUM(B11:F11)</f>
        <v>536</v>
      </c>
      <c r="H11" s="165">
        <v>812</v>
      </c>
      <c r="I11" s="165">
        <v>317</v>
      </c>
      <c r="J11" s="165"/>
      <c r="K11" s="112">
        <v>41</v>
      </c>
      <c r="L11" s="112">
        <v>7</v>
      </c>
      <c r="M11" s="168">
        <f>K11+L11</f>
        <v>48</v>
      </c>
      <c r="N11" s="112">
        <v>1</v>
      </c>
      <c r="O11" s="112">
        <v>4</v>
      </c>
      <c r="P11" s="375">
        <f>N11+O11</f>
        <v>5</v>
      </c>
      <c r="Q11" s="46" t="s">
        <v>50</v>
      </c>
    </row>
    <row r="12" spans="1:17" s="5" customFormat="1" ht="27" customHeight="1" thickBot="1" x14ac:dyDescent="0.25">
      <c r="A12" s="44" t="s">
        <v>51</v>
      </c>
      <c r="B12" s="113">
        <v>130</v>
      </c>
      <c r="C12" s="113">
        <v>440</v>
      </c>
      <c r="D12" s="113">
        <v>96</v>
      </c>
      <c r="E12" s="113">
        <v>27</v>
      </c>
      <c r="F12" s="113">
        <v>94</v>
      </c>
      <c r="G12" s="188">
        <f t="shared" si="0"/>
        <v>787</v>
      </c>
      <c r="H12" s="113">
        <v>1245</v>
      </c>
      <c r="I12" s="113">
        <v>436</v>
      </c>
      <c r="J12" s="113"/>
      <c r="K12" s="113">
        <v>59</v>
      </c>
      <c r="L12" s="113">
        <v>12</v>
      </c>
      <c r="M12" s="155">
        <f t="shared" ref="M12:M18" si="1">K12+L12</f>
        <v>71</v>
      </c>
      <c r="N12" s="113">
        <v>1</v>
      </c>
      <c r="O12" s="113">
        <v>15</v>
      </c>
      <c r="P12" s="376">
        <f t="shared" ref="P12:P17" si="2">N12+O12</f>
        <v>16</v>
      </c>
      <c r="Q12" s="47" t="s">
        <v>285</v>
      </c>
    </row>
    <row r="13" spans="1:17" s="5" customFormat="1" ht="27" customHeight="1" thickBot="1" x14ac:dyDescent="0.25">
      <c r="A13" s="55" t="s">
        <v>52</v>
      </c>
      <c r="B13" s="112">
        <v>39</v>
      </c>
      <c r="C13" s="112">
        <v>111</v>
      </c>
      <c r="D13" s="112">
        <v>36</v>
      </c>
      <c r="E13" s="112">
        <v>3</v>
      </c>
      <c r="F13" s="112">
        <v>47</v>
      </c>
      <c r="G13" s="189">
        <f t="shared" si="0"/>
        <v>236</v>
      </c>
      <c r="H13" s="112">
        <v>271</v>
      </c>
      <c r="I13" s="112">
        <v>108</v>
      </c>
      <c r="J13" s="112"/>
      <c r="K13" s="112">
        <v>8</v>
      </c>
      <c r="L13" s="112">
        <v>3</v>
      </c>
      <c r="M13" s="168">
        <f t="shared" si="1"/>
        <v>11</v>
      </c>
      <c r="N13" s="112">
        <v>0</v>
      </c>
      <c r="O13" s="112">
        <v>2</v>
      </c>
      <c r="P13" s="375">
        <f t="shared" si="2"/>
        <v>2</v>
      </c>
      <c r="Q13" s="46" t="s">
        <v>288</v>
      </c>
    </row>
    <row r="14" spans="1:17" s="5" customFormat="1" ht="27" customHeight="1" thickBot="1" x14ac:dyDescent="0.25">
      <c r="A14" s="44" t="s">
        <v>53</v>
      </c>
      <c r="B14" s="113">
        <v>22</v>
      </c>
      <c r="C14" s="113">
        <v>79</v>
      </c>
      <c r="D14" s="113">
        <v>14</v>
      </c>
      <c r="E14" s="113">
        <v>3</v>
      </c>
      <c r="F14" s="113">
        <v>14</v>
      </c>
      <c r="G14" s="188">
        <f t="shared" si="0"/>
        <v>132</v>
      </c>
      <c r="H14" s="113">
        <v>209</v>
      </c>
      <c r="I14" s="113">
        <v>78</v>
      </c>
      <c r="J14" s="113"/>
      <c r="K14" s="113">
        <v>9</v>
      </c>
      <c r="L14" s="113">
        <v>1</v>
      </c>
      <c r="M14" s="155">
        <f t="shared" si="1"/>
        <v>10</v>
      </c>
      <c r="N14" s="113">
        <v>0</v>
      </c>
      <c r="O14" s="113">
        <v>3</v>
      </c>
      <c r="P14" s="376">
        <f t="shared" si="2"/>
        <v>3</v>
      </c>
      <c r="Q14" s="47" t="s">
        <v>54</v>
      </c>
    </row>
    <row r="15" spans="1:17" s="5" customFormat="1" ht="27" customHeight="1" thickBot="1" x14ac:dyDescent="0.25">
      <c r="A15" s="55" t="s">
        <v>55</v>
      </c>
      <c r="B15" s="112">
        <v>41</v>
      </c>
      <c r="C15" s="112">
        <v>94</v>
      </c>
      <c r="D15" s="112">
        <v>13</v>
      </c>
      <c r="E15" s="112">
        <v>5</v>
      </c>
      <c r="F15" s="112">
        <v>28</v>
      </c>
      <c r="G15" s="189">
        <f t="shared" si="0"/>
        <v>181</v>
      </c>
      <c r="H15" s="112">
        <v>174</v>
      </c>
      <c r="I15" s="112">
        <v>92</v>
      </c>
      <c r="J15" s="112"/>
      <c r="K15" s="112">
        <v>4</v>
      </c>
      <c r="L15" s="112">
        <v>1</v>
      </c>
      <c r="M15" s="168">
        <f t="shared" si="1"/>
        <v>5</v>
      </c>
      <c r="N15" s="112">
        <v>0</v>
      </c>
      <c r="O15" s="112">
        <v>2</v>
      </c>
      <c r="P15" s="375">
        <f t="shared" si="2"/>
        <v>2</v>
      </c>
      <c r="Q15" s="46" t="s">
        <v>289</v>
      </c>
    </row>
    <row r="16" spans="1:17" s="5" customFormat="1" ht="27" customHeight="1" thickBot="1" x14ac:dyDescent="0.25">
      <c r="A16" s="44" t="s">
        <v>56</v>
      </c>
      <c r="B16" s="113">
        <v>24</v>
      </c>
      <c r="C16" s="113">
        <v>26</v>
      </c>
      <c r="D16" s="113">
        <v>7</v>
      </c>
      <c r="E16" s="113">
        <v>6</v>
      </c>
      <c r="F16" s="113">
        <v>3</v>
      </c>
      <c r="G16" s="188">
        <f t="shared" si="0"/>
        <v>66</v>
      </c>
      <c r="H16" s="113">
        <v>56</v>
      </c>
      <c r="I16" s="113">
        <v>26</v>
      </c>
      <c r="J16" s="113"/>
      <c r="K16" s="113">
        <v>4</v>
      </c>
      <c r="L16" s="113">
        <v>1</v>
      </c>
      <c r="M16" s="155">
        <f t="shared" si="1"/>
        <v>5</v>
      </c>
      <c r="N16" s="113">
        <v>0</v>
      </c>
      <c r="O16" s="113">
        <v>0</v>
      </c>
      <c r="P16" s="376">
        <f t="shared" si="2"/>
        <v>0</v>
      </c>
      <c r="Q16" s="47" t="s">
        <v>290</v>
      </c>
    </row>
    <row r="17" spans="1:17" s="5" customFormat="1" ht="27" customHeight="1" thickBot="1" x14ac:dyDescent="0.25">
      <c r="A17" s="55" t="s">
        <v>57</v>
      </c>
      <c r="B17" s="112">
        <v>27</v>
      </c>
      <c r="C17" s="112">
        <v>79</v>
      </c>
      <c r="D17" s="112">
        <v>26</v>
      </c>
      <c r="E17" s="112">
        <v>8</v>
      </c>
      <c r="F17" s="112">
        <v>11</v>
      </c>
      <c r="G17" s="189">
        <f t="shared" si="0"/>
        <v>151</v>
      </c>
      <c r="H17" s="112">
        <v>225</v>
      </c>
      <c r="I17" s="112">
        <v>78</v>
      </c>
      <c r="J17" s="112"/>
      <c r="K17" s="112">
        <v>7</v>
      </c>
      <c r="L17" s="112">
        <v>4</v>
      </c>
      <c r="M17" s="168">
        <f t="shared" si="1"/>
        <v>11</v>
      </c>
      <c r="N17" s="112">
        <v>0</v>
      </c>
      <c r="O17" s="112">
        <v>1</v>
      </c>
      <c r="P17" s="375">
        <f t="shared" si="2"/>
        <v>1</v>
      </c>
      <c r="Q17" s="46" t="s">
        <v>286</v>
      </c>
    </row>
    <row r="18" spans="1:17" s="5" customFormat="1" ht="27" customHeight="1" x14ac:dyDescent="0.2">
      <c r="A18" s="56" t="s">
        <v>168</v>
      </c>
      <c r="B18" s="156">
        <v>43</v>
      </c>
      <c r="C18" s="156">
        <v>96</v>
      </c>
      <c r="D18" s="156">
        <v>18</v>
      </c>
      <c r="E18" s="156">
        <v>5</v>
      </c>
      <c r="F18" s="166">
        <v>27</v>
      </c>
      <c r="G18" s="190">
        <f>SUM(B18:F18)</f>
        <v>189</v>
      </c>
      <c r="H18" s="166">
        <v>119</v>
      </c>
      <c r="I18" s="166">
        <v>96</v>
      </c>
      <c r="J18" s="166"/>
      <c r="K18" s="156">
        <v>4</v>
      </c>
      <c r="L18" s="156">
        <v>1</v>
      </c>
      <c r="M18" s="374">
        <f t="shared" si="1"/>
        <v>5</v>
      </c>
      <c r="N18" s="156">
        <v>0</v>
      </c>
      <c r="O18" s="156">
        <v>0</v>
      </c>
      <c r="P18" s="377">
        <f>N18+O18</f>
        <v>0</v>
      </c>
      <c r="Q18" s="66" t="s">
        <v>287</v>
      </c>
    </row>
    <row r="19" spans="1:17" s="5" customFormat="1" ht="23.25" customHeight="1" x14ac:dyDescent="0.2">
      <c r="A19" s="57" t="s">
        <v>2</v>
      </c>
      <c r="B19" s="167">
        <f>SUM(B11:B18)</f>
        <v>445</v>
      </c>
      <c r="C19" s="167">
        <f t="shared" ref="C19:J19" si="3">SUM(C11:C18)</f>
        <v>1245</v>
      </c>
      <c r="D19" s="167">
        <f t="shared" si="3"/>
        <v>233</v>
      </c>
      <c r="E19" s="167">
        <f>SUM(E11:E18)</f>
        <v>70</v>
      </c>
      <c r="F19" s="167">
        <f t="shared" si="3"/>
        <v>285</v>
      </c>
      <c r="G19" s="167">
        <f>SUM(G11:G18)</f>
        <v>2278</v>
      </c>
      <c r="H19" s="167">
        <f t="shared" si="3"/>
        <v>3111</v>
      </c>
      <c r="I19" s="167">
        <f>SUM(I11:I18)</f>
        <v>1231</v>
      </c>
      <c r="J19" s="167">
        <f t="shared" si="3"/>
        <v>0</v>
      </c>
      <c r="K19" s="167">
        <f>SUM(K11:K18)</f>
        <v>136</v>
      </c>
      <c r="L19" s="167">
        <f t="shared" ref="L19:P19" si="4">SUM(L11:L18)</f>
        <v>30</v>
      </c>
      <c r="M19" s="167">
        <f t="shared" si="4"/>
        <v>166</v>
      </c>
      <c r="N19" s="167">
        <f t="shared" si="4"/>
        <v>2</v>
      </c>
      <c r="O19" s="167">
        <f t="shared" si="4"/>
        <v>27</v>
      </c>
      <c r="P19" s="316">
        <f t="shared" si="4"/>
        <v>29</v>
      </c>
      <c r="Q19" s="72" t="s">
        <v>3</v>
      </c>
    </row>
    <row r="20" spans="1:17" ht="12.75" customHeight="1" x14ac:dyDescent="0.2">
      <c r="A20" s="1023" t="s">
        <v>583</v>
      </c>
      <c r="B20" s="1024"/>
      <c r="C20" s="1024"/>
      <c r="D20" s="1024"/>
      <c r="J20"/>
      <c r="K20"/>
      <c r="L20" s="1017" t="s">
        <v>58</v>
      </c>
      <c r="M20" s="1017"/>
      <c r="N20" s="1017"/>
      <c r="O20" s="1017"/>
      <c r="P20" s="1017"/>
      <c r="Q20" s="1017"/>
    </row>
    <row r="21" spans="1:17" ht="12.75" customHeight="1" x14ac:dyDescent="0.2">
      <c r="A21" s="1024" t="s">
        <v>584</v>
      </c>
      <c r="B21" s="1024"/>
      <c r="C21" s="1024"/>
      <c r="D21" s="1024"/>
      <c r="J21"/>
      <c r="K21"/>
      <c r="L21" s="1017" t="s">
        <v>525</v>
      </c>
      <c r="M21" s="1017"/>
      <c r="N21" s="1017"/>
      <c r="O21" s="1017"/>
      <c r="P21" s="1017"/>
      <c r="Q21" s="1017"/>
    </row>
    <row r="22" spans="1:17" ht="12.75" customHeight="1" x14ac:dyDescent="0.2">
      <c r="A22" s="1024" t="s">
        <v>585</v>
      </c>
      <c r="B22" s="1024"/>
      <c r="C22" s="1024"/>
      <c r="D22" s="1024"/>
      <c r="J22"/>
      <c r="K22" s="1017" t="s">
        <v>526</v>
      </c>
      <c r="L22" s="1017"/>
      <c r="M22" s="1017"/>
      <c r="N22" s="1017"/>
      <c r="O22" s="1017"/>
      <c r="P22" s="1017"/>
      <c r="Q22" s="1017"/>
    </row>
    <row r="23" spans="1:17" ht="13.5" customHeight="1" x14ac:dyDescent="0.2">
      <c r="J23"/>
      <c r="K23"/>
      <c r="L23"/>
      <c r="M23"/>
      <c r="N23"/>
      <c r="O23"/>
      <c r="P23"/>
    </row>
    <row r="24" spans="1:17" ht="13.5" customHeight="1" x14ac:dyDescent="0.2">
      <c r="J24"/>
      <c r="K24"/>
      <c r="L24"/>
      <c r="M24"/>
      <c r="N24"/>
      <c r="O24"/>
      <c r="P24"/>
    </row>
    <row r="25" spans="1:17" ht="13.5" customHeight="1" x14ac:dyDescent="0.2">
      <c r="J25"/>
      <c r="K25"/>
      <c r="L25"/>
      <c r="M25"/>
      <c r="N25"/>
      <c r="O25"/>
      <c r="P25"/>
    </row>
    <row r="26" spans="1:17" ht="13.5" customHeight="1" x14ac:dyDescent="0.2">
      <c r="J26"/>
      <c r="K26"/>
      <c r="L26"/>
      <c r="M26"/>
      <c r="N26"/>
      <c r="O26"/>
      <c r="P26"/>
    </row>
    <row r="27" spans="1:17" x14ac:dyDescent="0.2">
      <c r="J27"/>
      <c r="K27"/>
      <c r="L27"/>
      <c r="M27"/>
      <c r="N27"/>
      <c r="O27"/>
      <c r="P27"/>
    </row>
    <row r="28" spans="1:17" ht="13.5" customHeight="1" x14ac:dyDescent="0.2">
      <c r="J28"/>
      <c r="K28"/>
      <c r="L28"/>
      <c r="M28"/>
      <c r="N28"/>
      <c r="O28"/>
      <c r="P28"/>
    </row>
    <row r="29" spans="1:17" ht="13.5" customHeight="1" x14ac:dyDescent="0.2">
      <c r="J29"/>
      <c r="K29"/>
      <c r="L29"/>
      <c r="M29"/>
      <c r="N29"/>
      <c r="O29"/>
      <c r="P29"/>
    </row>
    <row r="30" spans="1:17" ht="13.5" customHeight="1" x14ac:dyDescent="0.2">
      <c r="J30"/>
      <c r="K30"/>
      <c r="L30"/>
      <c r="M30"/>
      <c r="N30"/>
      <c r="O30"/>
      <c r="P30"/>
    </row>
    <row r="31" spans="1:17" x14ac:dyDescent="0.2">
      <c r="J31"/>
      <c r="K31"/>
      <c r="L31"/>
      <c r="M31"/>
      <c r="N31"/>
      <c r="O31"/>
      <c r="P31"/>
    </row>
    <row r="32" spans="1:17" ht="29.25" customHeight="1" x14ac:dyDescent="0.2">
      <c r="J32"/>
      <c r="K32"/>
      <c r="L32"/>
      <c r="M32"/>
      <c r="N32"/>
      <c r="O32"/>
      <c r="P32"/>
    </row>
    <row r="33" spans="10:16" ht="13.5" customHeight="1" x14ac:dyDescent="0.2">
      <c r="J33"/>
      <c r="K33"/>
      <c r="L33"/>
      <c r="M33"/>
      <c r="N33"/>
      <c r="O33"/>
      <c r="P33"/>
    </row>
  </sheetData>
  <mergeCells count="30">
    <mergeCell ref="M9:M10"/>
    <mergeCell ref="P9:P10"/>
    <mergeCell ref="A1:Q1"/>
    <mergeCell ref="K9:K10"/>
    <mergeCell ref="J6:J10"/>
    <mergeCell ref="I6:I10"/>
    <mergeCell ref="A2:Q2"/>
    <mergeCell ref="A3:Q3"/>
    <mergeCell ref="A4:Q4"/>
    <mergeCell ref="L9:L10"/>
    <mergeCell ref="Q6:Q10"/>
    <mergeCell ref="N9:N10"/>
    <mergeCell ref="O9:O10"/>
    <mergeCell ref="A6:A10"/>
    <mergeCell ref="L20:Q20"/>
    <mergeCell ref="L21:Q21"/>
    <mergeCell ref="K22:Q22"/>
    <mergeCell ref="H6:H10"/>
    <mergeCell ref="B8:B10"/>
    <mergeCell ref="C8:C10"/>
    <mergeCell ref="D8:D10"/>
    <mergeCell ref="E8:E10"/>
    <mergeCell ref="F8:F10"/>
    <mergeCell ref="B6:G6"/>
    <mergeCell ref="G8:G10"/>
    <mergeCell ref="A20:D20"/>
    <mergeCell ref="A21:D21"/>
    <mergeCell ref="A22:D22"/>
    <mergeCell ref="K6:M8"/>
    <mergeCell ref="N6:P8"/>
  </mergeCells>
  <phoneticPr fontId="31" type="noConversion"/>
  <printOptions horizontalCentered="1" verticalCentered="1"/>
  <pageMargins left="0" right="0" top="0" bottom="0" header="0" footer="0"/>
  <pageSetup paperSize="9" scale="93"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dimension ref="A1:K35"/>
  <sheetViews>
    <sheetView showGridLines="0" rightToLeft="1" view="pageBreakPreview" topLeftCell="A3" zoomScaleNormal="75" zoomScaleSheetLayoutView="100" workbookViewId="0">
      <selection activeCell="H33" sqref="H33"/>
    </sheetView>
  </sheetViews>
  <sheetFormatPr defaultRowHeight="12.75" x14ac:dyDescent="0.2"/>
  <cols>
    <col min="1" max="1" width="26.42578125" style="10" customWidth="1"/>
    <col min="2" max="10" width="7.7109375" style="10" customWidth="1"/>
    <col min="11" max="11" width="26.42578125" style="10" customWidth="1"/>
  </cols>
  <sheetData>
    <row r="1" spans="1:11" ht="18" x14ac:dyDescent="0.25">
      <c r="A1" s="1049" t="s">
        <v>702</v>
      </c>
      <c r="B1" s="1050"/>
      <c r="C1" s="1050"/>
      <c r="D1" s="1050"/>
      <c r="E1" s="1050"/>
      <c r="F1" s="1050"/>
      <c r="G1" s="1050"/>
      <c r="H1" s="1050"/>
      <c r="I1" s="1050"/>
      <c r="J1" s="1050"/>
      <c r="K1" s="1050"/>
    </row>
    <row r="2" spans="1:11" ht="18" x14ac:dyDescent="0.25">
      <c r="A2" s="1051">
        <v>2023</v>
      </c>
      <c r="B2" s="1052"/>
      <c r="C2" s="1052"/>
      <c r="D2" s="1052"/>
      <c r="E2" s="1052"/>
      <c r="F2" s="1052"/>
      <c r="G2" s="1052"/>
      <c r="H2" s="1052"/>
      <c r="I2" s="1052"/>
      <c r="J2" s="1052"/>
      <c r="K2" s="1052"/>
    </row>
    <row r="3" spans="1:11" ht="36" customHeight="1" x14ac:dyDescent="0.2">
      <c r="A3" s="1053" t="s">
        <v>302</v>
      </c>
      <c r="B3" s="1054"/>
      <c r="C3" s="1054"/>
      <c r="D3" s="1054"/>
      <c r="E3" s="1054"/>
      <c r="F3" s="1054"/>
      <c r="G3" s="1054"/>
      <c r="H3" s="1054"/>
      <c r="I3" s="1054"/>
      <c r="J3" s="1054"/>
      <c r="K3" s="1054"/>
    </row>
    <row r="4" spans="1:11" ht="15.75" x14ac:dyDescent="0.2">
      <c r="A4" s="1055">
        <v>2023</v>
      </c>
      <c r="B4" s="1056"/>
      <c r="C4" s="1056"/>
      <c r="D4" s="1056"/>
      <c r="E4" s="1056"/>
      <c r="F4" s="1056"/>
      <c r="G4" s="1056"/>
      <c r="H4" s="1056"/>
      <c r="I4" s="1056"/>
      <c r="J4" s="1056"/>
      <c r="K4" s="1056"/>
    </row>
    <row r="5" spans="1:11" ht="15.75" x14ac:dyDescent="0.2">
      <c r="A5" s="23" t="s">
        <v>205</v>
      </c>
      <c r="B5" s="22"/>
      <c r="C5" s="22"/>
      <c r="D5" s="22"/>
      <c r="E5" s="22"/>
      <c r="F5" s="22"/>
      <c r="G5"/>
      <c r="H5"/>
      <c r="I5"/>
      <c r="J5"/>
      <c r="K5" s="42" t="s">
        <v>206</v>
      </c>
    </row>
    <row r="6" spans="1:11" s="4" customFormat="1" ht="17.25" customHeight="1" thickBot="1" x14ac:dyDescent="0.25">
      <c r="A6" s="1057" t="s">
        <v>523</v>
      </c>
      <c r="B6" s="905" t="s">
        <v>24</v>
      </c>
      <c r="C6" s="905"/>
      <c r="D6" s="905"/>
      <c r="E6" s="905" t="s">
        <v>25</v>
      </c>
      <c r="F6" s="905"/>
      <c r="G6" s="905"/>
      <c r="H6" s="906" t="s">
        <v>0</v>
      </c>
      <c r="I6" s="906"/>
      <c r="J6" s="906"/>
      <c r="K6" s="1060" t="s">
        <v>524</v>
      </c>
    </row>
    <row r="7" spans="1:11" s="4" customFormat="1" ht="15.75" customHeight="1" thickBot="1" x14ac:dyDescent="0.25">
      <c r="A7" s="1058"/>
      <c r="B7" s="1063" t="s">
        <v>26</v>
      </c>
      <c r="C7" s="1063"/>
      <c r="D7" s="1063"/>
      <c r="E7" s="1063" t="s">
        <v>121</v>
      </c>
      <c r="F7" s="1063"/>
      <c r="G7" s="1063"/>
      <c r="H7" s="1064" t="s">
        <v>1</v>
      </c>
      <c r="I7" s="1064"/>
      <c r="J7" s="1064"/>
      <c r="K7" s="1061"/>
    </row>
    <row r="8" spans="1:11" s="4" customFormat="1" ht="10.5" customHeight="1" thickBot="1" x14ac:dyDescent="0.25">
      <c r="A8" s="1058"/>
      <c r="B8" s="1039" t="s">
        <v>260</v>
      </c>
      <c r="C8" s="1039" t="s">
        <v>261</v>
      </c>
      <c r="D8" s="1037" t="s">
        <v>259</v>
      </c>
      <c r="E8" s="1039" t="s">
        <v>260</v>
      </c>
      <c r="F8" s="1039" t="s">
        <v>261</v>
      </c>
      <c r="G8" s="1037" t="s">
        <v>259</v>
      </c>
      <c r="H8" s="1039" t="s">
        <v>260</v>
      </c>
      <c r="I8" s="1039" t="s">
        <v>261</v>
      </c>
      <c r="J8" s="1037" t="s">
        <v>259</v>
      </c>
      <c r="K8" s="1061"/>
    </row>
    <row r="9" spans="1:11" s="4" customFormat="1" ht="20.25" customHeight="1" x14ac:dyDescent="0.2">
      <c r="A9" s="1059"/>
      <c r="B9" s="1038"/>
      <c r="C9" s="1038"/>
      <c r="D9" s="1038"/>
      <c r="E9" s="1038"/>
      <c r="F9" s="1038"/>
      <c r="G9" s="1038"/>
      <c r="H9" s="1038"/>
      <c r="I9" s="1038"/>
      <c r="J9" s="1038"/>
      <c r="K9" s="1062"/>
    </row>
    <row r="10" spans="1:11" s="5" customFormat="1" ht="21.95" customHeight="1" thickBot="1" x14ac:dyDescent="0.25">
      <c r="A10" s="43" t="s">
        <v>617</v>
      </c>
      <c r="B10" s="112">
        <v>20</v>
      </c>
      <c r="C10" s="112">
        <v>59</v>
      </c>
      <c r="D10" s="168">
        <f>SUM(B10:C10)</f>
        <v>79</v>
      </c>
      <c r="E10" s="112">
        <v>100</v>
      </c>
      <c r="F10" s="112">
        <v>104</v>
      </c>
      <c r="G10" s="168">
        <f>SUM(E10:F10)</f>
        <v>204</v>
      </c>
      <c r="H10" s="168">
        <f t="shared" ref="H10:I25" si="0">B10+E10</f>
        <v>120</v>
      </c>
      <c r="I10" s="168">
        <f t="shared" si="0"/>
        <v>163</v>
      </c>
      <c r="J10" s="168">
        <f>SUM(H10:I10)</f>
        <v>283</v>
      </c>
      <c r="K10" s="314" t="s">
        <v>618</v>
      </c>
    </row>
    <row r="11" spans="1:11" s="5" customFormat="1" ht="21.95" customHeight="1" thickBot="1" x14ac:dyDescent="0.25">
      <c r="A11" s="235" t="s">
        <v>65</v>
      </c>
      <c r="B11" s="398">
        <v>4</v>
      </c>
      <c r="C11" s="398">
        <v>0</v>
      </c>
      <c r="D11" s="399">
        <f t="shared" ref="D11:D32" si="1">SUM(B11:C11)</f>
        <v>4</v>
      </c>
      <c r="E11" s="398">
        <v>16</v>
      </c>
      <c r="F11" s="398">
        <v>0</v>
      </c>
      <c r="G11" s="399">
        <f t="shared" ref="G11:G32" si="2">SUM(E11:F11)</f>
        <v>16</v>
      </c>
      <c r="H11" s="399">
        <f t="shared" si="0"/>
        <v>20</v>
      </c>
      <c r="I11" s="399">
        <f t="shared" si="0"/>
        <v>0</v>
      </c>
      <c r="J11" s="399">
        <f>SUM(H11:I11)</f>
        <v>20</v>
      </c>
      <c r="K11" s="315" t="s">
        <v>291</v>
      </c>
    </row>
    <row r="12" spans="1:11" s="5" customFormat="1" ht="21.95" customHeight="1" thickBot="1" x14ac:dyDescent="0.25">
      <c r="A12" s="84" t="s">
        <v>301</v>
      </c>
      <c r="B12" s="111">
        <v>0</v>
      </c>
      <c r="C12" s="111">
        <v>0</v>
      </c>
      <c r="D12" s="154">
        <f t="shared" si="1"/>
        <v>0</v>
      </c>
      <c r="E12" s="111">
        <v>1</v>
      </c>
      <c r="F12" s="111">
        <v>0</v>
      </c>
      <c r="G12" s="154">
        <f t="shared" si="2"/>
        <v>1</v>
      </c>
      <c r="H12" s="154">
        <f t="shared" si="0"/>
        <v>1</v>
      </c>
      <c r="I12" s="154">
        <f t="shared" si="0"/>
        <v>0</v>
      </c>
      <c r="J12" s="154">
        <f t="shared" ref="J12:J32" si="3">SUM(H12:I12)</f>
        <v>1</v>
      </c>
      <c r="K12" s="314" t="s">
        <v>292</v>
      </c>
    </row>
    <row r="13" spans="1:11" s="5" customFormat="1" ht="21.95" customHeight="1" thickBot="1" x14ac:dyDescent="0.25">
      <c r="A13" s="44" t="s">
        <v>66</v>
      </c>
      <c r="B13" s="113">
        <v>0</v>
      </c>
      <c r="C13" s="113">
        <v>0</v>
      </c>
      <c r="D13" s="155">
        <f t="shared" si="1"/>
        <v>0</v>
      </c>
      <c r="E13" s="113">
        <v>53</v>
      </c>
      <c r="F13" s="113">
        <v>0</v>
      </c>
      <c r="G13" s="155">
        <f t="shared" si="2"/>
        <v>53</v>
      </c>
      <c r="H13" s="155">
        <f t="shared" si="0"/>
        <v>53</v>
      </c>
      <c r="I13" s="155">
        <f t="shared" si="0"/>
        <v>0</v>
      </c>
      <c r="J13" s="155">
        <f t="shared" si="3"/>
        <v>53</v>
      </c>
      <c r="K13" s="315" t="s">
        <v>74</v>
      </c>
    </row>
    <row r="14" spans="1:11" s="5" customFormat="1" ht="21.95" customHeight="1" thickBot="1" x14ac:dyDescent="0.25">
      <c r="A14" s="84" t="s">
        <v>67</v>
      </c>
      <c r="B14" s="111">
        <v>60</v>
      </c>
      <c r="C14" s="111">
        <v>0</v>
      </c>
      <c r="D14" s="154">
        <f>SUM(B14:C14)</f>
        <v>60</v>
      </c>
      <c r="E14" s="111">
        <v>203</v>
      </c>
      <c r="F14" s="111">
        <v>0</v>
      </c>
      <c r="G14" s="154">
        <f t="shared" si="2"/>
        <v>203</v>
      </c>
      <c r="H14" s="154">
        <f t="shared" si="0"/>
        <v>263</v>
      </c>
      <c r="I14" s="154">
        <f t="shared" si="0"/>
        <v>0</v>
      </c>
      <c r="J14" s="154">
        <f t="shared" si="3"/>
        <v>263</v>
      </c>
      <c r="K14" s="314" t="s">
        <v>75</v>
      </c>
    </row>
    <row r="15" spans="1:11" s="5" customFormat="1" ht="21.95" customHeight="1" thickBot="1" x14ac:dyDescent="0.25">
      <c r="A15" s="44" t="s">
        <v>68</v>
      </c>
      <c r="B15" s="113">
        <v>4</v>
      </c>
      <c r="C15" s="113">
        <v>0</v>
      </c>
      <c r="D15" s="155">
        <f t="shared" si="1"/>
        <v>4</v>
      </c>
      <c r="E15" s="113">
        <v>16</v>
      </c>
      <c r="F15" s="113">
        <v>0</v>
      </c>
      <c r="G15" s="155">
        <f t="shared" si="2"/>
        <v>16</v>
      </c>
      <c r="H15" s="155">
        <f t="shared" si="0"/>
        <v>20</v>
      </c>
      <c r="I15" s="155">
        <f t="shared" si="0"/>
        <v>0</v>
      </c>
      <c r="J15" s="155">
        <f t="shared" si="3"/>
        <v>20</v>
      </c>
      <c r="K15" s="315" t="s">
        <v>293</v>
      </c>
    </row>
    <row r="16" spans="1:11" s="5" customFormat="1" ht="21.95" customHeight="1" thickBot="1" x14ac:dyDescent="0.25">
      <c r="A16" s="84" t="s">
        <v>559</v>
      </c>
      <c r="B16" s="111">
        <v>0</v>
      </c>
      <c r="C16" s="111">
        <v>3</v>
      </c>
      <c r="D16" s="154">
        <f t="shared" si="1"/>
        <v>3</v>
      </c>
      <c r="E16" s="111">
        <v>0</v>
      </c>
      <c r="F16" s="111">
        <v>5</v>
      </c>
      <c r="G16" s="154">
        <f t="shared" si="2"/>
        <v>5</v>
      </c>
      <c r="H16" s="154">
        <f t="shared" si="0"/>
        <v>0</v>
      </c>
      <c r="I16" s="154">
        <f t="shared" si="0"/>
        <v>8</v>
      </c>
      <c r="J16" s="154">
        <f t="shared" si="3"/>
        <v>8</v>
      </c>
      <c r="K16" s="314" t="s">
        <v>560</v>
      </c>
    </row>
    <row r="17" spans="1:11" s="5" customFormat="1" ht="21.95" customHeight="1" thickBot="1" x14ac:dyDescent="0.25">
      <c r="A17" s="44" t="s">
        <v>69</v>
      </c>
      <c r="B17" s="113">
        <v>0</v>
      </c>
      <c r="C17" s="113">
        <v>2</v>
      </c>
      <c r="D17" s="155">
        <f t="shared" si="1"/>
        <v>2</v>
      </c>
      <c r="E17" s="113">
        <v>4</v>
      </c>
      <c r="F17" s="113">
        <v>7</v>
      </c>
      <c r="G17" s="155">
        <f t="shared" si="2"/>
        <v>11</v>
      </c>
      <c r="H17" s="155">
        <f t="shared" si="0"/>
        <v>4</v>
      </c>
      <c r="I17" s="155">
        <f t="shared" si="0"/>
        <v>9</v>
      </c>
      <c r="J17" s="155">
        <f t="shared" si="3"/>
        <v>13</v>
      </c>
      <c r="K17" s="315" t="s">
        <v>294</v>
      </c>
    </row>
    <row r="18" spans="1:11" s="5" customFormat="1" ht="26.25" customHeight="1" thickBot="1" x14ac:dyDescent="0.25">
      <c r="A18" s="84" t="s">
        <v>70</v>
      </c>
      <c r="B18" s="111">
        <v>0</v>
      </c>
      <c r="C18" s="111">
        <v>1</v>
      </c>
      <c r="D18" s="154">
        <f t="shared" si="1"/>
        <v>1</v>
      </c>
      <c r="E18" s="111">
        <v>0</v>
      </c>
      <c r="F18" s="111">
        <v>3</v>
      </c>
      <c r="G18" s="154">
        <f t="shared" si="2"/>
        <v>3</v>
      </c>
      <c r="H18" s="154">
        <f t="shared" si="0"/>
        <v>0</v>
      </c>
      <c r="I18" s="154">
        <f t="shared" si="0"/>
        <v>4</v>
      </c>
      <c r="J18" s="154">
        <f t="shared" si="3"/>
        <v>4</v>
      </c>
      <c r="K18" s="314" t="s">
        <v>295</v>
      </c>
    </row>
    <row r="19" spans="1:11" s="5" customFormat="1" ht="21.95" customHeight="1" thickBot="1" x14ac:dyDescent="0.25">
      <c r="A19" s="44" t="s">
        <v>229</v>
      </c>
      <c r="B19" s="113">
        <v>0</v>
      </c>
      <c r="C19" s="113">
        <v>10</v>
      </c>
      <c r="D19" s="155">
        <f t="shared" si="1"/>
        <v>10</v>
      </c>
      <c r="E19" s="113">
        <v>0</v>
      </c>
      <c r="F19" s="113">
        <v>10</v>
      </c>
      <c r="G19" s="155">
        <f t="shared" si="2"/>
        <v>10</v>
      </c>
      <c r="H19" s="155">
        <f t="shared" si="0"/>
        <v>0</v>
      </c>
      <c r="I19" s="155">
        <f t="shared" si="0"/>
        <v>20</v>
      </c>
      <c r="J19" s="155">
        <f t="shared" si="3"/>
        <v>20</v>
      </c>
      <c r="K19" s="315" t="s">
        <v>296</v>
      </c>
    </row>
    <row r="20" spans="1:11" s="5" customFormat="1" ht="26.25" customHeight="1" thickBot="1" x14ac:dyDescent="0.25">
      <c r="A20" s="84" t="s">
        <v>71</v>
      </c>
      <c r="B20" s="111">
        <v>21</v>
      </c>
      <c r="C20" s="111">
        <v>3</v>
      </c>
      <c r="D20" s="154">
        <f t="shared" si="1"/>
        <v>24</v>
      </c>
      <c r="E20" s="111">
        <v>100</v>
      </c>
      <c r="F20" s="111">
        <v>0</v>
      </c>
      <c r="G20" s="154">
        <f t="shared" si="2"/>
        <v>100</v>
      </c>
      <c r="H20" s="154">
        <f t="shared" si="0"/>
        <v>121</v>
      </c>
      <c r="I20" s="154">
        <f t="shared" si="0"/>
        <v>3</v>
      </c>
      <c r="J20" s="154">
        <f t="shared" si="3"/>
        <v>124</v>
      </c>
      <c r="K20" s="314" t="s">
        <v>297</v>
      </c>
    </row>
    <row r="21" spans="1:11" s="5" customFormat="1" ht="21.95" customHeight="1" thickBot="1" x14ac:dyDescent="0.25">
      <c r="A21" s="44" t="s">
        <v>230</v>
      </c>
      <c r="B21" s="113">
        <v>0</v>
      </c>
      <c r="C21" s="113">
        <v>0</v>
      </c>
      <c r="D21" s="155">
        <f t="shared" si="1"/>
        <v>0</v>
      </c>
      <c r="E21" s="113">
        <v>3</v>
      </c>
      <c r="F21" s="113">
        <v>0</v>
      </c>
      <c r="G21" s="155">
        <f t="shared" si="2"/>
        <v>3</v>
      </c>
      <c r="H21" s="155">
        <f t="shared" si="0"/>
        <v>3</v>
      </c>
      <c r="I21" s="155">
        <f t="shared" si="0"/>
        <v>0</v>
      </c>
      <c r="J21" s="155">
        <f t="shared" si="3"/>
        <v>3</v>
      </c>
      <c r="K21" s="315" t="s">
        <v>298</v>
      </c>
    </row>
    <row r="22" spans="1:11" s="5" customFormat="1" ht="21.95" customHeight="1" thickBot="1" x14ac:dyDescent="0.25">
      <c r="A22" s="84" t="s">
        <v>231</v>
      </c>
      <c r="B22" s="111">
        <v>0</v>
      </c>
      <c r="C22" s="111">
        <v>1</v>
      </c>
      <c r="D22" s="154">
        <f t="shared" si="1"/>
        <v>1</v>
      </c>
      <c r="E22" s="111">
        <v>2</v>
      </c>
      <c r="F22" s="111">
        <v>1</v>
      </c>
      <c r="G22" s="154">
        <f t="shared" si="2"/>
        <v>3</v>
      </c>
      <c r="H22" s="154">
        <f t="shared" si="0"/>
        <v>2</v>
      </c>
      <c r="I22" s="154">
        <f t="shared" si="0"/>
        <v>2</v>
      </c>
      <c r="J22" s="154">
        <f t="shared" si="3"/>
        <v>4</v>
      </c>
      <c r="K22" s="314" t="s">
        <v>299</v>
      </c>
    </row>
    <row r="23" spans="1:11" s="5" customFormat="1" ht="21.95" customHeight="1" thickBot="1" x14ac:dyDescent="0.25">
      <c r="A23" s="44" t="s">
        <v>72</v>
      </c>
      <c r="B23" s="113">
        <v>0</v>
      </c>
      <c r="C23" s="113">
        <v>5</v>
      </c>
      <c r="D23" s="155">
        <f t="shared" si="1"/>
        <v>5</v>
      </c>
      <c r="E23" s="113">
        <v>100</v>
      </c>
      <c r="F23" s="113">
        <v>0</v>
      </c>
      <c r="G23" s="155">
        <f t="shared" si="2"/>
        <v>100</v>
      </c>
      <c r="H23" s="155">
        <f t="shared" si="0"/>
        <v>100</v>
      </c>
      <c r="I23" s="155">
        <f t="shared" si="0"/>
        <v>5</v>
      </c>
      <c r="J23" s="155">
        <f t="shared" si="3"/>
        <v>105</v>
      </c>
      <c r="K23" s="315" t="s">
        <v>76</v>
      </c>
    </row>
    <row r="24" spans="1:11" s="5" customFormat="1" ht="21.95" customHeight="1" thickBot="1" x14ac:dyDescent="0.25">
      <c r="A24" s="84" t="s">
        <v>169</v>
      </c>
      <c r="B24" s="111">
        <v>0</v>
      </c>
      <c r="C24" s="111">
        <v>41</v>
      </c>
      <c r="D24" s="154">
        <f t="shared" si="1"/>
        <v>41</v>
      </c>
      <c r="E24" s="111">
        <v>0</v>
      </c>
      <c r="F24" s="111">
        <v>25</v>
      </c>
      <c r="G24" s="154">
        <f t="shared" si="2"/>
        <v>25</v>
      </c>
      <c r="H24" s="154">
        <f t="shared" si="0"/>
        <v>0</v>
      </c>
      <c r="I24" s="154">
        <f t="shared" si="0"/>
        <v>66</v>
      </c>
      <c r="J24" s="154">
        <f t="shared" si="3"/>
        <v>66</v>
      </c>
      <c r="K24" s="314" t="s">
        <v>170</v>
      </c>
    </row>
    <row r="25" spans="1:11" s="5" customFormat="1" ht="21.95" customHeight="1" thickBot="1" x14ac:dyDescent="0.25">
      <c r="A25" s="44" t="s">
        <v>522</v>
      </c>
      <c r="B25" s="113">
        <v>0</v>
      </c>
      <c r="C25" s="113">
        <v>20</v>
      </c>
      <c r="D25" s="155">
        <f t="shared" si="1"/>
        <v>20</v>
      </c>
      <c r="E25" s="113">
        <v>0</v>
      </c>
      <c r="F25" s="113">
        <v>0</v>
      </c>
      <c r="G25" s="155">
        <f t="shared" si="2"/>
        <v>0</v>
      </c>
      <c r="H25" s="155">
        <f t="shared" si="0"/>
        <v>0</v>
      </c>
      <c r="I25" s="155">
        <f t="shared" si="0"/>
        <v>20</v>
      </c>
      <c r="J25" s="155">
        <f t="shared" si="3"/>
        <v>20</v>
      </c>
      <c r="K25" s="315" t="s">
        <v>570</v>
      </c>
    </row>
    <row r="26" spans="1:11" s="5" customFormat="1" ht="21.95" customHeight="1" thickBot="1" x14ac:dyDescent="0.25">
      <c r="A26" s="84" t="s">
        <v>171</v>
      </c>
      <c r="B26" s="111">
        <v>0</v>
      </c>
      <c r="C26" s="111">
        <v>41</v>
      </c>
      <c r="D26" s="154">
        <f t="shared" si="1"/>
        <v>41</v>
      </c>
      <c r="E26" s="111">
        <v>0</v>
      </c>
      <c r="F26" s="111">
        <v>10</v>
      </c>
      <c r="G26" s="154">
        <f t="shared" si="2"/>
        <v>10</v>
      </c>
      <c r="H26" s="154">
        <f t="shared" ref="H26:I32" si="4">B26+E26</f>
        <v>0</v>
      </c>
      <c r="I26" s="154">
        <f t="shared" si="4"/>
        <v>51</v>
      </c>
      <c r="J26" s="154">
        <f t="shared" si="3"/>
        <v>51</v>
      </c>
      <c r="K26" s="314" t="s">
        <v>300</v>
      </c>
    </row>
    <row r="27" spans="1:11" s="5" customFormat="1" ht="21.95" customHeight="1" thickBot="1" x14ac:dyDescent="0.25">
      <c r="A27" s="56" t="s">
        <v>629</v>
      </c>
      <c r="B27" s="156">
        <v>0</v>
      </c>
      <c r="C27" s="156">
        <v>4</v>
      </c>
      <c r="D27" s="155">
        <f t="shared" si="1"/>
        <v>4</v>
      </c>
      <c r="E27" s="156">
        <v>50</v>
      </c>
      <c r="F27" s="156">
        <v>10</v>
      </c>
      <c r="G27" s="155">
        <f t="shared" si="2"/>
        <v>60</v>
      </c>
      <c r="H27" s="155">
        <f t="shared" si="4"/>
        <v>50</v>
      </c>
      <c r="I27" s="155">
        <f t="shared" si="4"/>
        <v>14</v>
      </c>
      <c r="J27" s="155">
        <f t="shared" si="3"/>
        <v>64</v>
      </c>
      <c r="K27" s="443" t="s">
        <v>630</v>
      </c>
    </row>
    <row r="28" spans="1:11" s="5" customFormat="1" ht="21.95" customHeight="1" thickBot="1" x14ac:dyDescent="0.25">
      <c r="A28" s="239" t="s">
        <v>73</v>
      </c>
      <c r="B28" s="410">
        <v>0</v>
      </c>
      <c r="C28" s="410">
        <v>1</v>
      </c>
      <c r="D28" s="169">
        <f t="shared" si="1"/>
        <v>1</v>
      </c>
      <c r="E28" s="410">
        <v>0</v>
      </c>
      <c r="F28" s="410">
        <v>0</v>
      </c>
      <c r="G28" s="169">
        <f t="shared" si="2"/>
        <v>0</v>
      </c>
      <c r="H28" s="169">
        <f t="shared" si="4"/>
        <v>0</v>
      </c>
      <c r="I28" s="169">
        <f t="shared" si="4"/>
        <v>1</v>
      </c>
      <c r="J28" s="169">
        <f t="shared" si="3"/>
        <v>1</v>
      </c>
      <c r="K28" s="411" t="s">
        <v>77</v>
      </c>
    </row>
    <row r="29" spans="1:11" s="5" customFormat="1" ht="21.95" customHeight="1" thickBot="1" x14ac:dyDescent="0.25">
      <c r="A29" s="297" t="s">
        <v>619</v>
      </c>
      <c r="B29" s="403">
        <v>2</v>
      </c>
      <c r="C29" s="403">
        <v>18</v>
      </c>
      <c r="D29" s="374">
        <f t="shared" si="1"/>
        <v>20</v>
      </c>
      <c r="E29" s="403">
        <v>26</v>
      </c>
      <c r="F29" s="403">
        <v>22</v>
      </c>
      <c r="G29" s="374">
        <f t="shared" si="2"/>
        <v>48</v>
      </c>
      <c r="H29" s="374">
        <f t="shared" si="4"/>
        <v>28</v>
      </c>
      <c r="I29" s="374">
        <f t="shared" si="4"/>
        <v>40</v>
      </c>
      <c r="J29" s="374">
        <f t="shared" si="3"/>
        <v>68</v>
      </c>
      <c r="K29" s="404" t="s">
        <v>620</v>
      </c>
    </row>
    <row r="30" spans="1:11" s="5" customFormat="1" ht="21.95" customHeight="1" thickBot="1" x14ac:dyDescent="0.25">
      <c r="A30" s="400" t="s">
        <v>621</v>
      </c>
      <c r="B30" s="401">
        <v>0</v>
      </c>
      <c r="C30" s="401">
        <v>10</v>
      </c>
      <c r="D30" s="169">
        <f t="shared" si="1"/>
        <v>10</v>
      </c>
      <c r="E30" s="401">
        <v>0</v>
      </c>
      <c r="F30" s="401">
        <v>81</v>
      </c>
      <c r="G30" s="169">
        <f t="shared" si="2"/>
        <v>81</v>
      </c>
      <c r="H30" s="169">
        <f t="shared" si="4"/>
        <v>0</v>
      </c>
      <c r="I30" s="169">
        <f t="shared" si="4"/>
        <v>91</v>
      </c>
      <c r="J30" s="169">
        <f t="shared" si="3"/>
        <v>91</v>
      </c>
      <c r="K30" s="402" t="s">
        <v>622</v>
      </c>
    </row>
    <row r="31" spans="1:11" s="5" customFormat="1" ht="21.95" customHeight="1" thickBot="1" x14ac:dyDescent="0.25">
      <c r="A31" s="297" t="s">
        <v>623</v>
      </c>
      <c r="B31" s="403">
        <v>40</v>
      </c>
      <c r="C31" s="403">
        <v>62</v>
      </c>
      <c r="D31" s="374">
        <f t="shared" si="1"/>
        <v>102</v>
      </c>
      <c r="E31" s="403">
        <v>100</v>
      </c>
      <c r="F31" s="403">
        <v>50</v>
      </c>
      <c r="G31" s="374">
        <f t="shared" si="2"/>
        <v>150</v>
      </c>
      <c r="H31" s="374">
        <f t="shared" si="4"/>
        <v>140</v>
      </c>
      <c r="I31" s="374">
        <f t="shared" si="4"/>
        <v>112</v>
      </c>
      <c r="J31" s="374">
        <f t="shared" si="3"/>
        <v>252</v>
      </c>
      <c r="K31" s="404" t="s">
        <v>624</v>
      </c>
    </row>
    <row r="32" spans="1:11" s="35" customFormat="1" ht="21.95" customHeight="1" x14ac:dyDescent="0.2">
      <c r="A32" s="400" t="s">
        <v>625</v>
      </c>
      <c r="B32" s="401">
        <v>50</v>
      </c>
      <c r="C32" s="401">
        <v>56</v>
      </c>
      <c r="D32" s="169">
        <f t="shared" si="1"/>
        <v>106</v>
      </c>
      <c r="E32" s="401">
        <v>100</v>
      </c>
      <c r="F32" s="401">
        <v>40</v>
      </c>
      <c r="G32" s="169">
        <f t="shared" si="2"/>
        <v>140</v>
      </c>
      <c r="H32" s="169">
        <f t="shared" si="4"/>
        <v>150</v>
      </c>
      <c r="I32" s="169">
        <f t="shared" si="4"/>
        <v>96</v>
      </c>
      <c r="J32" s="169">
        <f t="shared" si="3"/>
        <v>246</v>
      </c>
      <c r="K32" s="402" t="s">
        <v>626</v>
      </c>
    </row>
    <row r="33" spans="1:11" s="6" customFormat="1" ht="21.95" customHeight="1" x14ac:dyDescent="0.2">
      <c r="A33" s="824" t="s">
        <v>2</v>
      </c>
      <c r="B33" s="809">
        <f t="shared" ref="B33:J33" si="5">SUM(B10:B32)</f>
        <v>201</v>
      </c>
      <c r="C33" s="809">
        <f t="shared" si="5"/>
        <v>337</v>
      </c>
      <c r="D33" s="809">
        <f t="shared" si="5"/>
        <v>538</v>
      </c>
      <c r="E33" s="809">
        <f t="shared" si="5"/>
        <v>874</v>
      </c>
      <c r="F33" s="809">
        <f t="shared" si="5"/>
        <v>368</v>
      </c>
      <c r="G33" s="808">
        <f t="shared" si="5"/>
        <v>1242</v>
      </c>
      <c r="H33" s="808">
        <f t="shared" si="5"/>
        <v>1075</v>
      </c>
      <c r="I33" s="809">
        <f t="shared" si="5"/>
        <v>705</v>
      </c>
      <c r="J33" s="809">
        <f t="shared" si="5"/>
        <v>1780</v>
      </c>
      <c r="K33" s="764" t="s">
        <v>3</v>
      </c>
    </row>
    <row r="34" spans="1:11" x14ac:dyDescent="0.2">
      <c r="B34" s="25"/>
    </row>
    <row r="35" spans="1:11" x14ac:dyDescent="0.2">
      <c r="B35" s="25"/>
    </row>
  </sheetData>
  <mergeCells count="21">
    <mergeCell ref="A1:K1"/>
    <mergeCell ref="A2:K2"/>
    <mergeCell ref="A3:K3"/>
    <mergeCell ref="A4:K4"/>
    <mergeCell ref="A6:A9"/>
    <mergeCell ref="K6:K9"/>
    <mergeCell ref="B7:D7"/>
    <mergeCell ref="E7:G7"/>
    <mergeCell ref="H7:J7"/>
    <mergeCell ref="B8:B9"/>
    <mergeCell ref="C8:C9"/>
    <mergeCell ref="D8:D9"/>
    <mergeCell ref="E8:E9"/>
    <mergeCell ref="F8:F9"/>
    <mergeCell ref="G8:G9"/>
    <mergeCell ref="B6:D6"/>
    <mergeCell ref="E6:G6"/>
    <mergeCell ref="H6:J6"/>
    <mergeCell ref="H8:H9"/>
    <mergeCell ref="I8:I9"/>
    <mergeCell ref="J8:J9"/>
  </mergeCells>
  <printOptions horizontalCentered="1" verticalCentered="1"/>
  <pageMargins left="0" right="0" top="0" bottom="0.12" header="0" footer="0"/>
  <pageSetup paperSize="9" scale="8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4"/>
  <dimension ref="A1:Q54"/>
  <sheetViews>
    <sheetView rightToLeft="1" view="pageBreakPreview" zoomScaleNormal="100" zoomScaleSheetLayoutView="100" workbookViewId="0">
      <selection activeCell="T12" sqref="T12"/>
    </sheetView>
  </sheetViews>
  <sheetFormatPr defaultColWidth="10.42578125" defaultRowHeight="12.75" x14ac:dyDescent="0.2"/>
  <cols>
    <col min="1" max="1" width="11.28515625" style="248" customWidth="1"/>
    <col min="2" max="2" width="13.28515625" style="248" customWidth="1"/>
    <col min="3" max="3" width="8.85546875" style="248" bestFit="1" customWidth="1"/>
    <col min="4" max="4" width="9.5703125" style="248" customWidth="1"/>
    <col min="5" max="10" width="8.85546875" style="248" bestFit="1" customWidth="1"/>
    <col min="11" max="11" width="11.140625" style="248" customWidth="1"/>
    <col min="12" max="12" width="8.85546875" style="248" bestFit="1" customWidth="1"/>
    <col min="13" max="13" width="10.28515625" style="248" bestFit="1" customWidth="1"/>
    <col min="14" max="14" width="10.42578125" style="248" bestFit="1" customWidth="1"/>
    <col min="15" max="15" width="9.85546875" style="248" bestFit="1" customWidth="1"/>
    <col min="16" max="16" width="14.140625" style="248" customWidth="1"/>
    <col min="17" max="17" width="12.85546875" style="248" customWidth="1"/>
    <col min="18" max="16384" width="10.42578125" style="249"/>
  </cols>
  <sheetData>
    <row r="1" spans="1:17" s="11" customFormat="1" ht="18.75" thickBot="1" x14ac:dyDescent="0.3">
      <c r="A1" s="1078" t="s">
        <v>943</v>
      </c>
      <c r="B1" s="1079"/>
      <c r="C1" s="1079"/>
      <c r="D1" s="1079"/>
      <c r="E1" s="1079"/>
      <c r="F1" s="1079"/>
      <c r="G1" s="1079"/>
      <c r="H1" s="1079"/>
      <c r="I1" s="1079"/>
      <c r="J1" s="1079"/>
      <c r="K1" s="1079"/>
      <c r="L1" s="1079"/>
      <c r="M1" s="1079"/>
      <c r="N1" s="1079"/>
      <c r="O1" s="1079"/>
      <c r="P1" s="1079"/>
      <c r="Q1" s="1079"/>
    </row>
    <row r="2" spans="1:17" s="11" customFormat="1" ht="18.75" thickBot="1" x14ac:dyDescent="0.3">
      <c r="A2" s="1080" t="s">
        <v>798</v>
      </c>
      <c r="B2" s="1081"/>
      <c r="C2" s="1081"/>
      <c r="D2" s="1081"/>
      <c r="E2" s="1081"/>
      <c r="F2" s="1081"/>
      <c r="G2" s="1081"/>
      <c r="H2" s="1081"/>
      <c r="I2" s="1081"/>
      <c r="J2" s="1081"/>
      <c r="K2" s="1081"/>
      <c r="L2" s="1081"/>
      <c r="M2" s="1081"/>
      <c r="N2" s="1081"/>
      <c r="O2" s="1081"/>
      <c r="P2" s="1081"/>
      <c r="Q2" s="1081"/>
    </row>
    <row r="3" spans="1:17" s="12" customFormat="1" ht="33" customHeight="1" thickBot="1" x14ac:dyDescent="0.3">
      <c r="A3" s="1082" t="s">
        <v>757</v>
      </c>
      <c r="B3" s="1083"/>
      <c r="C3" s="1083"/>
      <c r="D3" s="1083"/>
      <c r="E3" s="1083"/>
      <c r="F3" s="1083"/>
      <c r="G3" s="1083"/>
      <c r="H3" s="1083"/>
      <c r="I3" s="1083"/>
      <c r="J3" s="1083"/>
      <c r="K3" s="1083"/>
      <c r="L3" s="1083"/>
      <c r="M3" s="1083"/>
      <c r="N3" s="1083"/>
      <c r="O3" s="1083"/>
      <c r="P3" s="1083"/>
      <c r="Q3" s="1083"/>
    </row>
    <row r="4" spans="1:17" s="12" customFormat="1" ht="16.5" thickBot="1" x14ac:dyDescent="0.3">
      <c r="A4" s="1083" t="s">
        <v>798</v>
      </c>
      <c r="B4" s="1083"/>
      <c r="C4" s="1083"/>
      <c r="D4" s="1083"/>
      <c r="E4" s="1083"/>
      <c r="F4" s="1083"/>
      <c r="G4" s="1083"/>
      <c r="H4" s="1083"/>
      <c r="I4" s="1083"/>
      <c r="J4" s="1083"/>
      <c r="K4" s="1083"/>
      <c r="L4" s="1083"/>
      <c r="M4" s="1083"/>
      <c r="N4" s="1083"/>
      <c r="O4" s="1083"/>
      <c r="P4" s="1083"/>
      <c r="Q4" s="1083"/>
    </row>
    <row r="5" spans="1:17" s="247" customFormat="1" ht="15.75" x14ac:dyDescent="0.25">
      <c r="A5" s="382" t="s">
        <v>244</v>
      </c>
      <c r="B5" s="383"/>
      <c r="C5" s="383"/>
      <c r="D5" s="383"/>
      <c r="E5" s="383"/>
      <c r="F5" s="383"/>
      <c r="G5" s="383"/>
      <c r="H5" s="383"/>
      <c r="I5" s="383"/>
      <c r="J5" s="383"/>
      <c r="K5" s="383"/>
      <c r="L5" s="383"/>
      <c r="M5" s="383"/>
      <c r="N5" s="383"/>
      <c r="O5" s="383"/>
      <c r="P5" s="383"/>
      <c r="Q5" s="384" t="s">
        <v>245</v>
      </c>
    </row>
    <row r="6" spans="1:17" ht="21.75" customHeight="1" x14ac:dyDescent="0.25">
      <c r="A6" s="1086" t="s">
        <v>612</v>
      </c>
      <c r="B6" s="1084" t="s">
        <v>615</v>
      </c>
      <c r="C6" s="849" t="s">
        <v>4</v>
      </c>
      <c r="D6" s="849" t="s">
        <v>5</v>
      </c>
      <c r="E6" s="849" t="s">
        <v>6</v>
      </c>
      <c r="F6" s="849" t="s">
        <v>7</v>
      </c>
      <c r="G6" s="849" t="s">
        <v>8</v>
      </c>
      <c r="H6" s="849" t="s">
        <v>42</v>
      </c>
      <c r="I6" s="849" t="s">
        <v>9</v>
      </c>
      <c r="J6" s="849" t="s">
        <v>43</v>
      </c>
      <c r="K6" s="849" t="s">
        <v>10</v>
      </c>
      <c r="L6" s="849" t="s">
        <v>44</v>
      </c>
      <c r="M6" s="849" t="s">
        <v>11</v>
      </c>
      <c r="N6" s="849" t="s">
        <v>12</v>
      </c>
      <c r="O6" s="849" t="s">
        <v>0</v>
      </c>
      <c r="P6" s="1088" t="s">
        <v>616</v>
      </c>
      <c r="Q6" s="1090" t="s">
        <v>613</v>
      </c>
    </row>
    <row r="7" spans="1:17" ht="21.75" customHeight="1" x14ac:dyDescent="0.2">
      <c r="A7" s="1087"/>
      <c r="B7" s="1085"/>
      <c r="C7" s="178" t="s">
        <v>91</v>
      </c>
      <c r="D7" s="178" t="s">
        <v>92</v>
      </c>
      <c r="E7" s="178" t="s">
        <v>93</v>
      </c>
      <c r="F7" s="178" t="s">
        <v>94</v>
      </c>
      <c r="G7" s="178" t="s">
        <v>17</v>
      </c>
      <c r="H7" s="178" t="s">
        <v>95</v>
      </c>
      <c r="I7" s="178" t="s">
        <v>224</v>
      </c>
      <c r="J7" s="178" t="s">
        <v>97</v>
      </c>
      <c r="K7" s="178" t="s">
        <v>98</v>
      </c>
      <c r="L7" s="178" t="s">
        <v>100</v>
      </c>
      <c r="M7" s="178" t="s">
        <v>101</v>
      </c>
      <c r="N7" s="178" t="s">
        <v>102</v>
      </c>
      <c r="O7" s="848" t="s">
        <v>3</v>
      </c>
      <c r="P7" s="1089"/>
      <c r="Q7" s="1091"/>
    </row>
    <row r="8" spans="1:17" ht="26.25" customHeight="1" thickBot="1" x14ac:dyDescent="0.25">
      <c r="A8" s="1092">
        <v>2019</v>
      </c>
      <c r="B8" s="731" t="s">
        <v>604</v>
      </c>
      <c r="C8" s="463">
        <v>664857</v>
      </c>
      <c r="D8" s="463">
        <v>647450</v>
      </c>
      <c r="E8" s="463">
        <v>698608</v>
      </c>
      <c r="F8" s="463">
        <v>733835</v>
      </c>
      <c r="G8" s="463">
        <v>461576</v>
      </c>
      <c r="H8" s="463">
        <v>367700</v>
      </c>
      <c r="I8" s="463">
        <v>336440</v>
      </c>
      <c r="J8" s="463">
        <v>802882</v>
      </c>
      <c r="K8" s="463">
        <v>1031875</v>
      </c>
      <c r="L8" s="463">
        <v>1147796</v>
      </c>
      <c r="M8" s="463">
        <v>1511946</v>
      </c>
      <c r="N8" s="463">
        <v>1628536</v>
      </c>
      <c r="O8" s="464">
        <f t="shared" ref="O8:O13" si="0">SUM(C8:N8)</f>
        <v>10033501</v>
      </c>
      <c r="P8" s="732" t="s">
        <v>608</v>
      </c>
      <c r="Q8" s="1102">
        <v>2019</v>
      </c>
    </row>
    <row r="9" spans="1:17" ht="26.25" customHeight="1" thickBot="1" x14ac:dyDescent="0.25">
      <c r="A9" s="1093"/>
      <c r="B9" s="733" t="s">
        <v>605</v>
      </c>
      <c r="C9" s="461">
        <f t="shared" ref="C9:N9" si="1">C8*55%</f>
        <v>365671.35000000003</v>
      </c>
      <c r="D9" s="461">
        <f t="shared" si="1"/>
        <v>356097.5</v>
      </c>
      <c r="E9" s="461">
        <f t="shared" si="1"/>
        <v>384234.4</v>
      </c>
      <c r="F9" s="461">
        <f t="shared" si="1"/>
        <v>403609.25000000006</v>
      </c>
      <c r="G9" s="461">
        <f t="shared" si="1"/>
        <v>253866.80000000002</v>
      </c>
      <c r="H9" s="461">
        <f t="shared" si="1"/>
        <v>202235.00000000003</v>
      </c>
      <c r="I9" s="461">
        <f t="shared" si="1"/>
        <v>185042.00000000003</v>
      </c>
      <c r="J9" s="461">
        <f t="shared" si="1"/>
        <v>441585.10000000003</v>
      </c>
      <c r="K9" s="461">
        <f t="shared" si="1"/>
        <v>567531.25</v>
      </c>
      <c r="L9" s="461">
        <f t="shared" si="1"/>
        <v>631287.80000000005</v>
      </c>
      <c r="M9" s="461">
        <f t="shared" si="1"/>
        <v>831570.3</v>
      </c>
      <c r="N9" s="461">
        <f t="shared" si="1"/>
        <v>895694.8</v>
      </c>
      <c r="O9" s="462">
        <f t="shared" si="0"/>
        <v>5518425.5499999998</v>
      </c>
      <c r="P9" s="734" t="s">
        <v>614</v>
      </c>
      <c r="Q9" s="1103"/>
    </row>
    <row r="10" spans="1:17" ht="26.25" customHeight="1" x14ac:dyDescent="0.2">
      <c r="A10" s="1094"/>
      <c r="B10" s="735" t="s">
        <v>606</v>
      </c>
      <c r="C10" s="736">
        <v>203522</v>
      </c>
      <c r="D10" s="736">
        <v>201824</v>
      </c>
      <c r="E10" s="736">
        <v>202683</v>
      </c>
      <c r="F10" s="736">
        <v>200145</v>
      </c>
      <c r="G10" s="736">
        <v>118641</v>
      </c>
      <c r="H10" s="736">
        <v>127026</v>
      </c>
      <c r="I10" s="736">
        <v>117545</v>
      </c>
      <c r="J10" s="736">
        <v>116357</v>
      </c>
      <c r="K10" s="736">
        <v>168294</v>
      </c>
      <c r="L10" s="736">
        <v>178713</v>
      </c>
      <c r="M10" s="736">
        <v>220674</v>
      </c>
      <c r="N10" s="736">
        <v>289876</v>
      </c>
      <c r="O10" s="737">
        <f t="shared" si="0"/>
        <v>2145300</v>
      </c>
      <c r="P10" s="738" t="s">
        <v>607</v>
      </c>
      <c r="Q10" s="1104"/>
    </row>
    <row r="11" spans="1:17" ht="26.25" customHeight="1" thickBot="1" x14ac:dyDescent="0.25">
      <c r="A11" s="1095">
        <v>2020</v>
      </c>
      <c r="B11" s="741" t="s">
        <v>604</v>
      </c>
      <c r="C11" s="742">
        <v>1175675</v>
      </c>
      <c r="D11" s="742">
        <v>1263313</v>
      </c>
      <c r="E11" s="742">
        <v>732374</v>
      </c>
      <c r="F11" s="742">
        <v>132256</v>
      </c>
      <c r="G11" s="742">
        <v>175712</v>
      </c>
      <c r="H11" s="742">
        <v>379940</v>
      </c>
      <c r="I11" s="742">
        <v>606483</v>
      </c>
      <c r="J11" s="742">
        <v>696694</v>
      </c>
      <c r="K11" s="742">
        <v>888452</v>
      </c>
      <c r="L11" s="742">
        <v>1092309</v>
      </c>
      <c r="M11" s="742">
        <v>499245</v>
      </c>
      <c r="N11" s="742">
        <v>1182094</v>
      </c>
      <c r="O11" s="743">
        <f t="shared" si="0"/>
        <v>8824547</v>
      </c>
      <c r="P11" s="744" t="s">
        <v>608</v>
      </c>
      <c r="Q11" s="1105">
        <v>2020</v>
      </c>
    </row>
    <row r="12" spans="1:17" ht="26.25" customHeight="1" thickBot="1" x14ac:dyDescent="0.25">
      <c r="A12" s="1096"/>
      <c r="B12" s="386" t="s">
        <v>605</v>
      </c>
      <c r="C12" s="430">
        <f t="shared" ref="C12:N12" si="2">C11*55%</f>
        <v>646621.25</v>
      </c>
      <c r="D12" s="430">
        <f t="shared" si="2"/>
        <v>694822.15</v>
      </c>
      <c r="E12" s="430">
        <f t="shared" si="2"/>
        <v>402805.7</v>
      </c>
      <c r="F12" s="430">
        <f t="shared" si="2"/>
        <v>72740.800000000003</v>
      </c>
      <c r="G12" s="430">
        <f t="shared" si="2"/>
        <v>96641.600000000006</v>
      </c>
      <c r="H12" s="430">
        <f t="shared" si="2"/>
        <v>208967.00000000003</v>
      </c>
      <c r="I12" s="430">
        <f t="shared" si="2"/>
        <v>333565.65000000002</v>
      </c>
      <c r="J12" s="430">
        <f t="shared" si="2"/>
        <v>383181.7</v>
      </c>
      <c r="K12" s="430">
        <f t="shared" si="2"/>
        <v>488648.60000000003</v>
      </c>
      <c r="L12" s="430">
        <f t="shared" si="2"/>
        <v>600769.95000000007</v>
      </c>
      <c r="M12" s="430">
        <f t="shared" si="2"/>
        <v>274584.75</v>
      </c>
      <c r="N12" s="430">
        <f t="shared" si="2"/>
        <v>650151.70000000007</v>
      </c>
      <c r="O12" s="431">
        <f t="shared" si="0"/>
        <v>4853500.8500000006</v>
      </c>
      <c r="P12" s="471" t="s">
        <v>614</v>
      </c>
      <c r="Q12" s="1106"/>
    </row>
    <row r="13" spans="1:17" ht="26.25" customHeight="1" x14ac:dyDescent="0.2">
      <c r="A13" s="1097"/>
      <c r="B13" s="745" t="s">
        <v>606</v>
      </c>
      <c r="C13" s="746">
        <v>109333</v>
      </c>
      <c r="D13" s="746">
        <v>97499</v>
      </c>
      <c r="E13" s="746">
        <v>74994</v>
      </c>
      <c r="F13" s="746">
        <v>1579</v>
      </c>
      <c r="G13" s="746">
        <v>355</v>
      </c>
      <c r="H13" s="746">
        <v>415</v>
      </c>
      <c r="I13" s="746">
        <v>4121</v>
      </c>
      <c r="J13" s="746">
        <v>83022</v>
      </c>
      <c r="K13" s="746">
        <v>111010</v>
      </c>
      <c r="L13" s="746">
        <v>192343</v>
      </c>
      <c r="M13" s="746">
        <v>115989</v>
      </c>
      <c r="N13" s="746">
        <v>222564</v>
      </c>
      <c r="O13" s="747">
        <f t="shared" si="0"/>
        <v>1013224</v>
      </c>
      <c r="P13" s="748" t="s">
        <v>607</v>
      </c>
      <c r="Q13" s="1107"/>
    </row>
    <row r="14" spans="1:17" ht="26.25" customHeight="1" thickBot="1" x14ac:dyDescent="0.25">
      <c r="A14" s="1098">
        <v>2021</v>
      </c>
      <c r="B14" s="731" t="s">
        <v>604</v>
      </c>
      <c r="C14" s="463">
        <v>993564</v>
      </c>
      <c r="D14" s="463">
        <v>910665</v>
      </c>
      <c r="E14" s="463">
        <v>875013</v>
      </c>
      <c r="F14" s="463">
        <v>773433</v>
      </c>
      <c r="G14" s="463">
        <v>870987</v>
      </c>
      <c r="H14" s="463">
        <v>840285</v>
      </c>
      <c r="I14" s="463">
        <v>820977</v>
      </c>
      <c r="J14" s="463">
        <v>819972</v>
      </c>
      <c r="K14" s="463">
        <v>1011528</v>
      </c>
      <c r="L14" s="463">
        <v>1023627</v>
      </c>
      <c r="M14" s="463">
        <v>1167522</v>
      </c>
      <c r="N14" s="463">
        <v>1458390</v>
      </c>
      <c r="O14" s="464">
        <f t="shared" ref="O14:O16" si="3">SUM(C14:N14)</f>
        <v>11565963</v>
      </c>
      <c r="P14" s="732" t="s">
        <v>608</v>
      </c>
      <c r="Q14" s="1108">
        <v>2021</v>
      </c>
    </row>
    <row r="15" spans="1:17" ht="26.25" customHeight="1" thickBot="1" x14ac:dyDescent="0.25">
      <c r="A15" s="1093"/>
      <c r="B15" s="733" t="s">
        <v>605</v>
      </c>
      <c r="C15" s="461">
        <v>546460</v>
      </c>
      <c r="D15" s="461">
        <v>450866</v>
      </c>
      <c r="E15" s="461">
        <v>511260</v>
      </c>
      <c r="F15" s="461">
        <v>425388</v>
      </c>
      <c r="G15" s="461">
        <v>479042</v>
      </c>
      <c r="H15" s="461">
        <v>462150</v>
      </c>
      <c r="I15" s="461">
        <v>481536</v>
      </c>
      <c r="J15" s="461">
        <v>470984</v>
      </c>
      <c r="K15" s="461">
        <v>556340</v>
      </c>
      <c r="L15" s="461">
        <v>562999</v>
      </c>
      <c r="M15" s="461">
        <v>622140</v>
      </c>
      <c r="N15" s="461">
        <v>792115</v>
      </c>
      <c r="O15" s="462">
        <f t="shared" si="3"/>
        <v>6361280</v>
      </c>
      <c r="P15" s="734" t="s">
        <v>614</v>
      </c>
      <c r="Q15" s="1103"/>
    </row>
    <row r="16" spans="1:17" ht="26.25" customHeight="1" x14ac:dyDescent="0.2">
      <c r="A16" s="1099"/>
      <c r="B16" s="739" t="s">
        <v>606</v>
      </c>
      <c r="C16" s="465">
        <v>176135</v>
      </c>
      <c r="D16" s="465">
        <v>163442</v>
      </c>
      <c r="E16" s="465">
        <v>119955</v>
      </c>
      <c r="F16" s="465">
        <v>67307</v>
      </c>
      <c r="G16" s="465">
        <v>73583</v>
      </c>
      <c r="H16" s="465">
        <v>80517</v>
      </c>
      <c r="I16" s="465">
        <v>77568</v>
      </c>
      <c r="J16" s="465">
        <v>82120</v>
      </c>
      <c r="K16" s="465">
        <v>110194</v>
      </c>
      <c r="L16" s="465">
        <v>130803</v>
      </c>
      <c r="M16" s="465">
        <v>123891</v>
      </c>
      <c r="N16" s="465">
        <v>159810</v>
      </c>
      <c r="O16" s="466">
        <f t="shared" si="3"/>
        <v>1365325</v>
      </c>
      <c r="P16" s="740" t="s">
        <v>607</v>
      </c>
      <c r="Q16" s="1109"/>
    </row>
    <row r="17" spans="1:17" ht="26.25" customHeight="1" thickBot="1" x14ac:dyDescent="0.25">
      <c r="A17" s="1100">
        <v>2022</v>
      </c>
      <c r="B17" s="467" t="s">
        <v>604</v>
      </c>
      <c r="C17" s="468">
        <v>728662</v>
      </c>
      <c r="D17" s="468">
        <v>722927</v>
      </c>
      <c r="E17" s="468">
        <v>795134</v>
      </c>
      <c r="F17" s="468">
        <v>662081</v>
      </c>
      <c r="G17" s="468">
        <v>768718</v>
      </c>
      <c r="H17" s="468">
        <v>716361</v>
      </c>
      <c r="I17" s="468">
        <v>826678</v>
      </c>
      <c r="J17" s="468">
        <v>989834</v>
      </c>
      <c r="K17" s="468">
        <v>1200586</v>
      </c>
      <c r="L17" s="468">
        <v>1365141</v>
      </c>
      <c r="M17" s="468">
        <v>1769044</v>
      </c>
      <c r="N17" s="468">
        <v>3637417</v>
      </c>
      <c r="O17" s="469">
        <f t="shared" ref="O17:O19" si="4">SUM(C17:N17)</f>
        <v>14182583</v>
      </c>
      <c r="P17" s="470" t="s">
        <v>608</v>
      </c>
      <c r="Q17" s="1110">
        <v>2022</v>
      </c>
    </row>
    <row r="18" spans="1:17" ht="26.25" customHeight="1" thickBot="1" x14ac:dyDescent="0.25">
      <c r="A18" s="1096"/>
      <c r="B18" s="386" t="s">
        <v>605</v>
      </c>
      <c r="C18" s="430">
        <v>400764</v>
      </c>
      <c r="D18" s="430">
        <v>397610</v>
      </c>
      <c r="E18" s="430">
        <v>405518</v>
      </c>
      <c r="F18" s="430">
        <v>324420</v>
      </c>
      <c r="G18" s="430">
        <v>407420</v>
      </c>
      <c r="H18" s="430">
        <v>429816</v>
      </c>
      <c r="I18" s="430">
        <v>487740</v>
      </c>
      <c r="J18" s="430">
        <v>544408</v>
      </c>
      <c r="K18" s="430">
        <v>600293</v>
      </c>
      <c r="L18" s="430">
        <v>805435</v>
      </c>
      <c r="M18" s="430">
        <v>1061426</v>
      </c>
      <c r="N18" s="430">
        <v>2546190</v>
      </c>
      <c r="O18" s="431">
        <f t="shared" si="4"/>
        <v>8411040</v>
      </c>
      <c r="P18" s="471" t="s">
        <v>614</v>
      </c>
      <c r="Q18" s="1111"/>
    </row>
    <row r="19" spans="1:17" ht="26.25" customHeight="1" x14ac:dyDescent="0.2">
      <c r="A19" s="1101"/>
      <c r="B19" s="472" t="s">
        <v>606</v>
      </c>
      <c r="C19" s="473">
        <v>154110</v>
      </c>
      <c r="D19" s="473">
        <v>147518</v>
      </c>
      <c r="E19" s="473">
        <v>171198</v>
      </c>
      <c r="F19" s="473">
        <v>104120</v>
      </c>
      <c r="G19" s="473">
        <v>161477</v>
      </c>
      <c r="H19" s="473">
        <v>133077</v>
      </c>
      <c r="I19" s="473">
        <v>110750</v>
      </c>
      <c r="J19" s="473">
        <v>109165</v>
      </c>
      <c r="K19" s="473">
        <v>138672</v>
      </c>
      <c r="L19" s="473">
        <v>150627</v>
      </c>
      <c r="M19" s="473">
        <v>215025</v>
      </c>
      <c r="N19" s="473">
        <v>272901</v>
      </c>
      <c r="O19" s="474">
        <f t="shared" si="4"/>
        <v>1868640</v>
      </c>
      <c r="P19" s="475" t="s">
        <v>607</v>
      </c>
      <c r="Q19" s="1112"/>
    </row>
    <row r="20" spans="1:17" ht="26.25" customHeight="1" thickBot="1" x14ac:dyDescent="0.25">
      <c r="A20" s="1092">
        <v>2023</v>
      </c>
      <c r="B20" s="731" t="s">
        <v>604</v>
      </c>
      <c r="C20" s="463">
        <v>1608618</v>
      </c>
      <c r="D20" s="463">
        <v>1790025</v>
      </c>
      <c r="E20" s="463">
        <v>1890981</v>
      </c>
      <c r="F20" s="463">
        <v>1662057</v>
      </c>
      <c r="G20" s="463">
        <v>1473129</v>
      </c>
      <c r="H20" s="463">
        <v>1379865</v>
      </c>
      <c r="I20" s="463">
        <v>1200245</v>
      </c>
      <c r="J20" s="463">
        <v>1265721</v>
      </c>
      <c r="K20" s="463">
        <v>1870000</v>
      </c>
      <c r="L20" s="463">
        <v>1465000</v>
      </c>
      <c r="M20" s="463">
        <v>1805000</v>
      </c>
      <c r="N20" s="463">
        <v>2265721</v>
      </c>
      <c r="O20" s="464">
        <f>SUM(C20:N20)</f>
        <v>19676362</v>
      </c>
      <c r="P20" s="732" t="s">
        <v>608</v>
      </c>
      <c r="Q20" s="1113">
        <v>2023</v>
      </c>
    </row>
    <row r="21" spans="1:17" ht="26.25" customHeight="1" thickBot="1" x14ac:dyDescent="0.25">
      <c r="A21" s="1093"/>
      <c r="B21" s="733" t="s">
        <v>605</v>
      </c>
      <c r="C21" s="461">
        <v>884739.9</v>
      </c>
      <c r="D21" s="461">
        <v>984513.75000000012</v>
      </c>
      <c r="E21" s="461">
        <v>1040039.55</v>
      </c>
      <c r="F21" s="461">
        <v>914131.35000000009</v>
      </c>
      <c r="G21" s="461">
        <v>810220.95000000007</v>
      </c>
      <c r="H21" s="461">
        <v>758925.75000000012</v>
      </c>
      <c r="I21" s="461">
        <v>660134.75</v>
      </c>
      <c r="J21" s="461">
        <v>696146.55</v>
      </c>
      <c r="K21" s="461">
        <v>1028500.0000000001</v>
      </c>
      <c r="L21" s="461">
        <v>805750.00000000012</v>
      </c>
      <c r="M21" s="461">
        <v>992750.00000000012</v>
      </c>
      <c r="N21" s="461">
        <v>1246146.55</v>
      </c>
      <c r="O21" s="462">
        <f>SUM(C21:N21)</f>
        <v>10821999.100000001</v>
      </c>
      <c r="P21" s="734" t="s">
        <v>614</v>
      </c>
      <c r="Q21" s="1114"/>
    </row>
    <row r="22" spans="1:17" ht="26.25" customHeight="1" x14ac:dyDescent="0.2">
      <c r="A22" s="1099"/>
      <c r="B22" s="739" t="s">
        <v>606</v>
      </c>
      <c r="C22" s="465">
        <v>70724</v>
      </c>
      <c r="D22" s="465">
        <v>56208</v>
      </c>
      <c r="E22" s="465">
        <v>74101</v>
      </c>
      <c r="F22" s="465">
        <v>40393</v>
      </c>
      <c r="G22" s="465">
        <v>42102</v>
      </c>
      <c r="H22" s="465">
        <v>32206</v>
      </c>
      <c r="I22" s="465">
        <v>26798</v>
      </c>
      <c r="J22" s="465">
        <v>28986</v>
      </c>
      <c r="K22" s="465">
        <v>33164</v>
      </c>
      <c r="L22" s="465">
        <v>41320</v>
      </c>
      <c r="M22" s="465">
        <v>67782</v>
      </c>
      <c r="N22" s="465">
        <v>76679</v>
      </c>
      <c r="O22" s="466">
        <f>SUM(C22:N22)</f>
        <v>590463</v>
      </c>
      <c r="P22" s="740" t="s">
        <v>607</v>
      </c>
      <c r="Q22" s="1115"/>
    </row>
    <row r="23" spans="1:17" ht="40.5" customHeight="1" thickBot="1" x14ac:dyDescent="0.25">
      <c r="A23" s="1069" t="s">
        <v>547</v>
      </c>
      <c r="B23" s="1070"/>
      <c r="C23" s="1070"/>
      <c r="D23" s="1070"/>
      <c r="E23" s="1070"/>
      <c r="F23" s="1070"/>
      <c r="G23" s="1070"/>
      <c r="H23" s="1071"/>
      <c r="I23" s="385"/>
      <c r="J23" s="1065" t="s">
        <v>598</v>
      </c>
      <c r="K23" s="1066"/>
      <c r="L23" s="1066"/>
      <c r="M23" s="1066"/>
      <c r="N23" s="1066"/>
      <c r="O23" s="1066"/>
      <c r="P23" s="1066"/>
      <c r="Q23" s="1066"/>
    </row>
    <row r="24" spans="1:17" ht="40.5" customHeight="1" thickBot="1" x14ac:dyDescent="0.25">
      <c r="A24" s="1072" t="s">
        <v>548</v>
      </c>
      <c r="B24" s="1073"/>
      <c r="C24" s="1073"/>
      <c r="D24" s="1073"/>
      <c r="E24" s="1073"/>
      <c r="F24" s="1073"/>
      <c r="G24" s="1073"/>
      <c r="H24" s="1074"/>
      <c r="I24" s="341"/>
      <c r="J24" s="1067" t="s">
        <v>599</v>
      </c>
      <c r="K24" s="1068"/>
      <c r="L24" s="1068"/>
      <c r="M24" s="1068"/>
      <c r="N24" s="1068"/>
      <c r="O24" s="1068"/>
      <c r="P24" s="1068"/>
      <c r="Q24" s="1068"/>
    </row>
    <row r="25" spans="1:17" ht="26.25" customHeight="1" thickBot="1" x14ac:dyDescent="0.25">
      <c r="A25" s="1075" t="s">
        <v>549</v>
      </c>
      <c r="B25" s="1076"/>
      <c r="C25" s="1076"/>
      <c r="D25" s="1076"/>
      <c r="E25" s="1076"/>
      <c r="F25" s="1076"/>
      <c r="G25" s="1076"/>
      <c r="H25" s="1077"/>
      <c r="I25" s="341"/>
      <c r="J25" s="1067" t="s">
        <v>571</v>
      </c>
      <c r="K25" s="1068"/>
      <c r="L25" s="1068"/>
      <c r="M25" s="1068"/>
      <c r="N25" s="1068"/>
      <c r="O25" s="1068"/>
      <c r="P25" s="1068"/>
      <c r="Q25" s="1068"/>
    </row>
    <row r="49" spans="1:4" x14ac:dyDescent="0.2">
      <c r="A49" s="249"/>
    </row>
    <row r="52" spans="1:4" ht="25.5" x14ac:dyDescent="0.2">
      <c r="D52" s="381" t="s">
        <v>608</v>
      </c>
    </row>
    <row r="53" spans="1:4" x14ac:dyDescent="0.2">
      <c r="D53" s="381"/>
    </row>
    <row r="54" spans="1:4" x14ac:dyDescent="0.2">
      <c r="D54" s="248" t="s">
        <v>607</v>
      </c>
    </row>
  </sheetData>
  <mergeCells count="24">
    <mergeCell ref="Q8:Q10"/>
    <mergeCell ref="Q11:Q13"/>
    <mergeCell ref="Q14:Q16"/>
    <mergeCell ref="Q17:Q19"/>
    <mergeCell ref="Q20:Q22"/>
    <mergeCell ref="A8:A10"/>
    <mergeCell ref="A11:A13"/>
    <mergeCell ref="A14:A16"/>
    <mergeCell ref="A17:A19"/>
    <mergeCell ref="A20:A22"/>
    <mergeCell ref="A1:Q1"/>
    <mergeCell ref="A2:Q2"/>
    <mergeCell ref="A3:Q3"/>
    <mergeCell ref="A4:Q4"/>
    <mergeCell ref="B6:B7"/>
    <mergeCell ref="A6:A7"/>
    <mergeCell ref="P6:P7"/>
    <mergeCell ref="Q6:Q7"/>
    <mergeCell ref="J23:Q23"/>
    <mergeCell ref="J24:Q24"/>
    <mergeCell ref="J25:Q25"/>
    <mergeCell ref="A23:H23"/>
    <mergeCell ref="A24:H24"/>
    <mergeCell ref="A25:H25"/>
  </mergeCells>
  <printOptions horizontalCentered="1"/>
  <pageMargins left="0" right="0" top="0.74803149606299202" bottom="0" header="0" footer="0"/>
  <pageSetup paperSize="9" scale="84"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G48"/>
  <sheetViews>
    <sheetView rightToLeft="1" view="pageBreakPreview" zoomScaleNormal="100" zoomScaleSheetLayoutView="100" workbookViewId="0">
      <selection activeCell="L14" sqref="L14"/>
    </sheetView>
  </sheetViews>
  <sheetFormatPr defaultRowHeight="12.75" x14ac:dyDescent="0.2"/>
  <cols>
    <col min="1" max="1" width="25.7109375" customWidth="1"/>
    <col min="2" max="6" width="9.5703125" customWidth="1"/>
    <col min="7" max="7" width="25.7109375" customWidth="1"/>
  </cols>
  <sheetData>
    <row r="1" spans="1:7" s="11" customFormat="1" ht="18" x14ac:dyDescent="0.25">
      <c r="A1" s="1012" t="s">
        <v>703</v>
      </c>
      <c r="B1" s="1013"/>
      <c r="C1" s="1013"/>
      <c r="D1" s="1013"/>
      <c r="E1" s="1013"/>
      <c r="F1" s="1013"/>
      <c r="G1" s="1013"/>
    </row>
    <row r="2" spans="1:7" s="11" customFormat="1" ht="18" x14ac:dyDescent="0.25">
      <c r="A2" s="867" t="s">
        <v>798</v>
      </c>
      <c r="B2" s="868"/>
      <c r="C2" s="868"/>
      <c r="D2" s="868"/>
      <c r="E2" s="868"/>
      <c r="F2" s="868"/>
      <c r="G2" s="868"/>
    </row>
    <row r="3" spans="1:7" s="12" customFormat="1" ht="32.25" customHeight="1" x14ac:dyDescent="0.25">
      <c r="A3" s="1116" t="s">
        <v>758</v>
      </c>
      <c r="B3" s="1016"/>
      <c r="C3" s="1016"/>
      <c r="D3" s="1016"/>
      <c r="E3" s="1016"/>
      <c r="F3" s="1016"/>
      <c r="G3" s="1016"/>
    </row>
    <row r="4" spans="1:7" s="12" customFormat="1" ht="15.75" x14ac:dyDescent="0.25">
      <c r="A4" s="1016" t="s">
        <v>798</v>
      </c>
      <c r="B4" s="1016"/>
      <c r="C4" s="1016"/>
      <c r="D4" s="1016"/>
      <c r="E4" s="1016"/>
      <c r="F4" s="1016"/>
      <c r="G4" s="1016"/>
    </row>
    <row r="5" spans="1:7" s="121" customFormat="1" ht="21" customHeight="1" x14ac:dyDescent="0.2">
      <c r="A5" s="23" t="s">
        <v>826</v>
      </c>
      <c r="B5" s="311"/>
      <c r="C5" s="312"/>
      <c r="D5" s="312"/>
      <c r="E5" s="312"/>
      <c r="F5" s="312"/>
      <c r="G5" s="313" t="s">
        <v>827</v>
      </c>
    </row>
    <row r="6" spans="1:7" s="232" customFormat="1" ht="27.95" customHeight="1" thickBot="1" x14ac:dyDescent="0.25">
      <c r="A6" s="871" t="s">
        <v>923</v>
      </c>
      <c r="B6" s="1118">
        <v>2019</v>
      </c>
      <c r="C6" s="1118" t="s">
        <v>411</v>
      </c>
      <c r="D6" s="1118">
        <v>2021</v>
      </c>
      <c r="E6" s="1118">
        <v>2022</v>
      </c>
      <c r="F6" s="1118">
        <v>2023</v>
      </c>
      <c r="G6" s="1004" t="s">
        <v>601</v>
      </c>
    </row>
    <row r="7" spans="1:7" s="232" customFormat="1" ht="27.95" customHeight="1" x14ac:dyDescent="0.2">
      <c r="A7" s="873"/>
      <c r="B7" s="1119"/>
      <c r="C7" s="1119"/>
      <c r="D7" s="1119"/>
      <c r="E7" s="1119"/>
      <c r="F7" s="1119"/>
      <c r="G7" s="1117"/>
    </row>
    <row r="8" spans="1:7" s="234" customFormat="1" ht="29.25" customHeight="1" thickBot="1" x14ac:dyDescent="0.25">
      <c r="A8" s="265" t="s">
        <v>109</v>
      </c>
      <c r="B8" s="252">
        <v>48</v>
      </c>
      <c r="C8" s="252">
        <v>13</v>
      </c>
      <c r="D8" s="497">
        <v>14</v>
      </c>
      <c r="E8" s="497">
        <v>27</v>
      </c>
      <c r="F8" s="497">
        <v>10</v>
      </c>
      <c r="G8" s="498" t="s">
        <v>427</v>
      </c>
    </row>
    <row r="9" spans="1:7" s="234" customFormat="1" ht="29.25" customHeight="1" thickBot="1" x14ac:dyDescent="0.25">
      <c r="A9" s="499" t="s">
        <v>172</v>
      </c>
      <c r="B9" s="65">
        <v>55</v>
      </c>
      <c r="C9" s="65">
        <v>14</v>
      </c>
      <c r="D9" s="500">
        <v>22</v>
      </c>
      <c r="E9" s="500">
        <v>283</v>
      </c>
      <c r="F9" s="500">
        <v>58</v>
      </c>
      <c r="G9" s="501" t="s">
        <v>428</v>
      </c>
    </row>
    <row r="10" spans="1:7" s="234" customFormat="1" ht="29.25" customHeight="1" thickBot="1" x14ac:dyDescent="0.25">
      <c r="A10" s="502" t="s">
        <v>173</v>
      </c>
      <c r="B10" s="99">
        <v>25</v>
      </c>
      <c r="C10" s="99">
        <v>5</v>
      </c>
      <c r="D10" s="503">
        <v>17</v>
      </c>
      <c r="E10" s="503">
        <v>24</v>
      </c>
      <c r="F10" s="503">
        <v>20</v>
      </c>
      <c r="G10" s="504" t="s">
        <v>429</v>
      </c>
    </row>
    <row r="11" spans="1:7" s="234" customFormat="1" ht="29.25" customHeight="1" thickBot="1" x14ac:dyDescent="0.25">
      <c r="A11" s="505" t="s">
        <v>110</v>
      </c>
      <c r="B11" s="65">
        <v>8</v>
      </c>
      <c r="C11" s="65">
        <v>4</v>
      </c>
      <c r="D11" s="500">
        <v>10</v>
      </c>
      <c r="E11" s="500">
        <v>10</v>
      </c>
      <c r="F11" s="500">
        <v>14</v>
      </c>
      <c r="G11" s="506" t="s">
        <v>430</v>
      </c>
    </row>
    <row r="12" spans="1:7" s="234" customFormat="1" ht="29.25" customHeight="1" thickBot="1" x14ac:dyDescent="0.25">
      <c r="A12" s="507" t="s">
        <v>111</v>
      </c>
      <c r="B12" s="99">
        <v>14</v>
      </c>
      <c r="C12" s="99">
        <v>9</v>
      </c>
      <c r="D12" s="503">
        <v>17</v>
      </c>
      <c r="E12" s="503">
        <v>66</v>
      </c>
      <c r="F12" s="503">
        <v>8</v>
      </c>
      <c r="G12" s="504" t="s">
        <v>115</v>
      </c>
    </row>
    <row r="13" spans="1:7" s="234" customFormat="1" ht="29.25" customHeight="1" thickBot="1" x14ac:dyDescent="0.25">
      <c r="A13" s="508" t="s">
        <v>193</v>
      </c>
      <c r="B13" s="65">
        <v>30</v>
      </c>
      <c r="C13" s="65">
        <v>21</v>
      </c>
      <c r="D13" s="500">
        <v>9</v>
      </c>
      <c r="E13" s="500">
        <v>33</v>
      </c>
      <c r="F13" s="500">
        <v>25</v>
      </c>
      <c r="G13" s="501" t="s">
        <v>307</v>
      </c>
    </row>
    <row r="14" spans="1:7" s="234" customFormat="1" ht="29.25" customHeight="1" thickBot="1" x14ac:dyDescent="0.25">
      <c r="A14" s="507" t="s">
        <v>194</v>
      </c>
      <c r="B14" s="99">
        <v>22</v>
      </c>
      <c r="C14" s="99">
        <v>17</v>
      </c>
      <c r="D14" s="503">
        <v>30</v>
      </c>
      <c r="E14" s="503">
        <v>60</v>
      </c>
      <c r="F14" s="503">
        <v>58</v>
      </c>
      <c r="G14" s="504" t="s">
        <v>431</v>
      </c>
    </row>
    <row r="15" spans="1:7" s="234" customFormat="1" ht="52.5" customHeight="1" thickBot="1" x14ac:dyDescent="0.25">
      <c r="A15" s="508" t="s">
        <v>195</v>
      </c>
      <c r="B15" s="75">
        <v>45</v>
      </c>
      <c r="C15" s="75">
        <v>17</v>
      </c>
      <c r="D15" s="500">
        <v>11</v>
      </c>
      <c r="E15" s="500">
        <v>32</v>
      </c>
      <c r="F15" s="500">
        <v>76</v>
      </c>
      <c r="G15" s="571" t="s">
        <v>797</v>
      </c>
    </row>
    <row r="16" spans="1:7" s="234" customFormat="1" ht="29.25" customHeight="1" x14ac:dyDescent="0.2">
      <c r="A16" s="507" t="s">
        <v>196</v>
      </c>
      <c r="B16" s="509">
        <v>88</v>
      </c>
      <c r="C16" s="509">
        <v>42</v>
      </c>
      <c r="D16" s="509">
        <v>74</v>
      </c>
      <c r="E16" s="509">
        <v>91</v>
      </c>
      <c r="F16" s="509">
        <v>103</v>
      </c>
      <c r="G16" s="510" t="s">
        <v>303</v>
      </c>
    </row>
    <row r="17" spans="1:7" s="241" customFormat="1" ht="29.25" customHeight="1" x14ac:dyDescent="0.2">
      <c r="A17" s="303" t="s">
        <v>0</v>
      </c>
      <c r="B17" s="240">
        <f t="shared" ref="B17" si="0">SUM(B8:B16)</f>
        <v>335</v>
      </c>
      <c r="C17" s="240">
        <f>SUM(C8:C16)</f>
        <v>142</v>
      </c>
      <c r="D17" s="240">
        <f>SUM(D8:D16)</f>
        <v>204</v>
      </c>
      <c r="E17" s="240">
        <f>SUM(E8:E16)</f>
        <v>626</v>
      </c>
      <c r="F17" s="240">
        <f>SUM(F8:F16)</f>
        <v>372</v>
      </c>
      <c r="G17" s="305" t="s">
        <v>1</v>
      </c>
    </row>
    <row r="18" spans="1:7" s="121" customFormat="1" x14ac:dyDescent="0.2">
      <c r="A18" s="428" t="s">
        <v>521</v>
      </c>
      <c r="B18" s="242"/>
      <c r="C18" s="242"/>
      <c r="D18" s="242"/>
      <c r="E18" s="242"/>
      <c r="F18" s="242"/>
      <c r="G18" s="363" t="s">
        <v>602</v>
      </c>
    </row>
    <row r="19" spans="1:7" s="121" customFormat="1" x14ac:dyDescent="0.2">
      <c r="A19" s="243"/>
      <c r="B19" s="242"/>
      <c r="C19" s="242"/>
      <c r="D19" s="242"/>
      <c r="E19" s="242"/>
      <c r="F19" s="242"/>
      <c r="G19" s="245"/>
    </row>
    <row r="20" spans="1:7" s="121" customFormat="1" x14ac:dyDescent="0.2">
      <c r="A20" s="244"/>
      <c r="B20" s="242"/>
      <c r="C20" s="242"/>
      <c r="D20" s="242"/>
      <c r="E20" s="242"/>
      <c r="F20" s="242"/>
      <c r="G20" s="244"/>
    </row>
    <row r="21" spans="1:7" s="121" customFormat="1" x14ac:dyDescent="0.2">
      <c r="A21" s="244"/>
      <c r="B21" s="242"/>
      <c r="C21" s="242"/>
      <c r="D21" s="242"/>
      <c r="E21" s="242"/>
      <c r="F21" s="242"/>
      <c r="G21" s="244"/>
    </row>
    <row r="22" spans="1:7" s="121" customFormat="1" x14ac:dyDescent="0.2">
      <c r="B22" s="231"/>
      <c r="C22" s="231"/>
      <c r="D22" s="231"/>
      <c r="E22" s="231"/>
      <c r="F22" s="231"/>
    </row>
    <row r="23" spans="1:7" s="121" customFormat="1" x14ac:dyDescent="0.2">
      <c r="B23" s="231"/>
      <c r="C23" s="231"/>
      <c r="D23" s="231"/>
      <c r="E23" s="231"/>
      <c r="F23" s="231"/>
    </row>
    <row r="24" spans="1:7" s="121" customFormat="1" x14ac:dyDescent="0.2">
      <c r="B24" s="231"/>
      <c r="C24" s="231"/>
      <c r="D24" s="231"/>
      <c r="E24" s="231"/>
      <c r="F24" s="231"/>
    </row>
    <row r="25" spans="1:7" s="121" customFormat="1" x14ac:dyDescent="0.2">
      <c r="A25" s="244"/>
      <c r="B25" s="242"/>
      <c r="C25" s="242"/>
      <c r="D25" s="242"/>
      <c r="E25" s="242"/>
      <c r="F25" s="242"/>
      <c r="G25" s="244"/>
    </row>
    <row r="26" spans="1:7" s="121" customFormat="1" x14ac:dyDescent="0.2">
      <c r="A26" s="244"/>
      <c r="B26" s="242"/>
      <c r="C26" s="242"/>
      <c r="D26" s="242"/>
      <c r="E26" s="242"/>
      <c r="F26" s="242"/>
      <c r="G26" s="244"/>
    </row>
    <row r="27" spans="1:7" s="121" customFormat="1" x14ac:dyDescent="0.2">
      <c r="A27" s="244"/>
      <c r="B27" s="242"/>
      <c r="C27" s="242"/>
      <c r="D27" s="242"/>
      <c r="E27" s="242"/>
      <c r="F27" s="242"/>
      <c r="G27" s="244"/>
    </row>
    <row r="28" spans="1:7" s="121" customFormat="1" x14ac:dyDescent="0.2">
      <c r="A28" s="244"/>
      <c r="B28" s="242"/>
      <c r="C28" s="242"/>
      <c r="D28" s="242"/>
      <c r="E28" s="242"/>
      <c r="F28" s="242"/>
      <c r="G28" s="244"/>
    </row>
    <row r="29" spans="1:7" s="121" customFormat="1" x14ac:dyDescent="0.2">
      <c r="A29" s="244"/>
      <c r="B29" s="242"/>
      <c r="C29" s="242"/>
      <c r="D29" s="242"/>
      <c r="E29" s="242"/>
      <c r="F29" s="242"/>
      <c r="G29" s="244"/>
    </row>
    <row r="30" spans="1:7" s="121" customFormat="1" x14ac:dyDescent="0.2">
      <c r="A30" s="244"/>
      <c r="B30" s="242"/>
      <c r="C30" s="242"/>
      <c r="D30" s="242"/>
      <c r="E30" s="242"/>
      <c r="F30" s="242"/>
      <c r="G30" s="244"/>
    </row>
    <row r="31" spans="1:7" s="121" customFormat="1" x14ac:dyDescent="0.2">
      <c r="A31" s="244"/>
      <c r="B31" s="242"/>
      <c r="C31" s="242"/>
      <c r="D31" s="242"/>
      <c r="E31" s="242"/>
      <c r="F31" s="242"/>
      <c r="G31" s="244"/>
    </row>
    <row r="32" spans="1:7" s="121" customFormat="1" x14ac:dyDescent="0.2">
      <c r="A32" s="244"/>
      <c r="B32" s="242"/>
      <c r="C32" s="242"/>
      <c r="D32" s="242"/>
      <c r="E32" s="242"/>
      <c r="F32" s="242"/>
      <c r="G32" s="244"/>
    </row>
    <row r="33" spans="1:7" s="121" customFormat="1" x14ac:dyDescent="0.2">
      <c r="A33" s="244"/>
      <c r="B33" s="242"/>
      <c r="C33" s="242"/>
      <c r="D33" s="242"/>
      <c r="E33" s="242"/>
      <c r="F33" s="242"/>
      <c r="G33" s="244"/>
    </row>
    <row r="34" spans="1:7" s="121" customFormat="1" x14ac:dyDescent="0.2">
      <c r="A34" s="244"/>
      <c r="B34" s="242"/>
      <c r="C34" s="242"/>
      <c r="D34" s="242"/>
      <c r="E34" s="242"/>
      <c r="F34" s="242"/>
      <c r="G34" s="244"/>
    </row>
    <row r="35" spans="1:7" s="121" customFormat="1" x14ac:dyDescent="0.2">
      <c r="A35" s="244"/>
      <c r="B35" s="242"/>
      <c r="C35" s="242"/>
      <c r="D35" s="242"/>
      <c r="E35" s="242"/>
      <c r="F35" s="242"/>
      <c r="G35" s="244"/>
    </row>
    <row r="36" spans="1:7" s="121" customFormat="1" x14ac:dyDescent="0.2">
      <c r="A36" s="244"/>
      <c r="B36" s="242"/>
      <c r="C36" s="242"/>
      <c r="D36" s="242"/>
      <c r="E36" s="242"/>
      <c r="F36" s="242"/>
      <c r="G36" s="244"/>
    </row>
    <row r="37" spans="1:7" s="121" customFormat="1" ht="29.25" customHeight="1" x14ac:dyDescent="0.2">
      <c r="B37" s="231"/>
      <c r="C37" s="231"/>
      <c r="D37" s="231"/>
      <c r="E37" s="231"/>
      <c r="F37" s="231"/>
    </row>
    <row r="38" spans="1:7" s="121" customFormat="1" x14ac:dyDescent="0.2">
      <c r="A38" s="244"/>
      <c r="B38" s="242"/>
      <c r="C38" s="242"/>
      <c r="D38" s="242"/>
      <c r="E38" s="242"/>
      <c r="F38" s="242"/>
      <c r="G38" s="244"/>
    </row>
    <row r="39" spans="1:7" s="121" customFormat="1" x14ac:dyDescent="0.2">
      <c r="A39" s="244"/>
      <c r="B39" s="242"/>
      <c r="C39" s="242"/>
      <c r="D39" s="242"/>
      <c r="E39" s="242"/>
      <c r="F39" s="242"/>
      <c r="G39" s="244"/>
    </row>
    <row r="40" spans="1:7" s="121" customFormat="1" x14ac:dyDescent="0.2">
      <c r="A40" s="244"/>
      <c r="B40" s="242"/>
      <c r="C40" s="242"/>
      <c r="D40" s="242"/>
      <c r="E40" s="242"/>
      <c r="F40" s="242"/>
      <c r="G40" s="244"/>
    </row>
    <row r="41" spans="1:7" s="121" customFormat="1" x14ac:dyDescent="0.2">
      <c r="A41" s="244"/>
      <c r="B41" s="242"/>
      <c r="C41" s="242"/>
      <c r="D41" s="242"/>
      <c r="E41" s="242"/>
      <c r="F41" s="242"/>
      <c r="G41" s="244"/>
    </row>
    <row r="42" spans="1:7" s="121" customFormat="1" x14ac:dyDescent="0.2">
      <c r="A42" s="244"/>
      <c r="B42" s="242"/>
      <c r="C42" s="242"/>
      <c r="D42" s="242"/>
      <c r="E42" s="242"/>
      <c r="F42" s="242"/>
      <c r="G42" s="244"/>
    </row>
    <row r="43" spans="1:7" s="121" customFormat="1" x14ac:dyDescent="0.2">
      <c r="A43" s="244"/>
      <c r="B43" s="242"/>
      <c r="C43" s="242"/>
      <c r="D43" s="242"/>
      <c r="E43" s="242"/>
      <c r="F43" s="242"/>
      <c r="G43" s="244"/>
    </row>
    <row r="44" spans="1:7" s="121" customFormat="1" x14ac:dyDescent="0.2">
      <c r="A44" s="244"/>
      <c r="B44" s="242"/>
      <c r="C44" s="242"/>
      <c r="D44" s="242"/>
      <c r="E44" s="242"/>
      <c r="F44" s="242"/>
      <c r="G44" s="244"/>
    </row>
    <row r="45" spans="1:7" s="121" customFormat="1" x14ac:dyDescent="0.2">
      <c r="A45" s="244"/>
      <c r="B45" s="242"/>
      <c r="C45" s="242"/>
      <c r="D45" s="242"/>
      <c r="E45" s="242"/>
      <c r="F45" s="242"/>
      <c r="G45" s="244"/>
    </row>
    <row r="46" spans="1:7" s="121" customFormat="1" x14ac:dyDescent="0.2">
      <c r="A46" s="244"/>
      <c r="B46" s="242"/>
      <c r="C46" s="242"/>
      <c r="D46" s="242"/>
      <c r="E46" s="242"/>
      <c r="F46" s="242"/>
      <c r="G46" s="244"/>
    </row>
    <row r="47" spans="1:7" s="121" customFormat="1" x14ac:dyDescent="0.2">
      <c r="A47" s="244"/>
      <c r="B47" s="242"/>
      <c r="C47" s="242"/>
      <c r="D47" s="242"/>
      <c r="E47" s="242"/>
      <c r="F47" s="242"/>
      <c r="G47" s="244"/>
    </row>
    <row r="48" spans="1:7" s="121" customFormat="1" x14ac:dyDescent="0.2">
      <c r="A48" s="244"/>
      <c r="B48" s="242"/>
      <c r="C48" s="242"/>
      <c r="D48" s="242"/>
      <c r="E48" s="242"/>
      <c r="F48" s="242"/>
      <c r="G48" s="244"/>
    </row>
  </sheetData>
  <mergeCells count="11">
    <mergeCell ref="A1:G1"/>
    <mergeCell ref="A2:G2"/>
    <mergeCell ref="A3:G3"/>
    <mergeCell ref="A4:G4"/>
    <mergeCell ref="A6:A7"/>
    <mergeCell ref="G6:G7"/>
    <mergeCell ref="B6:B7"/>
    <mergeCell ref="C6:C7"/>
    <mergeCell ref="D6:D7"/>
    <mergeCell ref="E6:E7"/>
    <mergeCell ref="F6:F7"/>
  </mergeCells>
  <printOptions horizontalCentered="1" verticalCentered="1"/>
  <pageMargins left="0" right="0" top="0" bottom="0" header="0" footer="0"/>
  <pageSetup paperSize="9" fitToWidth="2" fitToHeight="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7"/>
  <dimension ref="A1:G50"/>
  <sheetViews>
    <sheetView rightToLeft="1" view="pageBreakPreview" zoomScale="90" zoomScaleNormal="100" zoomScaleSheetLayoutView="90" workbookViewId="0">
      <selection activeCell="B9" sqref="B9"/>
    </sheetView>
  </sheetViews>
  <sheetFormatPr defaultRowHeight="12.75" x14ac:dyDescent="0.2"/>
  <cols>
    <col min="1" max="1" width="18.5703125" customWidth="1"/>
    <col min="2" max="6" width="12.28515625" customWidth="1"/>
    <col min="7" max="7" width="18.5703125" customWidth="1"/>
  </cols>
  <sheetData>
    <row r="1" spans="1:7" s="11" customFormat="1" ht="18" x14ac:dyDescent="0.25">
      <c r="A1" s="1012" t="s">
        <v>927</v>
      </c>
      <c r="B1" s="1013"/>
      <c r="C1" s="1013"/>
      <c r="D1" s="1013"/>
      <c r="E1" s="1013"/>
      <c r="F1" s="1013"/>
      <c r="G1" s="1013"/>
    </row>
    <row r="2" spans="1:7" s="11" customFormat="1" ht="18" x14ac:dyDescent="0.25">
      <c r="A2" s="867" t="s">
        <v>798</v>
      </c>
      <c r="B2" s="868"/>
      <c r="C2" s="868"/>
      <c r="D2" s="868"/>
      <c r="E2" s="868"/>
      <c r="F2" s="868"/>
      <c r="G2" s="868"/>
    </row>
    <row r="3" spans="1:7" s="12" customFormat="1" ht="33.75" customHeight="1" x14ac:dyDescent="0.25">
      <c r="A3" s="1116" t="s">
        <v>925</v>
      </c>
      <c r="B3" s="1016"/>
      <c r="C3" s="1016"/>
      <c r="D3" s="1016"/>
      <c r="E3" s="1016"/>
      <c r="F3" s="1016"/>
      <c r="G3" s="1016"/>
    </row>
    <row r="4" spans="1:7" s="12" customFormat="1" ht="16.5" thickBot="1" x14ac:dyDescent="0.3">
      <c r="A4" s="1016" t="s">
        <v>798</v>
      </c>
      <c r="B4" s="1016"/>
      <c r="C4" s="1016"/>
      <c r="D4" s="1016"/>
      <c r="E4" s="1016"/>
      <c r="F4" s="1016"/>
      <c r="G4" s="1016"/>
    </row>
    <row r="5" spans="1:7" s="121" customFormat="1" ht="20.100000000000001" customHeight="1" x14ac:dyDescent="0.2">
      <c r="A5" s="23" t="s">
        <v>246</v>
      </c>
      <c r="B5" s="306"/>
      <c r="C5" s="308"/>
      <c r="D5" s="307"/>
      <c r="E5" s="415"/>
      <c r="F5" s="415"/>
      <c r="G5" s="309" t="s">
        <v>424</v>
      </c>
    </row>
    <row r="6" spans="1:7" s="232" customFormat="1" ht="26.25" customHeight="1" thickBot="1" x14ac:dyDescent="0.25">
      <c r="A6" s="1120" t="s">
        <v>926</v>
      </c>
      <c r="B6" s="1118">
        <v>2019</v>
      </c>
      <c r="C6" s="1118" t="s">
        <v>411</v>
      </c>
      <c r="D6" s="1118">
        <v>2021</v>
      </c>
      <c r="E6" s="1118">
        <v>2022</v>
      </c>
      <c r="F6" s="1118">
        <v>2023</v>
      </c>
      <c r="G6" s="1122" t="s">
        <v>924</v>
      </c>
    </row>
    <row r="7" spans="1:7" s="232" customFormat="1" ht="30.75" customHeight="1" x14ac:dyDescent="0.2">
      <c r="A7" s="1121"/>
      <c r="B7" s="1119"/>
      <c r="C7" s="1119"/>
      <c r="D7" s="1119"/>
      <c r="E7" s="1119"/>
      <c r="F7" s="1119"/>
      <c r="G7" s="1123"/>
    </row>
    <row r="8" spans="1:7" s="234" customFormat="1" ht="29.25" customHeight="1" thickBot="1" x14ac:dyDescent="0.25">
      <c r="A8" s="55" t="s">
        <v>4</v>
      </c>
      <c r="B8" s="64">
        <v>33</v>
      </c>
      <c r="C8" s="64">
        <v>48</v>
      </c>
      <c r="D8" s="416">
        <v>28</v>
      </c>
      <c r="E8" s="416">
        <v>9</v>
      </c>
      <c r="F8" s="416">
        <v>35</v>
      </c>
      <c r="G8" s="46" t="s">
        <v>13</v>
      </c>
    </row>
    <row r="9" spans="1:7" s="234" customFormat="1" ht="29.25" customHeight="1" thickBot="1" x14ac:dyDescent="0.25">
      <c r="A9" s="235" t="s">
        <v>5</v>
      </c>
      <c r="B9" s="65">
        <v>41</v>
      </c>
      <c r="C9" s="65">
        <v>35</v>
      </c>
      <c r="D9" s="417">
        <v>16</v>
      </c>
      <c r="E9" s="417">
        <v>19</v>
      </c>
      <c r="F9" s="417">
        <v>33</v>
      </c>
      <c r="G9" s="47" t="s">
        <v>14</v>
      </c>
    </row>
    <row r="10" spans="1:7" s="234" customFormat="1" ht="29.25" customHeight="1" thickBot="1" x14ac:dyDescent="0.25">
      <c r="A10" s="84" t="s">
        <v>6</v>
      </c>
      <c r="B10" s="99">
        <v>35</v>
      </c>
      <c r="C10" s="99">
        <v>3</v>
      </c>
      <c r="D10" s="418">
        <v>9</v>
      </c>
      <c r="E10" s="418">
        <v>75</v>
      </c>
      <c r="F10" s="418">
        <v>44</v>
      </c>
      <c r="G10" s="48" t="s">
        <v>15</v>
      </c>
    </row>
    <row r="11" spans="1:7" s="234" customFormat="1" ht="29.25" customHeight="1" thickBot="1" x14ac:dyDescent="0.25">
      <c r="A11" s="44" t="s">
        <v>7</v>
      </c>
      <c r="B11" s="65">
        <v>29</v>
      </c>
      <c r="C11" s="65">
        <v>2</v>
      </c>
      <c r="D11" s="417">
        <v>4</v>
      </c>
      <c r="E11" s="417">
        <v>41</v>
      </c>
      <c r="F11" s="417">
        <v>13</v>
      </c>
      <c r="G11" s="47" t="s">
        <v>16</v>
      </c>
    </row>
    <row r="12" spans="1:7" s="234" customFormat="1" ht="29.25" customHeight="1" thickBot="1" x14ac:dyDescent="0.25">
      <c r="A12" s="237" t="s">
        <v>8</v>
      </c>
      <c r="B12" s="99">
        <v>30</v>
      </c>
      <c r="C12" s="99">
        <v>4</v>
      </c>
      <c r="D12" s="418">
        <v>3</v>
      </c>
      <c r="E12" s="418">
        <v>33</v>
      </c>
      <c r="F12" s="418">
        <v>38</v>
      </c>
      <c r="G12" s="48" t="s">
        <v>17</v>
      </c>
    </row>
    <row r="13" spans="1:7" s="234" customFormat="1" ht="29.25" customHeight="1" thickBot="1" x14ac:dyDescent="0.25">
      <c r="A13" s="56" t="s">
        <v>42</v>
      </c>
      <c r="B13" s="65">
        <v>22</v>
      </c>
      <c r="C13" s="65">
        <v>6</v>
      </c>
      <c r="D13" s="417">
        <v>2</v>
      </c>
      <c r="E13" s="417">
        <v>51</v>
      </c>
      <c r="F13" s="417">
        <v>36</v>
      </c>
      <c r="G13" s="47" t="s">
        <v>18</v>
      </c>
    </row>
    <row r="14" spans="1:7" s="234" customFormat="1" ht="29.25" customHeight="1" thickBot="1" x14ac:dyDescent="0.25">
      <c r="A14" s="237" t="s">
        <v>9</v>
      </c>
      <c r="B14" s="99">
        <v>22</v>
      </c>
      <c r="C14" s="99">
        <v>6</v>
      </c>
      <c r="D14" s="418">
        <v>3</v>
      </c>
      <c r="E14" s="418">
        <v>39</v>
      </c>
      <c r="F14" s="418">
        <v>18</v>
      </c>
      <c r="G14" s="48" t="s">
        <v>19</v>
      </c>
    </row>
    <row r="15" spans="1:7" s="234" customFormat="1" ht="29.25" customHeight="1" thickBot="1" x14ac:dyDescent="0.25">
      <c r="A15" s="56" t="s">
        <v>96</v>
      </c>
      <c r="B15" s="75">
        <v>23</v>
      </c>
      <c r="C15" s="75">
        <v>1</v>
      </c>
      <c r="D15" s="419">
        <v>5</v>
      </c>
      <c r="E15" s="419">
        <v>48</v>
      </c>
      <c r="F15" s="419">
        <v>23</v>
      </c>
      <c r="G15" s="47" t="s">
        <v>20</v>
      </c>
    </row>
    <row r="16" spans="1:7" s="234" customFormat="1" ht="29.25" customHeight="1" thickBot="1" x14ac:dyDescent="0.25">
      <c r="A16" s="239" t="s">
        <v>10</v>
      </c>
      <c r="B16" s="119">
        <v>22</v>
      </c>
      <c r="C16" s="119">
        <v>6</v>
      </c>
      <c r="D16" s="420">
        <v>17</v>
      </c>
      <c r="E16" s="420">
        <v>48</v>
      </c>
      <c r="F16" s="420">
        <v>39</v>
      </c>
      <c r="G16" s="48" t="s">
        <v>21</v>
      </c>
    </row>
    <row r="17" spans="1:7" s="234" customFormat="1" ht="29.25" customHeight="1" thickBot="1" x14ac:dyDescent="0.25">
      <c r="A17" s="56" t="s">
        <v>99</v>
      </c>
      <c r="B17" s="75">
        <v>22</v>
      </c>
      <c r="C17" s="75">
        <v>12</v>
      </c>
      <c r="D17" s="419">
        <v>41</v>
      </c>
      <c r="E17" s="419">
        <v>41</v>
      </c>
      <c r="F17" s="419">
        <v>19</v>
      </c>
      <c r="G17" s="47" t="s">
        <v>45</v>
      </c>
    </row>
    <row r="18" spans="1:7" s="234" customFormat="1" ht="29.25" customHeight="1" thickBot="1" x14ac:dyDescent="0.25">
      <c r="A18" s="239" t="s">
        <v>11</v>
      </c>
      <c r="B18" s="119">
        <v>31</v>
      </c>
      <c r="C18" s="119">
        <v>12</v>
      </c>
      <c r="D18" s="420">
        <v>52</v>
      </c>
      <c r="E18" s="420">
        <v>116</v>
      </c>
      <c r="F18" s="420">
        <v>41</v>
      </c>
      <c r="G18" s="48" t="s">
        <v>22</v>
      </c>
    </row>
    <row r="19" spans="1:7" s="234" customFormat="1" ht="29.25" customHeight="1" x14ac:dyDescent="0.2">
      <c r="A19" s="56" t="s">
        <v>12</v>
      </c>
      <c r="B19" s="75">
        <v>25</v>
      </c>
      <c r="C19" s="75">
        <v>7</v>
      </c>
      <c r="D19" s="419">
        <v>24</v>
      </c>
      <c r="E19" s="419">
        <v>106</v>
      </c>
      <c r="F19" s="419">
        <v>33</v>
      </c>
      <c r="G19" s="66" t="s">
        <v>23</v>
      </c>
    </row>
    <row r="20" spans="1:7" s="241" customFormat="1" ht="29.25" customHeight="1" x14ac:dyDescent="0.2">
      <c r="A20" s="171" t="s">
        <v>0</v>
      </c>
      <c r="B20" s="310">
        <f t="shared" ref="B20:F20" si="0">SUM(B8:B19)</f>
        <v>335</v>
      </c>
      <c r="C20" s="310">
        <f t="shared" si="0"/>
        <v>142</v>
      </c>
      <c r="D20" s="310">
        <f t="shared" si="0"/>
        <v>204</v>
      </c>
      <c r="E20" s="310">
        <f t="shared" si="0"/>
        <v>626</v>
      </c>
      <c r="F20" s="310">
        <f t="shared" si="0"/>
        <v>372</v>
      </c>
      <c r="G20" s="172" t="s">
        <v>1</v>
      </c>
    </row>
    <row r="21" spans="1:7" s="121" customFormat="1" x14ac:dyDescent="0.2">
      <c r="A21" s="428" t="s">
        <v>521</v>
      </c>
      <c r="B21" s="242"/>
      <c r="C21" s="242"/>
      <c r="D21" s="242"/>
      <c r="E21" s="242"/>
      <c r="F21" s="242"/>
      <c r="G21" s="363" t="s">
        <v>602</v>
      </c>
    </row>
    <row r="22" spans="1:7" s="121" customFormat="1" x14ac:dyDescent="0.2">
      <c r="A22" s="243"/>
      <c r="B22" s="242"/>
      <c r="C22" s="242"/>
      <c r="D22" s="242"/>
      <c r="E22" s="242"/>
      <c r="F22" s="242"/>
      <c r="G22" s="245"/>
    </row>
    <row r="23" spans="1:7" s="121" customFormat="1" x14ac:dyDescent="0.2">
      <c r="A23" s="244"/>
      <c r="B23" s="242"/>
      <c r="C23" s="242"/>
      <c r="D23" s="242"/>
      <c r="E23" s="242"/>
      <c r="F23" s="242"/>
      <c r="G23" s="244"/>
    </row>
    <row r="24" spans="1:7" s="121" customFormat="1" x14ac:dyDescent="0.2">
      <c r="A24" s="244"/>
      <c r="B24" s="242"/>
      <c r="C24" s="242"/>
      <c r="D24" s="242"/>
      <c r="E24" s="242"/>
      <c r="F24" s="242"/>
      <c r="G24" s="244"/>
    </row>
    <row r="25" spans="1:7" s="121" customFormat="1" x14ac:dyDescent="0.2">
      <c r="B25" s="231"/>
      <c r="C25" s="231"/>
      <c r="D25" s="231"/>
      <c r="E25" s="231"/>
      <c r="F25" s="231"/>
    </row>
    <row r="26" spans="1:7" s="121" customFormat="1" x14ac:dyDescent="0.2">
      <c r="B26" s="231"/>
      <c r="C26" s="231"/>
      <c r="D26" s="231"/>
      <c r="E26" s="231"/>
      <c r="F26" s="231"/>
    </row>
    <row r="27" spans="1:7" s="121" customFormat="1" x14ac:dyDescent="0.2">
      <c r="A27" s="244"/>
      <c r="B27" s="242"/>
      <c r="C27" s="242"/>
      <c r="D27" s="242"/>
      <c r="E27" s="242"/>
      <c r="F27" s="242"/>
      <c r="G27" s="244"/>
    </row>
    <row r="28" spans="1:7" s="121" customFormat="1" x14ac:dyDescent="0.2">
      <c r="A28" s="244"/>
      <c r="B28" s="242"/>
      <c r="C28" s="242"/>
      <c r="D28" s="242"/>
      <c r="E28" s="242"/>
      <c r="F28" s="242"/>
      <c r="G28" s="244"/>
    </row>
    <row r="29" spans="1:7" s="121" customFormat="1" x14ac:dyDescent="0.2">
      <c r="A29" s="244"/>
      <c r="B29" s="242"/>
      <c r="C29" s="242"/>
      <c r="D29" s="242"/>
      <c r="E29" s="242"/>
      <c r="F29" s="242"/>
      <c r="G29" s="244"/>
    </row>
    <row r="30" spans="1:7" s="121" customFormat="1" x14ac:dyDescent="0.2">
      <c r="A30" s="244"/>
      <c r="B30" s="242"/>
      <c r="C30" s="242"/>
      <c r="D30" s="242"/>
      <c r="E30" s="242"/>
      <c r="F30" s="242"/>
      <c r="G30" s="244"/>
    </row>
    <row r="31" spans="1:7" s="121" customFormat="1" x14ac:dyDescent="0.2">
      <c r="A31" s="244"/>
      <c r="B31" s="242"/>
      <c r="C31" s="242"/>
      <c r="D31" s="242"/>
      <c r="E31" s="242"/>
      <c r="F31" s="242"/>
      <c r="G31" s="244"/>
    </row>
    <row r="32" spans="1:7" s="121" customFormat="1" x14ac:dyDescent="0.2">
      <c r="A32" s="244"/>
      <c r="B32" s="242"/>
      <c r="C32" s="242"/>
      <c r="D32" s="242"/>
      <c r="E32" s="242"/>
      <c r="F32" s="242"/>
      <c r="G32" s="244"/>
    </row>
    <row r="33" spans="1:7" s="121" customFormat="1" x14ac:dyDescent="0.2">
      <c r="A33" s="244"/>
      <c r="B33" s="242"/>
      <c r="C33" s="242"/>
      <c r="D33" s="242"/>
      <c r="E33" s="242"/>
      <c r="F33" s="242"/>
      <c r="G33" s="244"/>
    </row>
    <row r="34" spans="1:7" s="121" customFormat="1" x14ac:dyDescent="0.2">
      <c r="A34" s="244"/>
      <c r="B34" s="242"/>
      <c r="C34" s="242"/>
      <c r="D34" s="242"/>
      <c r="E34" s="242"/>
      <c r="F34" s="242"/>
      <c r="G34" s="244"/>
    </row>
    <row r="35" spans="1:7" s="121" customFormat="1" x14ac:dyDescent="0.2">
      <c r="A35" s="244"/>
      <c r="B35" s="242"/>
      <c r="C35" s="242"/>
      <c r="D35" s="242"/>
      <c r="E35" s="242"/>
      <c r="F35" s="242"/>
      <c r="G35" s="244"/>
    </row>
    <row r="36" spans="1:7" s="121" customFormat="1" x14ac:dyDescent="0.2">
      <c r="A36" s="244"/>
      <c r="B36" s="242"/>
      <c r="C36" s="242"/>
      <c r="D36" s="242"/>
      <c r="E36" s="242"/>
      <c r="F36" s="242"/>
      <c r="G36" s="244"/>
    </row>
    <row r="37" spans="1:7" s="121" customFormat="1" x14ac:dyDescent="0.2">
      <c r="A37" s="244"/>
      <c r="B37" s="242"/>
      <c r="C37" s="242"/>
      <c r="D37" s="242"/>
      <c r="E37" s="242"/>
      <c r="F37" s="242"/>
      <c r="G37" s="244"/>
    </row>
    <row r="38" spans="1:7" s="121" customFormat="1" x14ac:dyDescent="0.2">
      <c r="A38" s="244"/>
      <c r="B38" s="242"/>
      <c r="C38" s="242"/>
      <c r="D38" s="242"/>
      <c r="E38" s="242"/>
      <c r="F38" s="242"/>
      <c r="G38" s="244"/>
    </row>
    <row r="39" spans="1:7" s="121" customFormat="1" ht="29.25" customHeight="1" x14ac:dyDescent="0.2">
      <c r="B39" s="231"/>
      <c r="C39" s="231"/>
      <c r="D39" s="231"/>
      <c r="E39" s="231"/>
      <c r="F39" s="231"/>
    </row>
    <row r="40" spans="1:7" s="121" customFormat="1" x14ac:dyDescent="0.2">
      <c r="A40" s="244"/>
      <c r="B40" s="242"/>
      <c r="C40" s="242"/>
      <c r="D40" s="242"/>
      <c r="E40" s="242"/>
      <c r="F40" s="242"/>
      <c r="G40" s="244"/>
    </row>
    <row r="41" spans="1:7" s="121" customFormat="1" x14ac:dyDescent="0.2">
      <c r="A41" s="244"/>
      <c r="B41" s="242"/>
      <c r="C41" s="242"/>
      <c r="D41" s="242"/>
      <c r="E41" s="242"/>
      <c r="F41" s="242"/>
      <c r="G41" s="244"/>
    </row>
    <row r="42" spans="1:7" s="121" customFormat="1" x14ac:dyDescent="0.2">
      <c r="A42" s="244"/>
      <c r="B42" s="242"/>
      <c r="C42" s="242"/>
      <c r="D42" s="242"/>
      <c r="E42" s="242"/>
      <c r="F42" s="242"/>
      <c r="G42" s="244"/>
    </row>
    <row r="43" spans="1:7" s="121" customFormat="1" x14ac:dyDescent="0.2">
      <c r="A43" s="244"/>
      <c r="B43" s="242"/>
      <c r="C43" s="242"/>
      <c r="D43" s="242"/>
      <c r="E43" s="242"/>
      <c r="F43" s="242"/>
      <c r="G43" s="244"/>
    </row>
    <row r="44" spans="1:7" s="121" customFormat="1" x14ac:dyDescent="0.2">
      <c r="A44" s="244"/>
      <c r="B44" s="242"/>
      <c r="C44" s="242"/>
      <c r="D44" s="242"/>
      <c r="E44" s="242"/>
      <c r="F44" s="242"/>
      <c r="G44" s="244"/>
    </row>
    <row r="45" spans="1:7" s="121" customFormat="1" x14ac:dyDescent="0.2">
      <c r="A45" s="244"/>
      <c r="B45" s="242"/>
      <c r="C45" s="242"/>
      <c r="D45" s="242"/>
      <c r="E45" s="242"/>
      <c r="F45" s="242"/>
      <c r="G45" s="244"/>
    </row>
    <row r="46" spans="1:7" s="121" customFormat="1" x14ac:dyDescent="0.2">
      <c r="A46" s="244"/>
      <c r="B46" s="242"/>
      <c r="C46" s="242"/>
      <c r="D46" s="242"/>
      <c r="E46" s="242"/>
      <c r="F46" s="242"/>
      <c r="G46" s="244"/>
    </row>
    <row r="47" spans="1:7" s="121" customFormat="1" x14ac:dyDescent="0.2">
      <c r="A47" s="244"/>
      <c r="B47" s="242"/>
      <c r="C47" s="242"/>
      <c r="D47" s="242"/>
      <c r="E47" s="242"/>
      <c r="F47" s="242"/>
      <c r="G47" s="244"/>
    </row>
    <row r="48" spans="1:7" s="121" customFormat="1" x14ac:dyDescent="0.2">
      <c r="A48" s="244"/>
      <c r="B48" s="242"/>
      <c r="C48" s="242"/>
      <c r="D48" s="242"/>
      <c r="E48" s="242"/>
      <c r="F48" s="242"/>
      <c r="G48" s="244"/>
    </row>
    <row r="49" spans="1:7" s="121" customFormat="1" x14ac:dyDescent="0.2">
      <c r="A49" s="244"/>
      <c r="B49" s="242"/>
      <c r="C49" s="242"/>
      <c r="D49" s="242"/>
      <c r="E49" s="242"/>
      <c r="F49" s="242"/>
      <c r="G49" s="244"/>
    </row>
    <row r="50" spans="1:7" s="121" customFormat="1" x14ac:dyDescent="0.2">
      <c r="A50" s="244"/>
      <c r="B50" s="242"/>
      <c r="C50" s="242"/>
      <c r="D50" s="242"/>
      <c r="E50" s="242"/>
      <c r="F50" s="242"/>
      <c r="G50" s="244"/>
    </row>
  </sheetData>
  <mergeCells count="11">
    <mergeCell ref="A1:G1"/>
    <mergeCell ref="A2:G2"/>
    <mergeCell ref="A3:G3"/>
    <mergeCell ref="A4:G4"/>
    <mergeCell ref="A6:A7"/>
    <mergeCell ref="G6:G7"/>
    <mergeCell ref="C6:C7"/>
    <mergeCell ref="B6:B7"/>
    <mergeCell ref="D6:D7"/>
    <mergeCell ref="E6:E7"/>
    <mergeCell ref="F6:F7"/>
  </mergeCells>
  <printOptions horizontalCentered="1" verticalCentered="1"/>
  <pageMargins left="0" right="0" top="0" bottom="0" header="0" footer="0"/>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dimension ref="A1:O34"/>
  <sheetViews>
    <sheetView showGridLines="0" rightToLeft="1" view="pageBreakPreview" zoomScaleNormal="100" zoomScaleSheetLayoutView="100" workbookViewId="0">
      <selection activeCell="O23" sqref="O23"/>
    </sheetView>
  </sheetViews>
  <sheetFormatPr defaultRowHeight="12.75" x14ac:dyDescent="0.2"/>
  <cols>
    <col min="1" max="1" width="24.7109375" style="19" customWidth="1"/>
    <col min="2" max="14" width="7.7109375" style="19" customWidth="1"/>
    <col min="15" max="15" width="31" style="19" customWidth="1"/>
  </cols>
  <sheetData>
    <row r="1" spans="1:15" s="11" customFormat="1" ht="18" x14ac:dyDescent="0.25">
      <c r="A1" s="1012" t="s">
        <v>929</v>
      </c>
      <c r="B1" s="1013"/>
      <c r="C1" s="1013"/>
      <c r="D1" s="1013"/>
      <c r="E1" s="1013"/>
      <c r="F1" s="1013"/>
      <c r="G1" s="1013"/>
      <c r="H1" s="1013"/>
      <c r="I1" s="1013"/>
      <c r="J1" s="1013"/>
      <c r="K1" s="1013"/>
      <c r="L1" s="1013"/>
      <c r="M1" s="1013"/>
      <c r="N1" s="1013"/>
      <c r="O1" s="1013"/>
    </row>
    <row r="2" spans="1:15" s="11" customFormat="1" ht="18" x14ac:dyDescent="0.25">
      <c r="A2" s="1014">
        <v>2023</v>
      </c>
      <c r="B2" s="1015"/>
      <c r="C2" s="1015"/>
      <c r="D2" s="1015"/>
      <c r="E2" s="1015"/>
      <c r="F2" s="1015"/>
      <c r="G2" s="1015"/>
      <c r="H2" s="1015"/>
      <c r="I2" s="1015"/>
      <c r="J2" s="1015"/>
      <c r="K2" s="1015"/>
      <c r="L2" s="1015"/>
      <c r="M2" s="1015"/>
      <c r="N2" s="1015"/>
      <c r="O2" s="1015"/>
    </row>
    <row r="3" spans="1:15" s="12" customFormat="1" ht="30.95" customHeight="1" x14ac:dyDescent="0.25">
      <c r="A3" s="1116" t="s">
        <v>931</v>
      </c>
      <c r="B3" s="1016"/>
      <c r="C3" s="1016"/>
      <c r="D3" s="1016"/>
      <c r="E3" s="1016"/>
      <c r="F3" s="1016"/>
      <c r="G3" s="1016"/>
      <c r="H3" s="1016"/>
      <c r="I3" s="1016"/>
      <c r="J3" s="1016"/>
      <c r="K3" s="1016"/>
      <c r="L3" s="1016"/>
      <c r="M3" s="1016"/>
      <c r="N3" s="1016"/>
      <c r="O3" s="1016"/>
    </row>
    <row r="4" spans="1:15" s="12" customFormat="1" ht="15.75" x14ac:dyDescent="0.25">
      <c r="A4" s="1016">
        <v>2023</v>
      </c>
      <c r="B4" s="1016"/>
      <c r="C4" s="1016"/>
      <c r="D4" s="1016"/>
      <c r="E4" s="1016"/>
      <c r="F4" s="1016"/>
      <c r="G4" s="1016"/>
      <c r="H4" s="1016"/>
      <c r="I4" s="1016"/>
      <c r="J4" s="1016"/>
      <c r="K4" s="1016"/>
      <c r="L4" s="1016"/>
      <c r="M4" s="1016"/>
      <c r="N4" s="1016"/>
      <c r="O4" s="1016"/>
    </row>
    <row r="5" spans="1:15" ht="20.100000000000001" customHeight="1" x14ac:dyDescent="0.2">
      <c r="A5" s="23" t="s">
        <v>247</v>
      </c>
      <c r="B5" s="22"/>
      <c r="C5" s="22"/>
      <c r="D5" s="22"/>
      <c r="E5" s="22"/>
      <c r="F5"/>
      <c r="G5"/>
      <c r="H5"/>
      <c r="I5"/>
      <c r="J5"/>
      <c r="K5"/>
      <c r="L5"/>
      <c r="M5"/>
      <c r="N5"/>
      <c r="O5" s="42" t="s">
        <v>248</v>
      </c>
    </row>
    <row r="6" spans="1:15" s="4" customFormat="1" ht="26.25" customHeight="1" thickBot="1" x14ac:dyDescent="0.3">
      <c r="A6" s="871" t="s">
        <v>928</v>
      </c>
      <c r="B6" s="194" t="s">
        <v>4</v>
      </c>
      <c r="C6" s="194" t="s">
        <v>5</v>
      </c>
      <c r="D6" s="194" t="s">
        <v>6</v>
      </c>
      <c r="E6" s="194" t="s">
        <v>582</v>
      </c>
      <c r="F6" s="194" t="s">
        <v>8</v>
      </c>
      <c r="G6" s="194" t="s">
        <v>42</v>
      </c>
      <c r="H6" s="194" t="s">
        <v>9</v>
      </c>
      <c r="I6" s="194" t="s">
        <v>43</v>
      </c>
      <c r="J6" s="194" t="s">
        <v>10</v>
      </c>
      <c r="K6" s="194" t="s">
        <v>44</v>
      </c>
      <c r="L6" s="194" t="s">
        <v>11</v>
      </c>
      <c r="M6" s="194" t="s">
        <v>12</v>
      </c>
      <c r="N6" s="194" t="s">
        <v>0</v>
      </c>
      <c r="O6" s="874" t="s">
        <v>930</v>
      </c>
    </row>
    <row r="7" spans="1:15" s="4" customFormat="1" ht="19.5" customHeight="1" x14ac:dyDescent="0.2">
      <c r="A7" s="873"/>
      <c r="B7" s="178" t="s">
        <v>91</v>
      </c>
      <c r="C7" s="178" t="s">
        <v>92</v>
      </c>
      <c r="D7" s="178" t="s">
        <v>93</v>
      </c>
      <c r="E7" s="178" t="s">
        <v>94</v>
      </c>
      <c r="F7" s="178" t="s">
        <v>17</v>
      </c>
      <c r="G7" s="178" t="s">
        <v>95</v>
      </c>
      <c r="H7" s="178" t="s">
        <v>224</v>
      </c>
      <c r="I7" s="178" t="s">
        <v>97</v>
      </c>
      <c r="J7" s="178" t="s">
        <v>98</v>
      </c>
      <c r="K7" s="178" t="s">
        <v>100</v>
      </c>
      <c r="L7" s="178" t="s">
        <v>101</v>
      </c>
      <c r="M7" s="178" t="s">
        <v>102</v>
      </c>
      <c r="N7" s="178" t="s">
        <v>1</v>
      </c>
      <c r="O7" s="876"/>
    </row>
    <row r="8" spans="1:15" s="5" customFormat="1" ht="29.25" customHeight="1" thickBot="1" x14ac:dyDescent="0.25">
      <c r="A8" s="55" t="s">
        <v>109</v>
      </c>
      <c r="B8" s="64">
        <v>3</v>
      </c>
      <c r="C8" s="64">
        <v>4</v>
      </c>
      <c r="D8" s="64">
        <v>3</v>
      </c>
      <c r="E8" s="64">
        <v>0</v>
      </c>
      <c r="F8" s="64">
        <v>0</v>
      </c>
      <c r="G8" s="64">
        <v>0</v>
      </c>
      <c r="H8" s="64">
        <v>0</v>
      </c>
      <c r="I8" s="64">
        <v>0</v>
      </c>
      <c r="J8" s="64">
        <v>0</v>
      </c>
      <c r="K8" s="64">
        <v>0</v>
      </c>
      <c r="L8" s="64">
        <v>0</v>
      </c>
      <c r="M8" s="64">
        <v>0</v>
      </c>
      <c r="N8" s="74">
        <f>SUM(B8:M8)</f>
        <v>10</v>
      </c>
      <c r="O8" s="233" t="s">
        <v>305</v>
      </c>
    </row>
    <row r="9" spans="1:15" s="5" customFormat="1" ht="29.25" customHeight="1" thickBot="1" x14ac:dyDescent="0.25">
      <c r="A9" s="235" t="s">
        <v>172</v>
      </c>
      <c r="B9" s="65">
        <v>7</v>
      </c>
      <c r="C9" s="65">
        <v>9</v>
      </c>
      <c r="D9" s="65">
        <v>6</v>
      </c>
      <c r="E9" s="65">
        <v>1</v>
      </c>
      <c r="F9" s="65">
        <v>8</v>
      </c>
      <c r="G9" s="65">
        <v>12</v>
      </c>
      <c r="H9" s="65">
        <v>0</v>
      </c>
      <c r="I9" s="65">
        <v>1</v>
      </c>
      <c r="J9" s="65">
        <v>3</v>
      </c>
      <c r="K9" s="65">
        <v>1</v>
      </c>
      <c r="L9" s="65">
        <v>5</v>
      </c>
      <c r="M9" s="65">
        <v>5</v>
      </c>
      <c r="N9" s="69">
        <f t="shared" ref="N9:N16" si="0">SUM(B9:M9)</f>
        <v>58</v>
      </c>
      <c r="O9" s="236" t="s">
        <v>309</v>
      </c>
    </row>
    <row r="10" spans="1:15" s="5" customFormat="1" ht="29.25" customHeight="1" thickBot="1" x14ac:dyDescent="0.25">
      <c r="A10" s="84" t="s">
        <v>173</v>
      </c>
      <c r="B10" s="99">
        <v>1</v>
      </c>
      <c r="C10" s="99">
        <v>2</v>
      </c>
      <c r="D10" s="99">
        <v>1</v>
      </c>
      <c r="E10" s="99">
        <v>2</v>
      </c>
      <c r="F10" s="99">
        <v>14</v>
      </c>
      <c r="G10" s="99">
        <v>0</v>
      </c>
      <c r="H10" s="99">
        <v>0</v>
      </c>
      <c r="I10" s="99">
        <v>0</v>
      </c>
      <c r="J10" s="99">
        <v>0</v>
      </c>
      <c r="K10" s="99">
        <v>0</v>
      </c>
      <c r="L10" s="99">
        <v>0</v>
      </c>
      <c r="M10" s="99">
        <v>0</v>
      </c>
      <c r="N10" s="170">
        <f t="shared" si="0"/>
        <v>20</v>
      </c>
      <c r="O10" s="233" t="s">
        <v>310</v>
      </c>
    </row>
    <row r="11" spans="1:15" s="5" customFormat="1" ht="29.25" customHeight="1" thickBot="1" x14ac:dyDescent="0.25">
      <c r="A11" s="44" t="s">
        <v>110</v>
      </c>
      <c r="B11" s="65">
        <v>1</v>
      </c>
      <c r="C11" s="65">
        <v>2</v>
      </c>
      <c r="D11" s="65">
        <v>6</v>
      </c>
      <c r="E11" s="65">
        <v>1</v>
      </c>
      <c r="F11" s="65">
        <v>1</v>
      </c>
      <c r="G11" s="65">
        <v>1</v>
      </c>
      <c r="H11" s="65">
        <v>0</v>
      </c>
      <c r="I11" s="65">
        <v>0</v>
      </c>
      <c r="J11" s="65">
        <v>1</v>
      </c>
      <c r="K11" s="65">
        <v>0</v>
      </c>
      <c r="L11" s="65">
        <v>0</v>
      </c>
      <c r="M11" s="65">
        <v>1</v>
      </c>
      <c r="N11" s="69">
        <f t="shared" si="0"/>
        <v>14</v>
      </c>
      <c r="O11" s="236" t="s">
        <v>306</v>
      </c>
    </row>
    <row r="12" spans="1:15" s="5" customFormat="1" ht="29.25" customHeight="1" thickBot="1" x14ac:dyDescent="0.25">
      <c r="A12" s="237" t="s">
        <v>111</v>
      </c>
      <c r="B12" s="99">
        <v>0</v>
      </c>
      <c r="C12" s="99">
        <v>3</v>
      </c>
      <c r="D12" s="99">
        <v>0</v>
      </c>
      <c r="E12" s="99">
        <v>0</v>
      </c>
      <c r="F12" s="99">
        <v>2</v>
      </c>
      <c r="G12" s="99">
        <v>0</v>
      </c>
      <c r="H12" s="99">
        <v>0</v>
      </c>
      <c r="I12" s="99">
        <v>0</v>
      </c>
      <c r="J12" s="99">
        <v>1</v>
      </c>
      <c r="K12" s="99">
        <v>0</v>
      </c>
      <c r="L12" s="99">
        <v>1</v>
      </c>
      <c r="M12" s="99">
        <v>1</v>
      </c>
      <c r="N12" s="170">
        <f t="shared" si="0"/>
        <v>8</v>
      </c>
      <c r="O12" s="233" t="s">
        <v>115</v>
      </c>
    </row>
    <row r="13" spans="1:15" s="5" customFormat="1" ht="29.25" customHeight="1" thickBot="1" x14ac:dyDescent="0.25">
      <c r="A13" s="56" t="s">
        <v>193</v>
      </c>
      <c r="B13" s="65">
        <v>0</v>
      </c>
      <c r="C13" s="65">
        <v>0</v>
      </c>
      <c r="D13" s="65">
        <v>10</v>
      </c>
      <c r="E13" s="65">
        <v>4</v>
      </c>
      <c r="F13" s="65">
        <v>1</v>
      </c>
      <c r="G13" s="65">
        <v>1</v>
      </c>
      <c r="H13" s="65">
        <v>2</v>
      </c>
      <c r="I13" s="65">
        <v>2</v>
      </c>
      <c r="J13" s="65">
        <v>0</v>
      </c>
      <c r="K13" s="65">
        <v>1</v>
      </c>
      <c r="L13" s="65">
        <v>1</v>
      </c>
      <c r="M13" s="65">
        <v>3</v>
      </c>
      <c r="N13" s="69">
        <f t="shared" si="0"/>
        <v>25</v>
      </c>
      <c r="O13" s="236" t="s">
        <v>307</v>
      </c>
    </row>
    <row r="14" spans="1:15" s="5" customFormat="1" ht="29.25" customHeight="1" thickBot="1" x14ac:dyDescent="0.25">
      <c r="A14" s="237" t="s">
        <v>194</v>
      </c>
      <c r="B14" s="99">
        <v>7</v>
      </c>
      <c r="C14" s="99">
        <v>9</v>
      </c>
      <c r="D14" s="99">
        <v>6</v>
      </c>
      <c r="E14" s="99">
        <v>1</v>
      </c>
      <c r="F14" s="99">
        <v>8</v>
      </c>
      <c r="G14" s="99">
        <v>12</v>
      </c>
      <c r="H14" s="99">
        <v>0</v>
      </c>
      <c r="I14" s="99">
        <v>1</v>
      </c>
      <c r="J14" s="99">
        <v>3</v>
      </c>
      <c r="K14" s="99">
        <v>1</v>
      </c>
      <c r="L14" s="99">
        <v>5</v>
      </c>
      <c r="M14" s="99">
        <v>5</v>
      </c>
      <c r="N14" s="70">
        <f t="shared" si="0"/>
        <v>58</v>
      </c>
      <c r="O14" s="233" t="s">
        <v>308</v>
      </c>
    </row>
    <row r="15" spans="1:15" s="5" customFormat="1" ht="29.25" customHeight="1" thickBot="1" x14ac:dyDescent="0.25">
      <c r="A15" s="56" t="s">
        <v>195</v>
      </c>
      <c r="B15" s="75">
        <v>4</v>
      </c>
      <c r="C15" s="75">
        <v>3</v>
      </c>
      <c r="D15" s="75">
        <v>9</v>
      </c>
      <c r="E15" s="75">
        <v>4</v>
      </c>
      <c r="F15" s="75">
        <v>3</v>
      </c>
      <c r="G15" s="75">
        <v>2</v>
      </c>
      <c r="H15" s="75">
        <v>2</v>
      </c>
      <c r="I15" s="75">
        <v>9</v>
      </c>
      <c r="J15" s="75">
        <v>9</v>
      </c>
      <c r="K15" s="75">
        <v>3</v>
      </c>
      <c r="L15" s="75">
        <v>15</v>
      </c>
      <c r="M15" s="75">
        <v>13</v>
      </c>
      <c r="N15" s="76">
        <f t="shared" si="0"/>
        <v>76</v>
      </c>
      <c r="O15" s="238" t="s">
        <v>304</v>
      </c>
    </row>
    <row r="16" spans="1:15" s="5" customFormat="1" ht="29.25" customHeight="1" x14ac:dyDescent="0.2">
      <c r="A16" s="239" t="s">
        <v>196</v>
      </c>
      <c r="B16" s="119">
        <v>12</v>
      </c>
      <c r="C16" s="119">
        <v>1</v>
      </c>
      <c r="D16" s="119">
        <v>3</v>
      </c>
      <c r="E16" s="119">
        <v>0</v>
      </c>
      <c r="F16" s="119">
        <v>1</v>
      </c>
      <c r="G16" s="119">
        <v>8</v>
      </c>
      <c r="H16" s="119">
        <v>14</v>
      </c>
      <c r="I16" s="119">
        <v>10</v>
      </c>
      <c r="J16" s="119">
        <v>22</v>
      </c>
      <c r="K16" s="119">
        <v>13</v>
      </c>
      <c r="L16" s="119">
        <v>14</v>
      </c>
      <c r="M16" s="119">
        <v>5</v>
      </c>
      <c r="N16" s="118">
        <f t="shared" si="0"/>
        <v>103</v>
      </c>
      <c r="O16" s="304" t="s">
        <v>303</v>
      </c>
    </row>
    <row r="17" spans="1:15" s="6" customFormat="1" ht="29.25" customHeight="1" x14ac:dyDescent="0.2">
      <c r="A17" s="303" t="s">
        <v>0</v>
      </c>
      <c r="B17" s="77">
        <f>SUM(B8:B16)</f>
        <v>35</v>
      </c>
      <c r="C17" s="77">
        <f t="shared" ref="C17:L17" si="1">SUM(C8:C16)</f>
        <v>33</v>
      </c>
      <c r="D17" s="77">
        <f t="shared" si="1"/>
        <v>44</v>
      </c>
      <c r="E17" s="77">
        <f t="shared" si="1"/>
        <v>13</v>
      </c>
      <c r="F17" s="77">
        <f t="shared" si="1"/>
        <v>38</v>
      </c>
      <c r="G17" s="77">
        <f t="shared" si="1"/>
        <v>36</v>
      </c>
      <c r="H17" s="77">
        <f t="shared" si="1"/>
        <v>18</v>
      </c>
      <c r="I17" s="77">
        <f t="shared" si="1"/>
        <v>23</v>
      </c>
      <c r="J17" s="77">
        <f t="shared" si="1"/>
        <v>39</v>
      </c>
      <c r="K17" s="77">
        <f t="shared" si="1"/>
        <v>19</v>
      </c>
      <c r="L17" s="77">
        <f t="shared" si="1"/>
        <v>41</v>
      </c>
      <c r="M17" s="77">
        <f>SUM(M8:M16)</f>
        <v>33</v>
      </c>
      <c r="N17" s="77">
        <f>SUM(N8:N16)</f>
        <v>372</v>
      </c>
      <c r="O17" s="305" t="s">
        <v>1</v>
      </c>
    </row>
    <row r="19" spans="1:15" x14ac:dyDescent="0.2">
      <c r="A19" s="20"/>
      <c r="O19" s="21"/>
    </row>
    <row r="34" customFormat="1" ht="29.25" customHeight="1" x14ac:dyDescent="0.2"/>
  </sheetData>
  <mergeCells count="6">
    <mergeCell ref="A6:A7"/>
    <mergeCell ref="O6:O7"/>
    <mergeCell ref="A1:O1"/>
    <mergeCell ref="A2:O2"/>
    <mergeCell ref="A3:O3"/>
    <mergeCell ref="A4:O4"/>
  </mergeCells>
  <printOptions horizontalCentered="1" verticalCentered="1"/>
  <pageMargins left="0" right="0" top="0" bottom="0" header="0" footer="0"/>
  <pageSetup paperSize="9" scale="94"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9"/>
  <dimension ref="A1:J59"/>
  <sheetViews>
    <sheetView showGridLines="0" rightToLeft="1" view="pageBreakPreview" zoomScaleNormal="95" zoomScaleSheetLayoutView="100" workbookViewId="0">
      <selection activeCell="P23" sqref="P23"/>
    </sheetView>
  </sheetViews>
  <sheetFormatPr defaultRowHeight="12.75" x14ac:dyDescent="0.2"/>
  <cols>
    <col min="1" max="1" width="29.140625" style="15" customWidth="1"/>
    <col min="2" max="6" width="8.7109375" style="15" customWidth="1"/>
    <col min="7" max="7" width="33.85546875" style="15" customWidth="1"/>
    <col min="8" max="9" width="9.140625" style="7" customWidth="1"/>
    <col min="10" max="16384" width="9.140625" style="7"/>
  </cols>
  <sheetData>
    <row r="1" spans="1:10" s="11" customFormat="1" ht="18" x14ac:dyDescent="0.25">
      <c r="A1" s="865" t="s">
        <v>707</v>
      </c>
      <c r="B1" s="866"/>
      <c r="C1" s="866"/>
      <c r="D1" s="866"/>
      <c r="E1" s="866"/>
      <c r="F1" s="866"/>
      <c r="G1" s="866"/>
    </row>
    <row r="2" spans="1:10" s="11" customFormat="1" ht="18" x14ac:dyDescent="0.25">
      <c r="A2" s="867" t="s">
        <v>798</v>
      </c>
      <c r="B2" s="868"/>
      <c r="C2" s="868"/>
      <c r="D2" s="868"/>
      <c r="E2" s="868"/>
      <c r="F2" s="868"/>
      <c r="G2" s="868"/>
    </row>
    <row r="3" spans="1:10" s="12" customFormat="1" ht="33" customHeight="1" x14ac:dyDescent="0.25">
      <c r="A3" s="869" t="s">
        <v>386</v>
      </c>
      <c r="B3" s="870"/>
      <c r="C3" s="870"/>
      <c r="D3" s="870"/>
      <c r="E3" s="870"/>
      <c r="F3" s="870"/>
      <c r="G3" s="870"/>
    </row>
    <row r="4" spans="1:10" s="12" customFormat="1" ht="15.75" x14ac:dyDescent="0.25">
      <c r="A4" s="870" t="s">
        <v>798</v>
      </c>
      <c r="B4" s="870"/>
      <c r="C4" s="870"/>
      <c r="D4" s="870"/>
      <c r="E4" s="870"/>
      <c r="F4" s="870"/>
      <c r="G4" s="870"/>
    </row>
    <row r="5" spans="1:10" customFormat="1" ht="15.75" x14ac:dyDescent="0.2">
      <c r="A5" s="23" t="s">
        <v>409</v>
      </c>
      <c r="G5" s="62" t="s">
        <v>408</v>
      </c>
    </row>
    <row r="6" spans="1:10" s="8" customFormat="1" ht="30.75" customHeight="1" x14ac:dyDescent="0.2">
      <c r="A6" s="365" t="s">
        <v>557</v>
      </c>
      <c r="B6" s="366">
        <v>2019</v>
      </c>
      <c r="C6" s="366">
        <v>2020</v>
      </c>
      <c r="D6" s="367">
        <v>2021</v>
      </c>
      <c r="E6" s="367">
        <v>2022</v>
      </c>
      <c r="F6" s="367">
        <v>2023</v>
      </c>
      <c r="G6" s="364" t="s">
        <v>596</v>
      </c>
      <c r="J6" s="9"/>
    </row>
    <row r="7" spans="1:10" s="9" customFormat="1" ht="15.75" thickBot="1" x14ac:dyDescent="0.25">
      <c r="A7" s="342" t="s">
        <v>432</v>
      </c>
      <c r="B7" s="343"/>
      <c r="C7" s="343"/>
      <c r="D7" s="343"/>
      <c r="E7" s="343"/>
      <c r="F7" s="343"/>
      <c r="G7" s="396" t="s">
        <v>550</v>
      </c>
    </row>
    <row r="8" spans="1:10" s="9" customFormat="1" ht="36.75" customHeight="1" thickBot="1" x14ac:dyDescent="0.25">
      <c r="A8" s="387" t="s">
        <v>433</v>
      </c>
      <c r="B8" s="301">
        <v>1</v>
      </c>
      <c r="C8" s="301">
        <v>1</v>
      </c>
      <c r="D8" s="301">
        <v>1</v>
      </c>
      <c r="E8" s="301">
        <v>1</v>
      </c>
      <c r="F8" s="301">
        <v>1</v>
      </c>
      <c r="G8" s="344" t="s">
        <v>461</v>
      </c>
    </row>
    <row r="9" spans="1:10" s="9" customFormat="1" ht="18" customHeight="1" thickBot="1" x14ac:dyDescent="0.25">
      <c r="A9" s="388" t="s">
        <v>609</v>
      </c>
      <c r="B9" s="348">
        <v>2</v>
      </c>
      <c r="C9" s="348">
        <v>2</v>
      </c>
      <c r="D9" s="348">
        <v>2</v>
      </c>
      <c r="E9" s="348">
        <v>2</v>
      </c>
      <c r="F9" s="348">
        <v>2</v>
      </c>
      <c r="G9" s="345" t="s">
        <v>462</v>
      </c>
    </row>
    <row r="10" spans="1:10" s="9" customFormat="1" ht="18" customHeight="1" thickBot="1" x14ac:dyDescent="0.25">
      <c r="A10" s="387" t="s">
        <v>434</v>
      </c>
      <c r="B10" s="301">
        <v>10</v>
      </c>
      <c r="C10" s="301">
        <v>10</v>
      </c>
      <c r="D10" s="301">
        <v>11</v>
      </c>
      <c r="E10" s="301">
        <v>14</v>
      </c>
      <c r="F10" s="301">
        <v>14</v>
      </c>
      <c r="G10" s="344" t="s">
        <v>174</v>
      </c>
    </row>
    <row r="11" spans="1:10" s="9" customFormat="1" ht="18" customHeight="1" thickBot="1" x14ac:dyDescent="0.25">
      <c r="A11" s="388" t="s">
        <v>378</v>
      </c>
      <c r="B11" s="348">
        <v>7</v>
      </c>
      <c r="C11" s="348">
        <v>7</v>
      </c>
      <c r="D11" s="348">
        <v>7</v>
      </c>
      <c r="E11" s="348">
        <v>8</v>
      </c>
      <c r="F11" s="348">
        <v>8</v>
      </c>
      <c r="G11" s="345" t="s">
        <v>311</v>
      </c>
    </row>
    <row r="12" spans="1:10" s="9" customFormat="1" ht="18" customHeight="1" thickBot="1" x14ac:dyDescent="0.25">
      <c r="A12" s="387" t="s">
        <v>175</v>
      </c>
      <c r="B12" s="301">
        <v>1</v>
      </c>
      <c r="C12" s="301">
        <v>1</v>
      </c>
      <c r="D12" s="301">
        <v>1</v>
      </c>
      <c r="E12" s="301">
        <v>1</v>
      </c>
      <c r="F12" s="301">
        <v>1</v>
      </c>
      <c r="G12" s="344" t="s">
        <v>463</v>
      </c>
    </row>
    <row r="13" spans="1:10" s="9" customFormat="1" ht="30.75" customHeight="1" thickBot="1" x14ac:dyDescent="0.25">
      <c r="A13" s="388" t="s">
        <v>435</v>
      </c>
      <c r="B13" s="348">
        <v>1</v>
      </c>
      <c r="C13" s="348">
        <v>1</v>
      </c>
      <c r="D13" s="348">
        <v>1</v>
      </c>
      <c r="E13" s="348">
        <v>2</v>
      </c>
      <c r="F13" s="348">
        <v>3</v>
      </c>
      <c r="G13" s="345" t="s">
        <v>464</v>
      </c>
    </row>
    <row r="14" spans="1:10" s="9" customFormat="1" ht="18" customHeight="1" thickBot="1" x14ac:dyDescent="0.25">
      <c r="A14" s="387" t="s">
        <v>436</v>
      </c>
      <c r="B14" s="301">
        <v>1</v>
      </c>
      <c r="C14" s="301">
        <v>1</v>
      </c>
      <c r="D14" s="301">
        <v>1</v>
      </c>
      <c r="E14" s="301">
        <v>1</v>
      </c>
      <c r="F14" s="301">
        <v>1</v>
      </c>
      <c r="G14" s="344" t="s">
        <v>465</v>
      </c>
    </row>
    <row r="15" spans="1:10" s="9" customFormat="1" ht="18" customHeight="1" thickBot="1" x14ac:dyDescent="0.25">
      <c r="A15" s="388" t="s">
        <v>179</v>
      </c>
      <c r="B15" s="348">
        <v>1</v>
      </c>
      <c r="C15" s="348">
        <v>1</v>
      </c>
      <c r="D15" s="348">
        <v>1</v>
      </c>
      <c r="E15" s="348">
        <v>1</v>
      </c>
      <c r="F15" s="348">
        <v>1</v>
      </c>
      <c r="G15" s="345" t="s">
        <v>180</v>
      </c>
    </row>
    <row r="16" spans="1:10" s="9" customFormat="1" ht="18" customHeight="1" thickBot="1" x14ac:dyDescent="0.25">
      <c r="A16" s="387" t="s">
        <v>177</v>
      </c>
      <c r="B16" s="301">
        <v>1</v>
      </c>
      <c r="C16" s="301">
        <v>1</v>
      </c>
      <c r="D16" s="301">
        <v>1</v>
      </c>
      <c r="E16" s="301">
        <v>1</v>
      </c>
      <c r="F16" s="301">
        <v>1</v>
      </c>
      <c r="G16" s="344" t="s">
        <v>178</v>
      </c>
    </row>
    <row r="17" spans="1:7" s="9" customFormat="1" ht="30.75" customHeight="1" thickBot="1" x14ac:dyDescent="0.25">
      <c r="A17" s="388" t="s">
        <v>437</v>
      </c>
      <c r="B17" s="348">
        <v>1</v>
      </c>
      <c r="C17" s="348">
        <v>1</v>
      </c>
      <c r="D17" s="348">
        <v>1</v>
      </c>
      <c r="E17" s="348">
        <v>1</v>
      </c>
      <c r="F17" s="348">
        <v>1</v>
      </c>
      <c r="G17" s="345" t="s">
        <v>466</v>
      </c>
    </row>
    <row r="18" spans="1:7" s="9" customFormat="1" ht="30.75" customHeight="1" thickBot="1" x14ac:dyDescent="0.25">
      <c r="A18" s="387" t="s">
        <v>551</v>
      </c>
      <c r="B18" s="301">
        <v>2</v>
      </c>
      <c r="C18" s="301">
        <v>2</v>
      </c>
      <c r="D18" s="301">
        <v>2</v>
      </c>
      <c r="E18" s="301">
        <v>2</v>
      </c>
      <c r="F18" s="301">
        <v>2</v>
      </c>
      <c r="G18" s="344" t="s">
        <v>467</v>
      </c>
    </row>
    <row r="19" spans="1:7" s="6" customFormat="1" ht="30.75" customHeight="1" thickBot="1" x14ac:dyDescent="0.25">
      <c r="A19" s="388" t="s">
        <v>552</v>
      </c>
      <c r="B19" s="348">
        <v>1</v>
      </c>
      <c r="C19" s="348">
        <v>1</v>
      </c>
      <c r="D19" s="348">
        <v>1</v>
      </c>
      <c r="E19" s="348">
        <v>1</v>
      </c>
      <c r="F19" s="348">
        <v>1</v>
      </c>
      <c r="G19" s="345" t="s">
        <v>379</v>
      </c>
    </row>
    <row r="20" spans="1:7" ht="30.75" customHeight="1" thickBot="1" x14ac:dyDescent="0.25">
      <c r="A20" s="387" t="s">
        <v>438</v>
      </c>
      <c r="B20" s="301">
        <v>1</v>
      </c>
      <c r="C20" s="301">
        <v>1</v>
      </c>
      <c r="D20" s="301">
        <v>1</v>
      </c>
      <c r="E20" s="301">
        <v>1</v>
      </c>
      <c r="F20" s="301">
        <v>1</v>
      </c>
      <c r="G20" s="344" t="s">
        <v>468</v>
      </c>
    </row>
    <row r="21" spans="1:7" s="10" customFormat="1" ht="18" customHeight="1" thickBot="1" x14ac:dyDescent="0.25">
      <c r="A21" s="388" t="s">
        <v>553</v>
      </c>
      <c r="B21" s="348">
        <v>1</v>
      </c>
      <c r="C21" s="348">
        <v>1</v>
      </c>
      <c r="D21" s="348">
        <v>1</v>
      </c>
      <c r="E21" s="348">
        <v>1</v>
      </c>
      <c r="F21" s="348">
        <v>1</v>
      </c>
      <c r="G21" s="345" t="s">
        <v>572</v>
      </c>
    </row>
    <row r="22" spans="1:7" ht="18" customHeight="1" thickBot="1" x14ac:dyDescent="0.25">
      <c r="A22" s="387" t="s">
        <v>439</v>
      </c>
      <c r="B22" s="301">
        <v>0</v>
      </c>
      <c r="C22" s="301">
        <v>1</v>
      </c>
      <c r="D22" s="301">
        <v>1</v>
      </c>
      <c r="E22" s="301">
        <v>1</v>
      </c>
      <c r="F22" s="301">
        <v>1</v>
      </c>
      <c r="G22" s="344" t="s">
        <v>469</v>
      </c>
    </row>
    <row r="23" spans="1:7" ht="18" customHeight="1" thickBot="1" x14ac:dyDescent="0.25">
      <c r="A23" s="389" t="s">
        <v>610</v>
      </c>
      <c r="B23" s="348">
        <v>1</v>
      </c>
      <c r="C23" s="348">
        <v>1</v>
      </c>
      <c r="D23" s="348">
        <v>1</v>
      </c>
      <c r="E23" s="348">
        <v>1</v>
      </c>
      <c r="F23" s="348">
        <v>1</v>
      </c>
      <c r="G23" s="345" t="s">
        <v>561</v>
      </c>
    </row>
    <row r="24" spans="1:7" ht="18" customHeight="1" thickBot="1" x14ac:dyDescent="0.25">
      <c r="A24" s="387" t="s">
        <v>670</v>
      </c>
      <c r="B24" s="301">
        <v>0</v>
      </c>
      <c r="C24" s="301">
        <v>0</v>
      </c>
      <c r="D24" s="301">
        <v>0</v>
      </c>
      <c r="E24" s="301">
        <v>3</v>
      </c>
      <c r="F24" s="301">
        <v>3</v>
      </c>
      <c r="G24" s="344" t="s">
        <v>671</v>
      </c>
    </row>
    <row r="25" spans="1:7" ht="30.75" customHeight="1" thickBot="1" x14ac:dyDescent="0.25">
      <c r="A25" s="389" t="s">
        <v>611</v>
      </c>
      <c r="B25" s="348">
        <v>0</v>
      </c>
      <c r="C25" s="348">
        <v>1</v>
      </c>
      <c r="D25" s="348">
        <v>1</v>
      </c>
      <c r="E25" s="348">
        <v>1</v>
      </c>
      <c r="F25" s="348">
        <v>1</v>
      </c>
      <c r="G25" s="345" t="s">
        <v>562</v>
      </c>
    </row>
    <row r="26" spans="1:7" ht="17.100000000000001" customHeight="1" thickBot="1" x14ac:dyDescent="0.25">
      <c r="A26" s="346" t="s">
        <v>440</v>
      </c>
      <c r="B26" s="348"/>
      <c r="C26" s="348"/>
      <c r="D26" s="348"/>
      <c r="E26" s="348"/>
      <c r="F26" s="348"/>
      <c r="G26" s="397" t="s">
        <v>554</v>
      </c>
    </row>
    <row r="27" spans="1:7" ht="30.75" customHeight="1" thickBot="1" x14ac:dyDescent="0.25">
      <c r="A27" s="387" t="s">
        <v>181</v>
      </c>
      <c r="B27" s="301">
        <v>2</v>
      </c>
      <c r="C27" s="301">
        <v>2</v>
      </c>
      <c r="D27" s="301">
        <v>2</v>
      </c>
      <c r="E27" s="301">
        <v>2</v>
      </c>
      <c r="F27" s="301">
        <v>2</v>
      </c>
      <c r="G27" s="344" t="s">
        <v>470</v>
      </c>
    </row>
    <row r="28" spans="1:7" ht="30.75" customHeight="1" thickBot="1" x14ac:dyDescent="0.25">
      <c r="A28" s="388" t="s">
        <v>441</v>
      </c>
      <c r="B28" s="348">
        <v>1</v>
      </c>
      <c r="C28" s="348">
        <v>1</v>
      </c>
      <c r="D28" s="348">
        <v>1</v>
      </c>
      <c r="E28" s="348">
        <v>1</v>
      </c>
      <c r="F28" s="833">
        <v>1</v>
      </c>
      <c r="G28" s="345" t="s">
        <v>471</v>
      </c>
    </row>
    <row r="29" spans="1:7" ht="18" customHeight="1" thickBot="1" x14ac:dyDescent="0.25">
      <c r="A29" s="387" t="s">
        <v>672</v>
      </c>
      <c r="B29" s="301">
        <v>0</v>
      </c>
      <c r="C29" s="301">
        <v>0</v>
      </c>
      <c r="D29" s="301">
        <v>0</v>
      </c>
      <c r="E29" s="301">
        <v>1</v>
      </c>
      <c r="F29" s="834">
        <v>1</v>
      </c>
      <c r="G29" s="344" t="s">
        <v>674</v>
      </c>
    </row>
    <row r="30" spans="1:7" ht="18" customHeight="1" thickBot="1" x14ac:dyDescent="0.25">
      <c r="A30" s="388" t="s">
        <v>673</v>
      </c>
      <c r="B30" s="348">
        <v>0</v>
      </c>
      <c r="C30" s="348">
        <v>0</v>
      </c>
      <c r="D30" s="348">
        <v>0</v>
      </c>
      <c r="E30" s="348">
        <v>1</v>
      </c>
      <c r="F30" s="833">
        <v>0</v>
      </c>
      <c r="G30" s="345" t="s">
        <v>675</v>
      </c>
    </row>
    <row r="31" spans="1:7" s="120" customFormat="1" ht="18" customHeight="1" thickBot="1" x14ac:dyDescent="0.25">
      <c r="A31" s="387" t="s">
        <v>442</v>
      </c>
      <c r="B31" s="301">
        <v>1</v>
      </c>
      <c r="C31" s="301">
        <v>1</v>
      </c>
      <c r="D31" s="301">
        <v>1</v>
      </c>
      <c r="E31" s="301">
        <v>1</v>
      </c>
      <c r="F31" s="834">
        <v>1</v>
      </c>
      <c r="G31" s="344" t="s">
        <v>472</v>
      </c>
    </row>
    <row r="32" spans="1:7" ht="18" customHeight="1" thickBot="1" x14ac:dyDescent="0.25">
      <c r="A32" s="388" t="s">
        <v>183</v>
      </c>
      <c r="B32" s="348">
        <v>1</v>
      </c>
      <c r="C32" s="348">
        <v>1</v>
      </c>
      <c r="D32" s="348">
        <v>1</v>
      </c>
      <c r="E32" s="348">
        <v>1</v>
      </c>
      <c r="F32" s="833">
        <v>1</v>
      </c>
      <c r="G32" s="345" t="s">
        <v>182</v>
      </c>
    </row>
    <row r="33" spans="1:7" s="120" customFormat="1" ht="18" customHeight="1" thickBot="1" x14ac:dyDescent="0.25">
      <c r="A33" s="387" t="s">
        <v>563</v>
      </c>
      <c r="B33" s="301">
        <v>1</v>
      </c>
      <c r="C33" s="301">
        <v>1</v>
      </c>
      <c r="D33" s="301">
        <v>1</v>
      </c>
      <c r="E33" s="301">
        <v>1</v>
      </c>
      <c r="F33" s="834">
        <v>1</v>
      </c>
      <c r="G33" s="344" t="s">
        <v>564</v>
      </c>
    </row>
    <row r="34" spans="1:7" ht="30.75" customHeight="1" thickBot="1" x14ac:dyDescent="0.25">
      <c r="A34" s="346" t="s">
        <v>443</v>
      </c>
      <c r="B34" s="348"/>
      <c r="C34" s="348"/>
      <c r="D34" s="348"/>
      <c r="E34" s="348"/>
      <c r="F34" s="348"/>
      <c r="G34" s="397" t="s">
        <v>555</v>
      </c>
    </row>
    <row r="35" spans="1:7" s="120" customFormat="1" ht="18" customHeight="1" thickBot="1" x14ac:dyDescent="0.25">
      <c r="A35" s="390" t="s">
        <v>444</v>
      </c>
      <c r="B35" s="301">
        <v>36</v>
      </c>
      <c r="C35" s="301">
        <v>38</v>
      </c>
      <c r="D35" s="301">
        <v>39</v>
      </c>
      <c r="E35" s="301">
        <v>46</v>
      </c>
      <c r="F35" s="301">
        <v>46</v>
      </c>
      <c r="G35" s="347" t="s">
        <v>473</v>
      </c>
    </row>
    <row r="36" spans="1:7" ht="18" customHeight="1" thickBot="1" x14ac:dyDescent="0.25">
      <c r="A36" s="391" t="s">
        <v>445</v>
      </c>
      <c r="B36" s="348">
        <v>25</v>
      </c>
      <c r="C36" s="348">
        <v>31</v>
      </c>
      <c r="D36" s="348">
        <v>39</v>
      </c>
      <c r="E36" s="348">
        <v>40</v>
      </c>
      <c r="F36" s="348">
        <v>51</v>
      </c>
      <c r="G36" s="345" t="s">
        <v>474</v>
      </c>
    </row>
    <row r="37" spans="1:7" s="120" customFormat="1" ht="18" customHeight="1" thickBot="1" x14ac:dyDescent="0.25">
      <c r="A37" s="390" t="s">
        <v>446</v>
      </c>
      <c r="B37" s="301">
        <v>14</v>
      </c>
      <c r="C37" s="301">
        <v>17</v>
      </c>
      <c r="D37" s="301">
        <v>17</v>
      </c>
      <c r="E37" s="301">
        <v>17</v>
      </c>
      <c r="F37" s="301">
        <v>20</v>
      </c>
      <c r="G37" s="347" t="s">
        <v>475</v>
      </c>
    </row>
    <row r="38" spans="1:7" ht="18" customHeight="1" thickBot="1" x14ac:dyDescent="0.25">
      <c r="A38" s="391" t="s">
        <v>447</v>
      </c>
      <c r="B38" s="348">
        <v>23</v>
      </c>
      <c r="C38" s="348">
        <v>24</v>
      </c>
      <c r="D38" s="348">
        <v>49</v>
      </c>
      <c r="E38" s="348">
        <v>22</v>
      </c>
      <c r="F38" s="348">
        <v>22</v>
      </c>
      <c r="G38" s="345" t="s">
        <v>476</v>
      </c>
    </row>
    <row r="39" spans="1:7" ht="18" customHeight="1" x14ac:dyDescent="0.2">
      <c r="A39" s="392" t="s">
        <v>448</v>
      </c>
      <c r="B39" s="369">
        <v>56</v>
      </c>
      <c r="C39" s="369">
        <v>56</v>
      </c>
      <c r="D39" s="369">
        <v>38</v>
      </c>
      <c r="E39" s="369">
        <v>37</v>
      </c>
      <c r="F39" s="369">
        <v>0</v>
      </c>
      <c r="G39" s="370" t="s">
        <v>477</v>
      </c>
    </row>
    <row r="40" spans="1:7" ht="17.100000000000001" customHeight="1" thickBot="1" x14ac:dyDescent="0.25">
      <c r="A40" s="342" t="s">
        <v>449</v>
      </c>
      <c r="B40" s="368"/>
      <c r="C40" s="368"/>
      <c r="D40" s="368"/>
      <c r="E40" s="368"/>
      <c r="F40" s="368"/>
      <c r="G40" s="396" t="s">
        <v>556</v>
      </c>
    </row>
    <row r="41" spans="1:7" ht="30.75" customHeight="1" thickBot="1" x14ac:dyDescent="0.25">
      <c r="A41" s="387" t="s">
        <v>450</v>
      </c>
      <c r="B41" s="301">
        <v>2</v>
      </c>
      <c r="C41" s="301">
        <v>2</v>
      </c>
      <c r="D41" s="301">
        <v>2</v>
      </c>
      <c r="E41" s="301">
        <v>2</v>
      </c>
      <c r="F41" s="301">
        <v>2</v>
      </c>
      <c r="G41" s="347" t="s">
        <v>597</v>
      </c>
    </row>
    <row r="42" spans="1:7" ht="18" customHeight="1" thickBot="1" x14ac:dyDescent="0.25">
      <c r="A42" s="393" t="s">
        <v>176</v>
      </c>
      <c r="B42" s="300">
        <v>5400</v>
      </c>
      <c r="C42" s="300">
        <v>5400</v>
      </c>
      <c r="D42" s="300">
        <v>5400</v>
      </c>
      <c r="E42" s="300">
        <v>5400</v>
      </c>
      <c r="F42" s="300">
        <v>4100</v>
      </c>
      <c r="G42" s="362" t="s">
        <v>312</v>
      </c>
    </row>
    <row r="43" spans="1:7" ht="29.25" thickBot="1" x14ac:dyDescent="0.25">
      <c r="A43" s="394" t="s">
        <v>451</v>
      </c>
      <c r="B43" s="302">
        <v>2</v>
      </c>
      <c r="C43" s="302">
        <v>2</v>
      </c>
      <c r="D43" s="302">
        <v>2</v>
      </c>
      <c r="E43" s="302">
        <v>2</v>
      </c>
      <c r="F43" s="302">
        <v>2</v>
      </c>
      <c r="G43" s="361" t="s">
        <v>478</v>
      </c>
    </row>
    <row r="44" spans="1:7" ht="18" customHeight="1" thickBot="1" x14ac:dyDescent="0.25">
      <c r="A44" s="388" t="s">
        <v>452</v>
      </c>
      <c r="B44" s="348">
        <v>1</v>
      </c>
      <c r="C44" s="348">
        <v>1</v>
      </c>
      <c r="D44" s="348">
        <v>1</v>
      </c>
      <c r="E44" s="348">
        <v>1</v>
      </c>
      <c r="F44" s="348">
        <v>0</v>
      </c>
      <c r="G44" s="345" t="s">
        <v>479</v>
      </c>
    </row>
    <row r="45" spans="1:7" ht="18" customHeight="1" thickBot="1" x14ac:dyDescent="0.25">
      <c r="A45" s="387" t="s">
        <v>380</v>
      </c>
      <c r="B45" s="301">
        <v>1</v>
      </c>
      <c r="C45" s="301">
        <v>1</v>
      </c>
      <c r="D45" s="301">
        <v>1</v>
      </c>
      <c r="E45" s="301">
        <v>1</v>
      </c>
      <c r="F45" s="301">
        <v>1</v>
      </c>
      <c r="G45" s="347" t="s">
        <v>381</v>
      </c>
    </row>
    <row r="46" spans="1:7" ht="29.25" thickBot="1" x14ac:dyDescent="0.25">
      <c r="A46" s="393" t="s">
        <v>453</v>
      </c>
      <c r="B46" s="348">
        <v>2</v>
      </c>
      <c r="C46" s="348">
        <v>2</v>
      </c>
      <c r="D46" s="348">
        <v>2</v>
      </c>
      <c r="E46" s="348">
        <v>2</v>
      </c>
      <c r="F46" s="348">
        <v>6</v>
      </c>
      <c r="G46" s="345" t="s">
        <v>480</v>
      </c>
    </row>
    <row r="47" spans="1:7" ht="29.25" thickBot="1" x14ac:dyDescent="0.25">
      <c r="A47" s="387" t="s">
        <v>454</v>
      </c>
      <c r="B47" s="301">
        <v>1</v>
      </c>
      <c r="C47" s="301">
        <v>1</v>
      </c>
      <c r="D47" s="301">
        <v>1</v>
      </c>
      <c r="E47" s="301">
        <v>1</v>
      </c>
      <c r="F47" s="301">
        <v>1</v>
      </c>
      <c r="G47" s="347" t="s">
        <v>558</v>
      </c>
    </row>
    <row r="48" spans="1:7" ht="18" customHeight="1" thickBot="1" x14ac:dyDescent="0.25">
      <c r="A48" s="388" t="s">
        <v>455</v>
      </c>
      <c r="B48" s="348">
        <v>5</v>
      </c>
      <c r="C48" s="348">
        <v>5</v>
      </c>
      <c r="D48" s="348">
        <v>5</v>
      </c>
      <c r="E48" s="348">
        <v>5</v>
      </c>
      <c r="F48" s="348">
        <v>5</v>
      </c>
      <c r="G48" s="345" t="s">
        <v>481</v>
      </c>
    </row>
    <row r="49" spans="1:7" ht="29.25" thickBot="1" x14ac:dyDescent="0.25">
      <c r="A49" s="387" t="s">
        <v>456</v>
      </c>
      <c r="B49" s="301">
        <v>40</v>
      </c>
      <c r="C49" s="301">
        <v>40</v>
      </c>
      <c r="D49" s="301">
        <v>40</v>
      </c>
      <c r="E49" s="301">
        <v>40</v>
      </c>
      <c r="F49" s="301">
        <v>45</v>
      </c>
      <c r="G49" s="347" t="s">
        <v>482</v>
      </c>
    </row>
    <row r="50" spans="1:7" ht="18" customHeight="1" thickBot="1" x14ac:dyDescent="0.25">
      <c r="A50" s="388" t="s">
        <v>198</v>
      </c>
      <c r="B50" s="348">
        <v>4</v>
      </c>
      <c r="C50" s="348">
        <v>4</v>
      </c>
      <c r="D50" s="348">
        <v>4</v>
      </c>
      <c r="E50" s="348">
        <v>4</v>
      </c>
      <c r="F50" s="348">
        <v>4</v>
      </c>
      <c r="G50" s="345" t="s">
        <v>483</v>
      </c>
    </row>
    <row r="51" spans="1:7" ht="18" customHeight="1" thickBot="1" x14ac:dyDescent="0.25">
      <c r="A51" s="387" t="s">
        <v>457</v>
      </c>
      <c r="B51" s="301">
        <v>2</v>
      </c>
      <c r="C51" s="301">
        <v>2</v>
      </c>
      <c r="D51" s="301">
        <v>2</v>
      </c>
      <c r="E51" s="301">
        <v>2</v>
      </c>
      <c r="F51" s="301">
        <v>1</v>
      </c>
      <c r="G51" s="347" t="s">
        <v>484</v>
      </c>
    </row>
    <row r="52" spans="1:7" ht="18" customHeight="1" thickBot="1" x14ac:dyDescent="0.25">
      <c r="A52" s="388" t="s">
        <v>197</v>
      </c>
      <c r="B52" s="348">
        <v>45</v>
      </c>
      <c r="C52" s="348">
        <v>45</v>
      </c>
      <c r="D52" s="348">
        <v>45</v>
      </c>
      <c r="E52" s="348">
        <v>52</v>
      </c>
      <c r="F52" s="348">
        <v>28</v>
      </c>
      <c r="G52" s="345" t="s">
        <v>485</v>
      </c>
    </row>
    <row r="53" spans="1:7" ht="18" customHeight="1" thickBot="1" x14ac:dyDescent="0.25">
      <c r="A53" s="387" t="s">
        <v>384</v>
      </c>
      <c r="B53" s="301">
        <v>1</v>
      </c>
      <c r="C53" s="301">
        <v>1</v>
      </c>
      <c r="D53" s="301">
        <v>1</v>
      </c>
      <c r="E53" s="301">
        <v>1</v>
      </c>
      <c r="F53" s="301">
        <v>1</v>
      </c>
      <c r="G53" s="347" t="s">
        <v>385</v>
      </c>
    </row>
    <row r="54" spans="1:7" ht="18" customHeight="1" thickBot="1" x14ac:dyDescent="0.25">
      <c r="A54" s="388" t="s">
        <v>382</v>
      </c>
      <c r="B54" s="292">
        <v>5</v>
      </c>
      <c r="C54" s="292">
        <v>5</v>
      </c>
      <c r="D54" s="292">
        <v>5</v>
      </c>
      <c r="E54" s="292">
        <v>3</v>
      </c>
      <c r="F54" s="292">
        <v>3</v>
      </c>
      <c r="G54" s="345" t="s">
        <v>383</v>
      </c>
    </row>
    <row r="55" spans="1:7" ht="18" customHeight="1" thickBot="1" x14ac:dyDescent="0.25">
      <c r="A55" s="387" t="s">
        <v>458</v>
      </c>
      <c r="B55" s="351">
        <v>1</v>
      </c>
      <c r="C55" s="351">
        <v>1</v>
      </c>
      <c r="D55" s="351">
        <v>1</v>
      </c>
      <c r="E55" s="351">
        <v>1</v>
      </c>
      <c r="F55" s="351">
        <v>5</v>
      </c>
      <c r="G55" s="349" t="s">
        <v>486</v>
      </c>
    </row>
    <row r="56" spans="1:7" ht="18" customHeight="1" thickBot="1" x14ac:dyDescent="0.25">
      <c r="A56" s="388" t="s">
        <v>459</v>
      </c>
      <c r="B56" s="352">
        <v>1</v>
      </c>
      <c r="C56" s="352">
        <v>1</v>
      </c>
      <c r="D56" s="352">
        <v>1</v>
      </c>
      <c r="E56" s="352">
        <v>1</v>
      </c>
      <c r="F56" s="352">
        <v>0</v>
      </c>
      <c r="G56" s="350" t="s">
        <v>487</v>
      </c>
    </row>
    <row r="57" spans="1:7" ht="18" customHeight="1" thickBot="1" x14ac:dyDescent="0.25">
      <c r="A57" s="477" t="s">
        <v>676</v>
      </c>
      <c r="B57" s="511">
        <v>0</v>
      </c>
      <c r="C57" s="511">
        <v>0</v>
      </c>
      <c r="D57" s="511">
        <v>0</v>
      </c>
      <c r="E57" s="511">
        <v>1</v>
      </c>
      <c r="F57" s="511">
        <v>1</v>
      </c>
      <c r="G57" s="478" t="s">
        <v>678</v>
      </c>
    </row>
    <row r="58" spans="1:7" ht="18" customHeight="1" thickBot="1" x14ac:dyDescent="0.25">
      <c r="A58" s="388" t="s">
        <v>677</v>
      </c>
      <c r="B58" s="476">
        <v>0</v>
      </c>
      <c r="C58" s="476">
        <v>0</v>
      </c>
      <c r="D58" s="476">
        <v>0</v>
      </c>
      <c r="E58" s="476">
        <v>1</v>
      </c>
      <c r="F58" s="476">
        <v>1</v>
      </c>
      <c r="G58" s="345" t="s">
        <v>679</v>
      </c>
    </row>
    <row r="59" spans="1:7" ht="28.5" x14ac:dyDescent="0.2">
      <c r="A59" s="395" t="s">
        <v>460</v>
      </c>
      <c r="B59" s="353">
        <v>1</v>
      </c>
      <c r="C59" s="353">
        <v>1</v>
      </c>
      <c r="D59" s="353">
        <v>1</v>
      </c>
      <c r="E59" s="353">
        <v>1</v>
      </c>
      <c r="F59" s="353">
        <v>1</v>
      </c>
      <c r="G59" s="354" t="s">
        <v>488</v>
      </c>
    </row>
  </sheetData>
  <mergeCells count="4">
    <mergeCell ref="A4:G4"/>
    <mergeCell ref="A1:G1"/>
    <mergeCell ref="A2:G2"/>
    <mergeCell ref="A3:G3"/>
  </mergeCells>
  <printOptions horizontalCentered="1" verticalCentered="1"/>
  <pageMargins left="0" right="0" top="0" bottom="0" header="0" footer="0"/>
  <pageSetup paperSize="9" scale="90" pageOrder="overThenDown" orientation="portrait" r:id="rId1"/>
  <headerFooter alignWithMargins="0"/>
  <rowBreaks count="1" manualBreakCount="1">
    <brk id="39" max="6"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0"/>
  <dimension ref="A1:T31"/>
  <sheetViews>
    <sheetView showGridLines="0" rightToLeft="1" view="pageBreakPreview" zoomScaleNormal="95" zoomScaleSheetLayoutView="100" workbookViewId="0">
      <selection activeCell="F15" sqref="F15"/>
    </sheetView>
  </sheetViews>
  <sheetFormatPr defaultRowHeight="12.75" x14ac:dyDescent="0.2"/>
  <cols>
    <col min="1" max="1" width="24.140625" style="26" customWidth="1"/>
    <col min="2" max="11" width="7" style="26" customWidth="1"/>
    <col min="12" max="12" width="8.28515625" style="26" customWidth="1"/>
    <col min="13" max="19" width="8.7109375" style="26" customWidth="1"/>
    <col min="20" max="20" width="24.140625" style="26" customWidth="1"/>
    <col min="21" max="16384" width="9.140625" style="26"/>
  </cols>
  <sheetData>
    <row r="1" spans="1:20" ht="40.5" customHeight="1" x14ac:dyDescent="0.2">
      <c r="A1" s="865" t="s">
        <v>586</v>
      </c>
      <c r="B1" s="866"/>
      <c r="C1" s="866"/>
      <c r="D1" s="866"/>
      <c r="E1" s="866"/>
      <c r="F1" s="866"/>
      <c r="G1" s="866"/>
      <c r="H1" s="866"/>
      <c r="I1" s="866"/>
      <c r="J1" s="866"/>
      <c r="K1" s="866"/>
      <c r="L1" s="866"/>
      <c r="M1" s="866"/>
      <c r="N1" s="866"/>
      <c r="O1" s="866"/>
      <c r="P1" s="866"/>
      <c r="Q1" s="866"/>
      <c r="R1" s="866"/>
      <c r="S1" s="866"/>
      <c r="T1" s="866"/>
    </row>
    <row r="2" spans="1:20" ht="15.75" customHeight="1" x14ac:dyDescent="0.2">
      <c r="A2" s="867" t="s">
        <v>798</v>
      </c>
      <c r="B2" s="868"/>
      <c r="C2" s="868"/>
      <c r="D2" s="868"/>
      <c r="E2" s="868"/>
      <c r="F2" s="868"/>
      <c r="G2" s="868"/>
      <c r="H2" s="868"/>
      <c r="I2" s="868"/>
      <c r="J2" s="868"/>
      <c r="K2" s="868"/>
      <c r="L2" s="868"/>
      <c r="M2" s="868"/>
      <c r="N2" s="868"/>
      <c r="O2" s="868"/>
      <c r="P2" s="868"/>
      <c r="Q2" s="868"/>
      <c r="R2" s="868"/>
      <c r="S2" s="868"/>
      <c r="T2" s="868"/>
    </row>
    <row r="3" spans="1:20" s="180" customFormat="1" ht="59.25" customHeight="1" x14ac:dyDescent="0.2">
      <c r="A3" s="869" t="s">
        <v>357</v>
      </c>
      <c r="B3" s="869"/>
      <c r="C3" s="869"/>
      <c r="D3" s="869"/>
      <c r="E3" s="869"/>
      <c r="F3" s="869"/>
      <c r="G3" s="869"/>
      <c r="H3" s="869"/>
      <c r="I3" s="869"/>
      <c r="J3" s="869"/>
      <c r="K3" s="869"/>
      <c r="L3" s="869"/>
      <c r="M3" s="869"/>
      <c r="N3" s="869"/>
      <c r="O3" s="869"/>
      <c r="P3" s="869"/>
      <c r="Q3" s="869"/>
      <c r="R3" s="869"/>
      <c r="S3" s="869"/>
      <c r="T3" s="869"/>
    </row>
    <row r="4" spans="1:20" ht="12" customHeight="1" x14ac:dyDescent="0.2">
      <c r="A4" s="870" t="s">
        <v>798</v>
      </c>
      <c r="B4" s="870"/>
      <c r="C4" s="870"/>
      <c r="D4" s="870"/>
      <c r="E4" s="870"/>
      <c r="F4" s="870"/>
      <c r="G4" s="870"/>
      <c r="H4" s="870"/>
      <c r="I4" s="870"/>
      <c r="J4" s="870"/>
      <c r="K4" s="870"/>
      <c r="L4" s="870"/>
      <c r="M4" s="870"/>
      <c r="N4" s="870"/>
      <c r="O4" s="870"/>
      <c r="P4" s="870"/>
      <c r="Q4" s="870"/>
      <c r="R4" s="870"/>
      <c r="S4" s="870"/>
      <c r="T4" s="870"/>
    </row>
    <row r="5" spans="1:20" ht="20.100000000000001" customHeight="1" x14ac:dyDescent="0.2">
      <c r="A5" s="23" t="s">
        <v>426</v>
      </c>
      <c r="T5" s="42" t="s">
        <v>425</v>
      </c>
    </row>
    <row r="6" spans="1:20" s="86" customFormat="1" ht="31.5" customHeight="1" x14ac:dyDescent="0.2">
      <c r="A6" s="1046" t="s">
        <v>106</v>
      </c>
      <c r="B6" s="966" t="s">
        <v>540</v>
      </c>
      <c r="C6" s="967"/>
      <c r="D6" s="967"/>
      <c r="E6" s="967"/>
      <c r="F6" s="968"/>
      <c r="G6" s="966" t="s">
        <v>539</v>
      </c>
      <c r="H6" s="967"/>
      <c r="I6" s="967"/>
      <c r="J6" s="967"/>
      <c r="K6" s="968"/>
      <c r="L6" s="966" t="s">
        <v>541</v>
      </c>
      <c r="M6" s="967"/>
      <c r="N6" s="967"/>
      <c r="O6" s="968"/>
      <c r="P6" s="1025" t="s">
        <v>588</v>
      </c>
      <c r="Q6" s="1026"/>
      <c r="R6" s="1026"/>
      <c r="S6" s="987"/>
      <c r="T6" s="1043" t="s">
        <v>116</v>
      </c>
    </row>
    <row r="7" spans="1:20" s="86" customFormat="1" ht="27.75" customHeight="1" x14ac:dyDescent="0.2">
      <c r="A7" s="1048"/>
      <c r="B7" s="406">
        <v>2019</v>
      </c>
      <c r="C7" s="406">
        <v>2020</v>
      </c>
      <c r="D7" s="406">
        <v>2021</v>
      </c>
      <c r="E7" s="406">
        <v>2022</v>
      </c>
      <c r="F7" s="406">
        <v>2023</v>
      </c>
      <c r="G7" s="406">
        <v>2019</v>
      </c>
      <c r="H7" s="406">
        <v>2020</v>
      </c>
      <c r="I7" s="208">
        <v>2021</v>
      </c>
      <c r="J7" s="208">
        <v>2022</v>
      </c>
      <c r="K7" s="208">
        <v>2023</v>
      </c>
      <c r="L7" s="208">
        <v>2020</v>
      </c>
      <c r="M7" s="208">
        <v>2021</v>
      </c>
      <c r="N7" s="208">
        <v>2022</v>
      </c>
      <c r="O7" s="208">
        <v>2023</v>
      </c>
      <c r="P7" s="590">
        <v>2020</v>
      </c>
      <c r="Q7" s="590">
        <v>2021</v>
      </c>
      <c r="R7" s="590">
        <v>2022</v>
      </c>
      <c r="S7" s="114">
        <v>2023</v>
      </c>
      <c r="T7" s="1045"/>
    </row>
    <row r="8" spans="1:20" s="87" customFormat="1" ht="17.100000000000001" customHeight="1" thickBot="1" x14ac:dyDescent="0.25">
      <c r="A8" s="333" t="s">
        <v>543</v>
      </c>
      <c r="B8" s="336"/>
      <c r="C8" s="336"/>
      <c r="D8" s="336"/>
      <c r="E8" s="336"/>
      <c r="F8" s="336"/>
      <c r="G8" s="336"/>
      <c r="H8" s="336"/>
      <c r="I8" s="336"/>
      <c r="J8" s="336"/>
      <c r="K8" s="336"/>
      <c r="L8" s="336"/>
      <c r="M8" s="336"/>
      <c r="N8" s="336"/>
      <c r="O8" s="336"/>
      <c r="P8" s="336"/>
      <c r="Q8" s="412"/>
      <c r="R8" s="412"/>
      <c r="S8" s="412"/>
      <c r="T8" s="206" t="s">
        <v>534</v>
      </c>
    </row>
    <row r="9" spans="1:20" s="87" customFormat="1" ht="17.100000000000001" customHeight="1" thickBot="1" x14ac:dyDescent="0.25">
      <c r="A9" s="334" t="s">
        <v>387</v>
      </c>
      <c r="B9" s="337">
        <v>18</v>
      </c>
      <c r="C9" s="337">
        <v>15</v>
      </c>
      <c r="D9" s="337">
        <v>13</v>
      </c>
      <c r="E9" s="337">
        <v>21</v>
      </c>
      <c r="F9" s="457">
        <v>8</v>
      </c>
      <c r="G9" s="337">
        <v>30</v>
      </c>
      <c r="H9" s="337">
        <v>24</v>
      </c>
      <c r="I9" s="337">
        <v>24</v>
      </c>
      <c r="J9" s="337">
        <v>27</v>
      </c>
      <c r="K9" s="457">
        <v>35</v>
      </c>
      <c r="L9" s="337">
        <v>3</v>
      </c>
      <c r="M9" s="337">
        <v>4</v>
      </c>
      <c r="N9" s="337">
        <v>4</v>
      </c>
      <c r="O9" s="337">
        <v>4</v>
      </c>
      <c r="P9" s="337">
        <v>1</v>
      </c>
      <c r="Q9" s="413">
        <v>1</v>
      </c>
      <c r="R9" s="413">
        <v>0</v>
      </c>
      <c r="S9" s="413">
        <v>0</v>
      </c>
      <c r="T9" s="330" t="s">
        <v>532</v>
      </c>
    </row>
    <row r="10" spans="1:20" s="87" customFormat="1" ht="17.100000000000001" customHeight="1" thickBot="1" x14ac:dyDescent="0.25">
      <c r="A10" s="335" t="s">
        <v>112</v>
      </c>
      <c r="B10" s="338">
        <v>3</v>
      </c>
      <c r="C10" s="338">
        <v>3</v>
      </c>
      <c r="D10" s="338">
        <v>9</v>
      </c>
      <c r="E10" s="338">
        <v>1</v>
      </c>
      <c r="F10" s="173">
        <v>2</v>
      </c>
      <c r="G10" s="338">
        <v>21</v>
      </c>
      <c r="H10" s="338">
        <v>26</v>
      </c>
      <c r="I10" s="338">
        <v>25</v>
      </c>
      <c r="J10" s="338">
        <v>21</v>
      </c>
      <c r="K10" s="173">
        <v>20</v>
      </c>
      <c r="L10" s="338">
        <v>0</v>
      </c>
      <c r="M10" s="338">
        <v>0</v>
      </c>
      <c r="N10" s="338">
        <v>0</v>
      </c>
      <c r="O10" s="338">
        <v>0</v>
      </c>
      <c r="P10" s="338">
        <v>3</v>
      </c>
      <c r="Q10" s="414">
        <v>0</v>
      </c>
      <c r="R10" s="414">
        <v>1</v>
      </c>
      <c r="S10" s="414">
        <v>1</v>
      </c>
      <c r="T10" s="331" t="s">
        <v>531</v>
      </c>
    </row>
    <row r="11" spans="1:20" s="87" customFormat="1" ht="17.100000000000001" customHeight="1" thickBot="1" x14ac:dyDescent="0.25">
      <c r="A11" s="334" t="s">
        <v>388</v>
      </c>
      <c r="B11" s="337">
        <v>0</v>
      </c>
      <c r="C11" s="337">
        <v>5</v>
      </c>
      <c r="D11" s="337">
        <v>3</v>
      </c>
      <c r="E11" s="337">
        <v>2</v>
      </c>
      <c r="F11" s="457">
        <v>9</v>
      </c>
      <c r="G11" s="337">
        <v>0</v>
      </c>
      <c r="H11" s="337">
        <v>1</v>
      </c>
      <c r="I11" s="337">
        <v>3</v>
      </c>
      <c r="J11" s="337">
        <v>1</v>
      </c>
      <c r="K11" s="457">
        <v>1</v>
      </c>
      <c r="L11" s="337">
        <v>0</v>
      </c>
      <c r="M11" s="337">
        <v>0</v>
      </c>
      <c r="N11" s="337">
        <v>0</v>
      </c>
      <c r="O11" s="337">
        <v>0</v>
      </c>
      <c r="P11" s="337">
        <v>0</v>
      </c>
      <c r="Q11" s="413">
        <v>0</v>
      </c>
      <c r="R11" s="413">
        <v>0</v>
      </c>
      <c r="S11" s="413">
        <v>0</v>
      </c>
      <c r="T11" s="330" t="s">
        <v>530</v>
      </c>
    </row>
    <row r="12" spans="1:20" s="87" customFormat="1" ht="27" customHeight="1" x14ac:dyDescent="0.2">
      <c r="A12" s="335" t="s">
        <v>587</v>
      </c>
      <c r="B12" s="339">
        <v>2</v>
      </c>
      <c r="C12" s="339">
        <v>3</v>
      </c>
      <c r="D12" s="339">
        <v>3</v>
      </c>
      <c r="E12" s="339">
        <v>7</v>
      </c>
      <c r="F12" s="173">
        <v>2</v>
      </c>
      <c r="G12" s="339">
        <v>3</v>
      </c>
      <c r="H12" s="339">
        <v>0</v>
      </c>
      <c r="I12" s="339">
        <v>0</v>
      </c>
      <c r="J12" s="339">
        <v>0</v>
      </c>
      <c r="K12" s="339">
        <v>0</v>
      </c>
      <c r="L12" s="339">
        <v>0</v>
      </c>
      <c r="M12" s="339">
        <v>0</v>
      </c>
      <c r="N12" s="339">
        <v>0</v>
      </c>
      <c r="O12" s="339">
        <v>0</v>
      </c>
      <c r="P12" s="339">
        <v>1</v>
      </c>
      <c r="Q12" s="414">
        <v>0</v>
      </c>
      <c r="R12" s="414">
        <v>1</v>
      </c>
      <c r="S12" s="414">
        <v>0</v>
      </c>
      <c r="T12" s="331" t="s">
        <v>396</v>
      </c>
    </row>
    <row r="13" spans="1:20" s="87" customFormat="1" ht="20.100000000000001" customHeight="1" x14ac:dyDescent="0.2">
      <c r="A13" s="378" t="s">
        <v>0</v>
      </c>
      <c r="B13" s="207">
        <f>SUM(B9:B12)</f>
        <v>23</v>
      </c>
      <c r="C13" s="207">
        <f t="shared" ref="C13:E13" si="0">SUM(C9:C12)</f>
        <v>26</v>
      </c>
      <c r="D13" s="207">
        <f t="shared" si="0"/>
        <v>28</v>
      </c>
      <c r="E13" s="207">
        <f t="shared" si="0"/>
        <v>31</v>
      </c>
      <c r="F13" s="207">
        <f>SUM(F9:F12)</f>
        <v>21</v>
      </c>
      <c r="G13" s="207">
        <f t="shared" ref="G13:J13" si="1">SUM(G9:G12)</f>
        <v>54</v>
      </c>
      <c r="H13" s="207">
        <f t="shared" si="1"/>
        <v>51</v>
      </c>
      <c r="I13" s="207">
        <f t="shared" si="1"/>
        <v>52</v>
      </c>
      <c r="J13" s="207">
        <f t="shared" si="1"/>
        <v>49</v>
      </c>
      <c r="K13" s="207">
        <f t="shared" ref="K13:S13" si="2">SUM(K9:K12)</f>
        <v>56</v>
      </c>
      <c r="L13" s="207">
        <f t="shared" si="2"/>
        <v>3</v>
      </c>
      <c r="M13" s="207">
        <f t="shared" si="2"/>
        <v>4</v>
      </c>
      <c r="N13" s="207">
        <f t="shared" si="2"/>
        <v>4</v>
      </c>
      <c r="O13" s="207">
        <f t="shared" si="2"/>
        <v>4</v>
      </c>
      <c r="P13" s="207">
        <f t="shared" si="2"/>
        <v>5</v>
      </c>
      <c r="Q13" s="207">
        <f t="shared" si="2"/>
        <v>1</v>
      </c>
      <c r="R13" s="207">
        <f t="shared" si="2"/>
        <v>2</v>
      </c>
      <c r="S13" s="207">
        <f t="shared" si="2"/>
        <v>1</v>
      </c>
      <c r="T13" s="332" t="s">
        <v>1</v>
      </c>
    </row>
    <row r="14" spans="1:20" s="87" customFormat="1" ht="17.100000000000001" customHeight="1" thickBot="1" x14ac:dyDescent="0.25">
      <c r="A14" s="333" t="s">
        <v>589</v>
      </c>
      <c r="B14" s="336"/>
      <c r="C14" s="336"/>
      <c r="D14" s="336"/>
      <c r="E14" s="336"/>
      <c r="F14" s="336"/>
      <c r="G14" s="336"/>
      <c r="H14" s="336"/>
      <c r="I14" s="336"/>
      <c r="J14" s="336"/>
      <c r="K14" s="336"/>
      <c r="L14" s="336"/>
      <c r="M14" s="336"/>
      <c r="N14" s="336"/>
      <c r="O14" s="336"/>
      <c r="P14" s="336"/>
      <c r="Q14" s="412"/>
      <c r="R14" s="412"/>
      <c r="S14" s="412"/>
      <c r="T14" s="206" t="s">
        <v>536</v>
      </c>
    </row>
    <row r="15" spans="1:20" s="87" customFormat="1" ht="17.100000000000001" customHeight="1" thickBot="1" x14ac:dyDescent="0.25">
      <c r="A15" s="334" t="s">
        <v>389</v>
      </c>
      <c r="B15" s="337">
        <v>0</v>
      </c>
      <c r="C15" s="337">
        <v>23</v>
      </c>
      <c r="D15" s="337">
        <v>27</v>
      </c>
      <c r="E15" s="337">
        <v>24</v>
      </c>
      <c r="F15" s="457">
        <v>19</v>
      </c>
      <c r="G15" s="337">
        <v>54</v>
      </c>
      <c r="H15" s="337">
        <v>51</v>
      </c>
      <c r="I15" s="337">
        <v>52</v>
      </c>
      <c r="J15" s="337">
        <v>49</v>
      </c>
      <c r="K15" s="337">
        <v>56</v>
      </c>
      <c r="L15" s="337">
        <v>3</v>
      </c>
      <c r="M15" s="337">
        <v>4</v>
      </c>
      <c r="N15" s="337">
        <v>4</v>
      </c>
      <c r="O15" s="337">
        <v>4</v>
      </c>
      <c r="P15" s="337">
        <v>4</v>
      </c>
      <c r="Q15" s="413">
        <v>1</v>
      </c>
      <c r="R15" s="413">
        <v>1</v>
      </c>
      <c r="S15" s="413">
        <v>1</v>
      </c>
      <c r="T15" s="330" t="s">
        <v>535</v>
      </c>
    </row>
    <row r="16" spans="1:20" s="87" customFormat="1" ht="17.100000000000001" customHeight="1" x14ac:dyDescent="0.2">
      <c r="A16" s="335" t="s">
        <v>390</v>
      </c>
      <c r="B16" s="339">
        <v>23</v>
      </c>
      <c r="C16" s="339">
        <v>3</v>
      </c>
      <c r="D16" s="339">
        <v>1</v>
      </c>
      <c r="E16" s="339">
        <v>7</v>
      </c>
      <c r="F16" s="173">
        <v>2</v>
      </c>
      <c r="G16" s="339">
        <v>0</v>
      </c>
      <c r="H16" s="339">
        <v>0</v>
      </c>
      <c r="I16" s="339">
        <v>0</v>
      </c>
      <c r="J16" s="339">
        <v>0</v>
      </c>
      <c r="K16" s="339">
        <v>0</v>
      </c>
      <c r="L16" s="339">
        <v>0</v>
      </c>
      <c r="M16" s="339">
        <v>0</v>
      </c>
      <c r="N16" s="339">
        <v>0</v>
      </c>
      <c r="O16" s="339">
        <v>0</v>
      </c>
      <c r="P16" s="339">
        <v>1</v>
      </c>
      <c r="Q16" s="414">
        <v>0</v>
      </c>
      <c r="R16" s="414">
        <v>1</v>
      </c>
      <c r="S16" s="414">
        <v>0</v>
      </c>
      <c r="T16" s="331" t="s">
        <v>397</v>
      </c>
    </row>
    <row r="17" spans="1:20" s="87" customFormat="1" ht="20.100000000000001" customHeight="1" x14ac:dyDescent="0.2">
      <c r="A17" s="378" t="s">
        <v>0</v>
      </c>
      <c r="B17" s="207">
        <f>SUM(B15:B16)</f>
        <v>23</v>
      </c>
      <c r="C17" s="207">
        <f t="shared" ref="C17:E17" si="3">SUM(C15:C16)</f>
        <v>26</v>
      </c>
      <c r="D17" s="207">
        <f t="shared" si="3"/>
        <v>28</v>
      </c>
      <c r="E17" s="207">
        <f t="shared" si="3"/>
        <v>31</v>
      </c>
      <c r="F17" s="207">
        <f>SUM(F15:F16)</f>
        <v>21</v>
      </c>
      <c r="G17" s="207">
        <f t="shared" ref="G17:J17" si="4">SUM(G15:G16)</f>
        <v>54</v>
      </c>
      <c r="H17" s="207">
        <f t="shared" si="4"/>
        <v>51</v>
      </c>
      <c r="I17" s="207">
        <f t="shared" si="4"/>
        <v>52</v>
      </c>
      <c r="J17" s="207">
        <f t="shared" si="4"/>
        <v>49</v>
      </c>
      <c r="K17" s="207">
        <f>SUM(K15:K16)</f>
        <v>56</v>
      </c>
      <c r="L17" s="207">
        <f t="shared" ref="L17:O17" si="5">SUM(L15:L16)</f>
        <v>3</v>
      </c>
      <c r="M17" s="207">
        <f t="shared" si="5"/>
        <v>4</v>
      </c>
      <c r="N17" s="207">
        <f t="shared" si="5"/>
        <v>4</v>
      </c>
      <c r="O17" s="207">
        <f t="shared" si="5"/>
        <v>4</v>
      </c>
      <c r="P17" s="207">
        <f>SUM(P15:P16)</f>
        <v>5</v>
      </c>
      <c r="Q17" s="207">
        <f>SUM(Q15:Q16)</f>
        <v>1</v>
      </c>
      <c r="R17" s="207">
        <f>SUM(R15:R16)</f>
        <v>2</v>
      </c>
      <c r="S17" s="207">
        <f>SUM(S15:S16)</f>
        <v>1</v>
      </c>
      <c r="T17" s="332" t="s">
        <v>1</v>
      </c>
    </row>
    <row r="18" spans="1:20" s="87" customFormat="1" ht="17.100000000000001" customHeight="1" x14ac:dyDescent="0.2">
      <c r="A18" s="186" t="s">
        <v>542</v>
      </c>
      <c r="B18" s="173"/>
      <c r="C18" s="173"/>
      <c r="D18" s="173"/>
      <c r="E18" s="173"/>
      <c r="F18" s="173"/>
      <c r="G18" s="173"/>
      <c r="H18" s="173"/>
      <c r="I18" s="173"/>
      <c r="J18" s="209"/>
      <c r="K18" s="209"/>
      <c r="L18" s="209"/>
      <c r="M18" s="209"/>
      <c r="N18" s="209"/>
      <c r="O18" s="209"/>
      <c r="P18" s="209"/>
      <c r="Q18" s="209"/>
      <c r="R18" s="209"/>
      <c r="S18" s="209"/>
      <c r="T18" s="206" t="s">
        <v>537</v>
      </c>
    </row>
    <row r="19" spans="1:20" s="87" customFormat="1" ht="17.100000000000001" customHeight="1" thickBot="1" x14ac:dyDescent="0.25">
      <c r="A19" s="334" t="s">
        <v>391</v>
      </c>
      <c r="B19" s="340">
        <v>7</v>
      </c>
      <c r="C19" s="340">
        <v>0</v>
      </c>
      <c r="D19" s="340">
        <v>0</v>
      </c>
      <c r="E19" s="340">
        <v>0</v>
      </c>
      <c r="F19" s="340">
        <v>0</v>
      </c>
      <c r="G19" s="340">
        <v>54</v>
      </c>
      <c r="H19" s="340">
        <v>1</v>
      </c>
      <c r="I19" s="340">
        <v>5</v>
      </c>
      <c r="J19" s="340">
        <v>1</v>
      </c>
      <c r="K19" s="340">
        <v>4</v>
      </c>
      <c r="L19" s="340">
        <v>0</v>
      </c>
      <c r="M19" s="340">
        <v>0</v>
      </c>
      <c r="N19" s="340">
        <v>0</v>
      </c>
      <c r="O19" s="340">
        <v>0</v>
      </c>
      <c r="P19" s="340">
        <v>0</v>
      </c>
      <c r="Q19" s="413">
        <v>0</v>
      </c>
      <c r="R19" s="413">
        <v>0</v>
      </c>
      <c r="S19" s="413">
        <v>0</v>
      </c>
      <c r="T19" s="330" t="s">
        <v>533</v>
      </c>
    </row>
    <row r="20" spans="1:20" s="87" customFormat="1" ht="17.100000000000001" customHeight="1" thickBot="1" x14ac:dyDescent="0.25">
      <c r="A20" s="335" t="s">
        <v>392</v>
      </c>
      <c r="B20" s="338">
        <v>0</v>
      </c>
      <c r="C20" s="338">
        <v>20</v>
      </c>
      <c r="D20" s="338">
        <v>19</v>
      </c>
      <c r="E20" s="338">
        <v>26</v>
      </c>
      <c r="F20" s="173">
        <v>15</v>
      </c>
      <c r="G20" s="338">
        <v>0</v>
      </c>
      <c r="H20" s="338">
        <v>50</v>
      </c>
      <c r="I20" s="338">
        <v>47</v>
      </c>
      <c r="J20" s="338">
        <v>48</v>
      </c>
      <c r="K20" s="338">
        <v>52</v>
      </c>
      <c r="L20" s="338">
        <v>3</v>
      </c>
      <c r="M20" s="338">
        <v>4</v>
      </c>
      <c r="N20" s="338">
        <v>4</v>
      </c>
      <c r="O20" s="338">
        <v>4</v>
      </c>
      <c r="P20" s="338">
        <v>5</v>
      </c>
      <c r="Q20" s="414">
        <v>1</v>
      </c>
      <c r="R20" s="414">
        <v>2</v>
      </c>
      <c r="S20" s="414">
        <v>1</v>
      </c>
      <c r="T20" s="331" t="s">
        <v>398</v>
      </c>
    </row>
    <row r="21" spans="1:20" s="87" customFormat="1" ht="17.100000000000001" customHeight="1" thickBot="1" x14ac:dyDescent="0.25">
      <c r="A21" s="334" t="s">
        <v>393</v>
      </c>
      <c r="B21" s="337">
        <v>16</v>
      </c>
      <c r="C21" s="337">
        <v>6</v>
      </c>
      <c r="D21" s="337">
        <v>4</v>
      </c>
      <c r="E21" s="337">
        <v>1</v>
      </c>
      <c r="F21" s="457">
        <v>6</v>
      </c>
      <c r="G21" s="337">
        <v>0</v>
      </c>
      <c r="H21" s="337">
        <v>0</v>
      </c>
      <c r="I21" s="337">
        <v>0</v>
      </c>
      <c r="J21" s="337">
        <v>0</v>
      </c>
      <c r="K21" s="337">
        <v>0</v>
      </c>
      <c r="L21" s="337">
        <v>0</v>
      </c>
      <c r="M21" s="337">
        <v>0</v>
      </c>
      <c r="N21" s="337">
        <v>0</v>
      </c>
      <c r="O21" s="337">
        <v>0</v>
      </c>
      <c r="P21" s="337">
        <v>0</v>
      </c>
      <c r="Q21" s="413">
        <v>0</v>
      </c>
      <c r="R21" s="413">
        <v>0</v>
      </c>
      <c r="S21" s="413">
        <v>0</v>
      </c>
      <c r="T21" s="330" t="s">
        <v>399</v>
      </c>
    </row>
    <row r="22" spans="1:20" s="87" customFormat="1" ht="17.100000000000001" customHeight="1" x14ac:dyDescent="0.2">
      <c r="A22" s="335" t="s">
        <v>590</v>
      </c>
      <c r="B22" s="339">
        <v>0</v>
      </c>
      <c r="C22" s="339">
        <v>0</v>
      </c>
      <c r="D22" s="339">
        <v>5</v>
      </c>
      <c r="E22" s="339">
        <v>4</v>
      </c>
      <c r="F22" s="173">
        <v>0</v>
      </c>
      <c r="G22" s="339">
        <v>0</v>
      </c>
      <c r="H22" s="339">
        <v>0</v>
      </c>
      <c r="I22" s="339">
        <v>0</v>
      </c>
      <c r="J22" s="339">
        <v>0</v>
      </c>
      <c r="K22" s="339">
        <v>0</v>
      </c>
      <c r="L22" s="339">
        <v>0</v>
      </c>
      <c r="M22" s="339">
        <v>0</v>
      </c>
      <c r="N22" s="339">
        <v>0</v>
      </c>
      <c r="O22" s="339">
        <v>0</v>
      </c>
      <c r="P22" s="339">
        <v>0</v>
      </c>
      <c r="Q22" s="414">
        <v>0</v>
      </c>
      <c r="R22" s="414">
        <v>0</v>
      </c>
      <c r="S22" s="414">
        <v>0</v>
      </c>
      <c r="T22" s="331" t="s">
        <v>202</v>
      </c>
    </row>
    <row r="23" spans="1:20" s="87" customFormat="1" ht="20.100000000000001" customHeight="1" x14ac:dyDescent="0.2">
      <c r="A23" s="378" t="s">
        <v>0</v>
      </c>
      <c r="B23" s="207">
        <f t="shared" ref="B23:S23" si="6">SUM(B19:B22)</f>
        <v>23</v>
      </c>
      <c r="C23" s="207">
        <f t="shared" si="6"/>
        <v>26</v>
      </c>
      <c r="D23" s="207">
        <f t="shared" si="6"/>
        <v>28</v>
      </c>
      <c r="E23" s="207">
        <f t="shared" si="6"/>
        <v>31</v>
      </c>
      <c r="F23" s="207">
        <f t="shared" si="6"/>
        <v>21</v>
      </c>
      <c r="G23" s="207">
        <f t="shared" si="6"/>
        <v>54</v>
      </c>
      <c r="H23" s="207">
        <f t="shared" si="6"/>
        <v>51</v>
      </c>
      <c r="I23" s="207">
        <f t="shared" si="6"/>
        <v>52</v>
      </c>
      <c r="J23" s="207">
        <f t="shared" si="6"/>
        <v>49</v>
      </c>
      <c r="K23" s="207">
        <f t="shared" si="6"/>
        <v>56</v>
      </c>
      <c r="L23" s="207">
        <f t="shared" si="6"/>
        <v>3</v>
      </c>
      <c r="M23" s="207">
        <f t="shared" si="6"/>
        <v>4</v>
      </c>
      <c r="N23" s="207">
        <f t="shared" si="6"/>
        <v>4</v>
      </c>
      <c r="O23" s="207">
        <f t="shared" si="6"/>
        <v>4</v>
      </c>
      <c r="P23" s="207">
        <f t="shared" si="6"/>
        <v>5</v>
      </c>
      <c r="Q23" s="207">
        <f t="shared" si="6"/>
        <v>1</v>
      </c>
      <c r="R23" s="207">
        <f t="shared" si="6"/>
        <v>2</v>
      </c>
      <c r="S23" s="207">
        <f t="shared" si="6"/>
        <v>1</v>
      </c>
      <c r="T23" s="332" t="s">
        <v>1</v>
      </c>
    </row>
    <row r="24" spans="1:20" s="87" customFormat="1" ht="15.75" thickBot="1" x14ac:dyDescent="0.25">
      <c r="A24" s="333" t="s">
        <v>591</v>
      </c>
      <c r="B24" s="336"/>
      <c r="C24" s="336"/>
      <c r="D24" s="336"/>
      <c r="E24" s="336"/>
      <c r="F24" s="336"/>
      <c r="G24" s="336"/>
      <c r="H24" s="336"/>
      <c r="I24" s="336"/>
      <c r="J24" s="336"/>
      <c r="K24" s="336"/>
      <c r="L24" s="336"/>
      <c r="M24" s="336"/>
      <c r="N24" s="336"/>
      <c r="O24" s="336"/>
      <c r="P24" s="336"/>
      <c r="Q24" s="412"/>
      <c r="R24" s="412"/>
      <c r="S24" s="412"/>
      <c r="T24" s="206" t="s">
        <v>538</v>
      </c>
    </row>
    <row r="25" spans="1:20" s="87" customFormat="1" ht="17.100000000000001" customHeight="1" thickBot="1" x14ac:dyDescent="0.25">
      <c r="A25" s="334" t="s">
        <v>394</v>
      </c>
      <c r="B25" s="337">
        <v>16</v>
      </c>
      <c r="C25" s="337">
        <v>12</v>
      </c>
      <c r="D25" s="337">
        <v>25</v>
      </c>
      <c r="E25" s="337">
        <v>25</v>
      </c>
      <c r="F25" s="457">
        <v>20</v>
      </c>
      <c r="G25" s="337">
        <v>28</v>
      </c>
      <c r="H25" s="337">
        <v>15</v>
      </c>
      <c r="I25" s="337">
        <v>40</v>
      </c>
      <c r="J25" s="337">
        <v>26</v>
      </c>
      <c r="K25" s="457">
        <v>38</v>
      </c>
      <c r="L25" s="337">
        <v>2</v>
      </c>
      <c r="M25" s="337">
        <v>4</v>
      </c>
      <c r="N25" s="458">
        <v>2</v>
      </c>
      <c r="O25" s="458">
        <v>4</v>
      </c>
      <c r="P25" s="337">
        <v>2</v>
      </c>
      <c r="Q25" s="413">
        <v>1</v>
      </c>
      <c r="R25" s="413">
        <v>1</v>
      </c>
      <c r="S25" s="413">
        <v>1</v>
      </c>
      <c r="T25" s="330" t="s">
        <v>234</v>
      </c>
    </row>
    <row r="26" spans="1:20" s="87" customFormat="1" ht="17.100000000000001" customHeight="1" thickBot="1" x14ac:dyDescent="0.25">
      <c r="A26" s="335" t="s">
        <v>592</v>
      </c>
      <c r="B26" s="338">
        <v>1</v>
      </c>
      <c r="C26" s="338">
        <v>4</v>
      </c>
      <c r="D26" s="338">
        <v>3</v>
      </c>
      <c r="E26" s="338">
        <v>3</v>
      </c>
      <c r="F26" s="173">
        <v>1</v>
      </c>
      <c r="G26" s="338">
        <v>2</v>
      </c>
      <c r="H26" s="338">
        <v>3</v>
      </c>
      <c r="I26" s="338">
        <v>6</v>
      </c>
      <c r="J26" s="338">
        <v>1</v>
      </c>
      <c r="K26" s="173">
        <v>10</v>
      </c>
      <c r="L26" s="338">
        <v>0</v>
      </c>
      <c r="M26" s="338">
        <v>0</v>
      </c>
      <c r="N26" s="209">
        <v>1</v>
      </c>
      <c r="O26" s="209">
        <v>0</v>
      </c>
      <c r="P26" s="338">
        <v>1</v>
      </c>
      <c r="Q26" s="414">
        <v>0</v>
      </c>
      <c r="R26" s="414">
        <v>0</v>
      </c>
      <c r="S26" s="414">
        <v>0</v>
      </c>
      <c r="T26" s="331" t="s">
        <v>400</v>
      </c>
    </row>
    <row r="27" spans="1:20" s="87" customFormat="1" ht="17.100000000000001" customHeight="1" thickBot="1" x14ac:dyDescent="0.25">
      <c r="A27" s="334" t="s">
        <v>395</v>
      </c>
      <c r="B27" s="337">
        <v>0</v>
      </c>
      <c r="C27" s="337">
        <v>0</v>
      </c>
      <c r="D27" s="337">
        <v>0</v>
      </c>
      <c r="E27" s="337">
        <v>1</v>
      </c>
      <c r="F27" s="457">
        <v>0</v>
      </c>
      <c r="G27" s="337">
        <v>2</v>
      </c>
      <c r="H27" s="337">
        <v>0</v>
      </c>
      <c r="I27" s="337">
        <v>1</v>
      </c>
      <c r="J27" s="337">
        <v>1</v>
      </c>
      <c r="K27" s="457">
        <v>8</v>
      </c>
      <c r="L27" s="337">
        <v>0</v>
      </c>
      <c r="M27" s="337">
        <v>0</v>
      </c>
      <c r="N27" s="458">
        <v>0</v>
      </c>
      <c r="O27" s="458">
        <v>0</v>
      </c>
      <c r="P27" s="337">
        <v>0</v>
      </c>
      <c r="Q27" s="413">
        <v>0</v>
      </c>
      <c r="R27" s="413">
        <v>0</v>
      </c>
      <c r="S27" s="413">
        <v>0</v>
      </c>
      <c r="T27" s="330" t="s">
        <v>401</v>
      </c>
    </row>
    <row r="28" spans="1:20" s="87" customFormat="1" ht="17.100000000000001" customHeight="1" thickBot="1" x14ac:dyDescent="0.25">
      <c r="A28" s="335" t="s">
        <v>593</v>
      </c>
      <c r="B28" s="338">
        <v>0</v>
      </c>
      <c r="C28" s="338">
        <v>0</v>
      </c>
      <c r="D28" s="358">
        <v>0</v>
      </c>
      <c r="E28" s="358">
        <v>0</v>
      </c>
      <c r="F28" s="173">
        <v>0</v>
      </c>
      <c r="G28" s="338">
        <v>3</v>
      </c>
      <c r="H28" s="338">
        <v>2</v>
      </c>
      <c r="I28" s="338">
        <v>2</v>
      </c>
      <c r="J28" s="338">
        <v>3</v>
      </c>
      <c r="K28" s="173">
        <v>0</v>
      </c>
      <c r="L28" s="338">
        <v>0</v>
      </c>
      <c r="M28" s="338">
        <v>0</v>
      </c>
      <c r="N28" s="209">
        <v>0</v>
      </c>
      <c r="O28" s="209">
        <v>0</v>
      </c>
      <c r="P28" s="338">
        <v>0</v>
      </c>
      <c r="Q28" s="414">
        <v>0</v>
      </c>
      <c r="R28" s="414">
        <v>0</v>
      </c>
      <c r="S28" s="414">
        <v>0</v>
      </c>
      <c r="T28" s="331" t="s">
        <v>402</v>
      </c>
    </row>
    <row r="29" spans="1:20" s="87" customFormat="1" ht="17.100000000000001" customHeight="1" thickBot="1" x14ac:dyDescent="0.25">
      <c r="A29" s="334" t="s">
        <v>594</v>
      </c>
      <c r="B29" s="337">
        <v>3</v>
      </c>
      <c r="C29" s="337">
        <v>7</v>
      </c>
      <c r="D29" s="337">
        <v>0</v>
      </c>
      <c r="E29" s="337">
        <v>2</v>
      </c>
      <c r="F29" s="457">
        <v>0</v>
      </c>
      <c r="G29" s="337">
        <v>11</v>
      </c>
      <c r="H29" s="337">
        <v>24</v>
      </c>
      <c r="I29" s="337">
        <v>3</v>
      </c>
      <c r="J29" s="337">
        <v>12</v>
      </c>
      <c r="K29" s="457">
        <v>0</v>
      </c>
      <c r="L29" s="337">
        <v>1</v>
      </c>
      <c r="M29" s="337">
        <v>0</v>
      </c>
      <c r="N29" s="458">
        <v>1</v>
      </c>
      <c r="O29" s="458">
        <v>0</v>
      </c>
      <c r="P29" s="337">
        <v>2</v>
      </c>
      <c r="Q29" s="413">
        <v>0</v>
      </c>
      <c r="R29" s="413">
        <v>1</v>
      </c>
      <c r="S29" s="413">
        <v>0</v>
      </c>
      <c r="T29" s="330" t="s">
        <v>403</v>
      </c>
    </row>
    <row r="30" spans="1:20" s="87" customFormat="1" ht="17.100000000000001" customHeight="1" x14ac:dyDescent="0.2">
      <c r="A30" s="335" t="s">
        <v>590</v>
      </c>
      <c r="B30" s="339">
        <v>3</v>
      </c>
      <c r="C30" s="339">
        <v>3</v>
      </c>
      <c r="D30" s="339">
        <v>0</v>
      </c>
      <c r="E30" s="339">
        <v>0</v>
      </c>
      <c r="F30" s="339">
        <v>0</v>
      </c>
      <c r="G30" s="339">
        <v>8</v>
      </c>
      <c r="H30" s="339">
        <v>7</v>
      </c>
      <c r="I30" s="339">
        <v>0</v>
      </c>
      <c r="J30" s="339">
        <v>6</v>
      </c>
      <c r="K30" s="173">
        <v>0</v>
      </c>
      <c r="L30" s="339">
        <v>0</v>
      </c>
      <c r="M30" s="339">
        <v>0</v>
      </c>
      <c r="N30" s="339">
        <v>0</v>
      </c>
      <c r="O30" s="339">
        <v>0</v>
      </c>
      <c r="P30" s="339">
        <v>0</v>
      </c>
      <c r="Q30" s="414">
        <v>0</v>
      </c>
      <c r="R30" s="414">
        <v>0</v>
      </c>
      <c r="S30" s="414">
        <v>0</v>
      </c>
      <c r="T30" s="331" t="s">
        <v>202</v>
      </c>
    </row>
    <row r="31" spans="1:20" s="87" customFormat="1" ht="20.100000000000001" customHeight="1" x14ac:dyDescent="0.2">
      <c r="A31" s="378" t="s">
        <v>0</v>
      </c>
      <c r="B31" s="207">
        <f t="shared" ref="B31:S31" si="7">SUM(B25:B30)</f>
        <v>23</v>
      </c>
      <c r="C31" s="207">
        <f t="shared" si="7"/>
        <v>26</v>
      </c>
      <c r="D31" s="207">
        <f t="shared" si="7"/>
        <v>28</v>
      </c>
      <c r="E31" s="207">
        <f t="shared" si="7"/>
        <v>31</v>
      </c>
      <c r="F31" s="207">
        <f t="shared" si="7"/>
        <v>21</v>
      </c>
      <c r="G31" s="207">
        <f t="shared" si="7"/>
        <v>54</v>
      </c>
      <c r="H31" s="207">
        <f t="shared" si="7"/>
        <v>51</v>
      </c>
      <c r="I31" s="207">
        <f t="shared" si="7"/>
        <v>52</v>
      </c>
      <c r="J31" s="207">
        <f t="shared" si="7"/>
        <v>49</v>
      </c>
      <c r="K31" s="207">
        <f t="shared" si="7"/>
        <v>56</v>
      </c>
      <c r="L31" s="207">
        <f t="shared" si="7"/>
        <v>3</v>
      </c>
      <c r="M31" s="207">
        <f t="shared" si="7"/>
        <v>4</v>
      </c>
      <c r="N31" s="207">
        <f t="shared" si="7"/>
        <v>4</v>
      </c>
      <c r="O31" s="207">
        <f t="shared" si="7"/>
        <v>4</v>
      </c>
      <c r="P31" s="207">
        <f t="shared" si="7"/>
        <v>5</v>
      </c>
      <c r="Q31" s="207">
        <f t="shared" si="7"/>
        <v>1</v>
      </c>
      <c r="R31" s="207">
        <f t="shared" si="7"/>
        <v>2</v>
      </c>
      <c r="S31" s="207">
        <f t="shared" si="7"/>
        <v>1</v>
      </c>
      <c r="T31" s="332" t="s">
        <v>1</v>
      </c>
    </row>
  </sheetData>
  <mergeCells count="10">
    <mergeCell ref="T6:T7"/>
    <mergeCell ref="A6:A7"/>
    <mergeCell ref="A1:T1"/>
    <mergeCell ref="A2:T2"/>
    <mergeCell ref="A3:T3"/>
    <mergeCell ref="A4:T4"/>
    <mergeCell ref="B6:F6"/>
    <mergeCell ref="G6:K6"/>
    <mergeCell ref="L6:O6"/>
    <mergeCell ref="P6:S6"/>
  </mergeCells>
  <printOptions horizontalCentered="1" verticalCentered="1"/>
  <pageMargins left="0" right="0.12" top="0.118110236220472" bottom="0.23622047244094499" header="0" footer="0"/>
  <pageSetup paperSize="9" scale="78"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530F-B21F-437E-8A02-79E9040B0597}">
  <dimension ref="A1:G17"/>
  <sheetViews>
    <sheetView rightToLeft="1" view="pageBreakPreview" zoomScaleNormal="100" zoomScaleSheetLayoutView="100" workbookViewId="0">
      <selection activeCell="N13" sqref="N13"/>
    </sheetView>
  </sheetViews>
  <sheetFormatPr defaultColWidth="8.140625" defaultRowHeight="12.75" x14ac:dyDescent="0.2"/>
  <cols>
    <col min="1" max="1" width="17.7109375" style="525" customWidth="1"/>
    <col min="2" max="5" width="10.140625" style="525" customWidth="1"/>
    <col min="6" max="6" width="17.7109375" style="525" customWidth="1"/>
    <col min="7" max="7" width="4.42578125" style="526" customWidth="1"/>
    <col min="8" max="16384" width="8.140625" style="525"/>
  </cols>
  <sheetData>
    <row r="1" spans="1:7" ht="18" customHeight="1" x14ac:dyDescent="0.2">
      <c r="A1" s="1127" t="s">
        <v>710</v>
      </c>
      <c r="B1" s="1127"/>
      <c r="C1" s="1127"/>
      <c r="D1" s="1127"/>
      <c r="E1" s="1127"/>
      <c r="F1" s="1127"/>
    </row>
    <row r="2" spans="1:7" s="527" customFormat="1" ht="18" customHeight="1" x14ac:dyDescent="0.2">
      <c r="A2" s="1128" t="s">
        <v>830</v>
      </c>
      <c r="B2" s="1128"/>
      <c r="C2" s="1128"/>
      <c r="D2" s="1128"/>
      <c r="E2" s="1128"/>
      <c r="F2" s="1128"/>
      <c r="G2" s="528"/>
    </row>
    <row r="3" spans="1:7" s="527" customFormat="1" ht="15.75" customHeight="1" x14ac:dyDescent="0.2">
      <c r="A3" s="1129" t="s">
        <v>711</v>
      </c>
      <c r="B3" s="1130"/>
      <c r="C3" s="1130"/>
      <c r="D3" s="1130"/>
      <c r="E3" s="1130"/>
      <c r="F3" s="1130"/>
      <c r="G3" s="528"/>
    </row>
    <row r="4" spans="1:7" s="527" customFormat="1" ht="15.75" customHeight="1" x14ac:dyDescent="0.2">
      <c r="A4" s="1131" t="s">
        <v>830</v>
      </c>
      <c r="B4" s="1131"/>
      <c r="C4" s="1131"/>
      <c r="D4" s="1131"/>
      <c r="E4" s="1131"/>
      <c r="F4" s="1131"/>
      <c r="G4" s="528"/>
    </row>
    <row r="5" spans="1:7" ht="20.100000000000001" customHeight="1" x14ac:dyDescent="0.2">
      <c r="A5" s="1132" t="s">
        <v>869</v>
      </c>
      <c r="B5" s="1132"/>
      <c r="C5" s="529"/>
      <c r="D5" s="529"/>
      <c r="E5" s="529"/>
      <c r="F5" s="530" t="s">
        <v>868</v>
      </c>
    </row>
    <row r="6" spans="1:7" s="600" customFormat="1" ht="20.100000000000001" customHeight="1" x14ac:dyDescent="0.25">
      <c r="A6" s="1124" t="s">
        <v>831</v>
      </c>
      <c r="B6" s="1136" t="s">
        <v>712</v>
      </c>
      <c r="C6" s="1137"/>
      <c r="D6" s="1136" t="s">
        <v>713</v>
      </c>
      <c r="E6" s="1137"/>
      <c r="F6" s="1133" t="s">
        <v>714</v>
      </c>
    </row>
    <row r="7" spans="1:7" s="600" customFormat="1" ht="20.100000000000001" customHeight="1" x14ac:dyDescent="0.2">
      <c r="A7" s="1125"/>
      <c r="B7" s="1138" t="s">
        <v>715</v>
      </c>
      <c r="C7" s="1139"/>
      <c r="D7" s="1138" t="s">
        <v>716</v>
      </c>
      <c r="E7" s="1139"/>
      <c r="F7" s="1134"/>
    </row>
    <row r="8" spans="1:7" s="600" customFormat="1" ht="20.100000000000001" customHeight="1" x14ac:dyDescent="0.2">
      <c r="A8" s="1126"/>
      <c r="B8" s="601">
        <v>2022</v>
      </c>
      <c r="C8" s="601">
        <v>2023</v>
      </c>
      <c r="D8" s="601">
        <v>2022</v>
      </c>
      <c r="E8" s="601">
        <v>2023</v>
      </c>
      <c r="F8" s="1135"/>
    </row>
    <row r="9" spans="1:7" ht="24" customHeight="1" thickBot="1" x14ac:dyDescent="0.25">
      <c r="A9" s="531" t="s">
        <v>717</v>
      </c>
      <c r="B9" s="602">
        <v>124</v>
      </c>
      <c r="C9" s="602">
        <v>124</v>
      </c>
      <c r="D9" s="602">
        <v>34</v>
      </c>
      <c r="E9" s="602">
        <v>38</v>
      </c>
      <c r="F9" s="537" t="s">
        <v>50</v>
      </c>
      <c r="G9" s="525"/>
    </row>
    <row r="10" spans="1:7" s="600" customFormat="1" ht="24" customHeight="1" thickBot="1" x14ac:dyDescent="0.25">
      <c r="A10" s="603" t="s">
        <v>718</v>
      </c>
      <c r="B10" s="604">
        <v>6</v>
      </c>
      <c r="C10" s="604">
        <f>'[3]ترميز البلديات'!D141</f>
        <v>6</v>
      </c>
      <c r="D10" s="604">
        <v>0</v>
      </c>
      <c r="E10" s="604">
        <v>0</v>
      </c>
      <c r="F10" s="605" t="s">
        <v>285</v>
      </c>
    </row>
    <row r="11" spans="1:7" ht="24" customHeight="1" thickBot="1" x14ac:dyDescent="0.25">
      <c r="A11" s="532" t="s">
        <v>719</v>
      </c>
      <c r="B11" s="606">
        <v>4</v>
      </c>
      <c r="C11" s="606">
        <f>'[3]ترميز البلديات'!D146</f>
        <v>4</v>
      </c>
      <c r="D11" s="606">
        <v>1</v>
      </c>
      <c r="E11" s="606">
        <v>1</v>
      </c>
      <c r="F11" s="538" t="s">
        <v>288</v>
      </c>
      <c r="G11" s="525"/>
    </row>
    <row r="12" spans="1:7" s="600" customFormat="1" ht="24" customHeight="1" thickBot="1" x14ac:dyDescent="0.25">
      <c r="A12" s="603" t="s">
        <v>720</v>
      </c>
      <c r="B12" s="604">
        <v>0</v>
      </c>
      <c r="C12" s="604">
        <v>0</v>
      </c>
      <c r="D12" s="604">
        <v>0</v>
      </c>
      <c r="E12" s="604">
        <v>0</v>
      </c>
      <c r="F12" s="605" t="s">
        <v>54</v>
      </c>
    </row>
    <row r="13" spans="1:7" ht="24" customHeight="1" thickBot="1" x14ac:dyDescent="0.25">
      <c r="A13" s="532" t="s">
        <v>721</v>
      </c>
      <c r="B13" s="606">
        <v>1</v>
      </c>
      <c r="C13" s="606">
        <f>'[3]ترميز البلديات'!D148</f>
        <v>1</v>
      </c>
      <c r="D13" s="606">
        <v>1</v>
      </c>
      <c r="E13" s="606">
        <v>1</v>
      </c>
      <c r="F13" s="538" t="s">
        <v>726</v>
      </c>
      <c r="G13" s="525"/>
    </row>
    <row r="14" spans="1:7" s="600" customFormat="1" ht="24" customHeight="1" thickBot="1" x14ac:dyDescent="0.25">
      <c r="A14" s="603" t="s">
        <v>722</v>
      </c>
      <c r="B14" s="604">
        <v>2</v>
      </c>
      <c r="C14" s="604">
        <f>'[3]ترميز البلديات'!D151</f>
        <v>2</v>
      </c>
      <c r="D14" s="604">
        <v>0</v>
      </c>
      <c r="E14" s="607">
        <v>0</v>
      </c>
      <c r="F14" s="608" t="s">
        <v>290</v>
      </c>
    </row>
    <row r="15" spans="1:7" s="533" customFormat="1" ht="24" customHeight="1" thickBot="1" x14ac:dyDescent="0.25">
      <c r="A15" s="532" t="s">
        <v>723</v>
      </c>
      <c r="B15" s="606">
        <v>8</v>
      </c>
      <c r="C15" s="606">
        <f>'[3]ترميز البلديات'!D160</f>
        <v>8</v>
      </c>
      <c r="D15" s="606">
        <v>3</v>
      </c>
      <c r="E15" s="609">
        <v>2</v>
      </c>
      <c r="F15" s="610" t="s">
        <v>286</v>
      </c>
    </row>
    <row r="16" spans="1:7" s="600" customFormat="1" ht="24" customHeight="1" x14ac:dyDescent="0.2">
      <c r="A16" s="611" t="s">
        <v>724</v>
      </c>
      <c r="B16" s="612">
        <v>0</v>
      </c>
      <c r="C16" s="612">
        <f>'[3]ترميز البلديات'!D163</f>
        <v>2</v>
      </c>
      <c r="D16" s="612">
        <v>0</v>
      </c>
      <c r="E16" s="613">
        <v>0</v>
      </c>
      <c r="F16" s="614" t="s">
        <v>287</v>
      </c>
    </row>
    <row r="17" spans="1:7" ht="24" customHeight="1" x14ac:dyDescent="0.2">
      <c r="A17" s="534" t="s">
        <v>725</v>
      </c>
      <c r="B17" s="535">
        <f>SUM(B9:B16)</f>
        <v>145</v>
      </c>
      <c r="C17" s="535">
        <f>SUM(C9:C16)</f>
        <v>147</v>
      </c>
      <c r="D17" s="535">
        <f>SUM(D9:D16)</f>
        <v>39</v>
      </c>
      <c r="E17" s="535">
        <f>SUM(E9:E16)</f>
        <v>42</v>
      </c>
      <c r="F17" s="536" t="s">
        <v>1</v>
      </c>
      <c r="G17" s="525"/>
    </row>
  </sheetData>
  <mergeCells count="11">
    <mergeCell ref="A6:A8"/>
    <mergeCell ref="A1:F1"/>
    <mergeCell ref="A2:F2"/>
    <mergeCell ref="A3:F3"/>
    <mergeCell ref="A4:F4"/>
    <mergeCell ref="A5:B5"/>
    <mergeCell ref="F6:F8"/>
    <mergeCell ref="D6:E6"/>
    <mergeCell ref="D7:E7"/>
    <mergeCell ref="B6:C6"/>
    <mergeCell ref="B7:C7"/>
  </mergeCells>
  <printOptions horizontalCentered="1" verticalCentered="1"/>
  <pageMargins left="0" right="0" top="0" bottom="0" header="0" footer="0"/>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1"/>
  <dimension ref="A1:P35"/>
  <sheetViews>
    <sheetView showGridLines="0" rightToLeft="1" tabSelected="1" view="pageBreakPreview" zoomScaleNormal="75" zoomScaleSheetLayoutView="100" workbookViewId="0">
      <selection activeCell="G20" sqref="G20"/>
    </sheetView>
  </sheetViews>
  <sheetFormatPr defaultColWidth="7.7109375" defaultRowHeight="12.75" x14ac:dyDescent="0.2"/>
  <cols>
    <col min="1" max="1" width="13.7109375" style="618" customWidth="1"/>
    <col min="2" max="2" width="9.42578125" style="618" customWidth="1"/>
    <col min="3" max="5" width="12.85546875" style="618" customWidth="1"/>
    <col min="6" max="6" width="14.5703125" style="618" customWidth="1"/>
    <col min="7" max="7" width="12" style="618" customWidth="1"/>
    <col min="8" max="8" width="11.5703125" style="616" customWidth="1"/>
    <col min="9" max="9" width="11.85546875" style="618" bestFit="1" customWidth="1"/>
    <col min="10" max="10" width="9.42578125" style="618" customWidth="1"/>
    <col min="11" max="11" width="13.7109375" style="618" customWidth="1"/>
    <col min="12" max="12" width="5.7109375" style="616" customWidth="1"/>
    <col min="13" max="13" width="4.42578125" style="616" customWidth="1"/>
    <col min="14" max="14" width="4.42578125" style="617" customWidth="1"/>
    <col min="15" max="16384" width="7.7109375" style="618"/>
  </cols>
  <sheetData>
    <row r="1" spans="1:16" ht="18" customHeight="1" x14ac:dyDescent="0.2">
      <c r="A1" s="1160" t="s">
        <v>832</v>
      </c>
      <c r="B1" s="1160"/>
      <c r="C1" s="1160"/>
      <c r="D1" s="1160"/>
      <c r="E1" s="1160"/>
      <c r="F1" s="1160"/>
      <c r="G1" s="1160"/>
      <c r="H1" s="1160"/>
      <c r="I1" s="1160"/>
      <c r="J1" s="1160"/>
      <c r="K1" s="1160"/>
    </row>
    <row r="2" spans="1:16" ht="19.899999999999999" customHeight="1" x14ac:dyDescent="0.2">
      <c r="A2" s="867">
        <v>2023</v>
      </c>
      <c r="B2" s="867"/>
      <c r="C2" s="867"/>
      <c r="D2" s="867"/>
      <c r="E2" s="867"/>
      <c r="F2" s="867"/>
      <c r="G2" s="867"/>
      <c r="H2" s="867"/>
      <c r="I2" s="867"/>
      <c r="J2" s="867"/>
      <c r="K2" s="867"/>
    </row>
    <row r="3" spans="1:16" ht="19.899999999999999" customHeight="1" x14ac:dyDescent="0.2">
      <c r="A3" s="1161" t="s">
        <v>833</v>
      </c>
      <c r="B3" s="1161"/>
      <c r="C3" s="1161"/>
      <c r="D3" s="1161"/>
      <c r="E3" s="1161"/>
      <c r="F3" s="1161"/>
      <c r="G3" s="1161"/>
      <c r="H3" s="1161"/>
      <c r="I3" s="1161"/>
      <c r="J3" s="1161"/>
      <c r="K3" s="1161"/>
    </row>
    <row r="4" spans="1:16" ht="19.899999999999999" customHeight="1" x14ac:dyDescent="0.2">
      <c r="A4" s="870">
        <v>2023</v>
      </c>
      <c r="B4" s="870"/>
      <c r="C4" s="870"/>
      <c r="D4" s="870"/>
      <c r="E4" s="870"/>
      <c r="F4" s="870"/>
      <c r="G4" s="870"/>
      <c r="H4" s="870"/>
      <c r="I4" s="870"/>
      <c r="J4" s="870"/>
      <c r="K4" s="870"/>
    </row>
    <row r="5" spans="1:16" ht="20.100000000000001" customHeight="1" x14ac:dyDescent="0.2">
      <c r="A5" s="23" t="s">
        <v>729</v>
      </c>
      <c r="B5" s="62"/>
      <c r="C5" s="62"/>
      <c r="D5" s="62"/>
      <c r="E5" s="62"/>
      <c r="F5" s="62"/>
      <c r="G5" s="62"/>
      <c r="H5" s="615"/>
      <c r="I5" s="62"/>
      <c r="J5" s="42"/>
      <c r="K5" s="62" t="s">
        <v>730</v>
      </c>
    </row>
    <row r="6" spans="1:16" s="624" customFormat="1" ht="31.5" customHeight="1" x14ac:dyDescent="0.25">
      <c r="A6" s="1150" t="s">
        <v>932</v>
      </c>
      <c r="B6" s="1151"/>
      <c r="C6" s="619" t="s">
        <v>828</v>
      </c>
      <c r="D6" s="620" t="s">
        <v>835</v>
      </c>
      <c r="E6" s="620" t="s">
        <v>836</v>
      </c>
      <c r="F6" s="620" t="s">
        <v>837</v>
      </c>
      <c r="G6" s="620" t="s">
        <v>0</v>
      </c>
      <c r="H6" s="621" t="s">
        <v>736</v>
      </c>
      <c r="I6" s="620" t="s">
        <v>838</v>
      </c>
      <c r="J6" s="1154" t="s">
        <v>839</v>
      </c>
      <c r="K6" s="1155"/>
      <c r="L6" s="622"/>
      <c r="M6" s="622"/>
      <c r="N6" s="623"/>
    </row>
    <row r="7" spans="1:16" s="624" customFormat="1" ht="39.75" customHeight="1" x14ac:dyDescent="0.2">
      <c r="A7" s="1152"/>
      <c r="B7" s="1153"/>
      <c r="C7" s="625" t="s">
        <v>829</v>
      </c>
      <c r="D7" s="626" t="s">
        <v>840</v>
      </c>
      <c r="E7" s="626" t="s">
        <v>841</v>
      </c>
      <c r="F7" s="626" t="s">
        <v>842</v>
      </c>
      <c r="G7" s="626" t="s">
        <v>1</v>
      </c>
      <c r="H7" s="627" t="s">
        <v>843</v>
      </c>
      <c r="I7" s="626" t="s">
        <v>340</v>
      </c>
      <c r="J7" s="1156"/>
      <c r="K7" s="1157"/>
      <c r="L7" s="622"/>
      <c r="M7" s="622"/>
      <c r="N7" s="623"/>
    </row>
    <row r="8" spans="1:16" ht="20.25" customHeight="1" thickBot="1" x14ac:dyDescent="0.25">
      <c r="A8" s="1158" t="s">
        <v>107</v>
      </c>
      <c r="B8" s="628">
        <v>2022</v>
      </c>
      <c r="C8" s="629">
        <v>77</v>
      </c>
      <c r="D8" s="629">
        <v>39</v>
      </c>
      <c r="E8" s="629">
        <v>21</v>
      </c>
      <c r="F8" s="629">
        <v>8</v>
      </c>
      <c r="G8" s="630">
        <f>SUM(C8:F8)</f>
        <v>145</v>
      </c>
      <c r="H8" s="629">
        <v>39</v>
      </c>
      <c r="I8" s="630">
        <f>H8+G8</f>
        <v>184</v>
      </c>
      <c r="J8" s="628">
        <v>2022</v>
      </c>
      <c r="K8" s="1159" t="s">
        <v>844</v>
      </c>
      <c r="O8" s="618">
        <v>3361693</v>
      </c>
      <c r="P8" s="618">
        <v>6183476</v>
      </c>
    </row>
    <row r="9" spans="1:16" ht="20.25" customHeight="1" thickBot="1" x14ac:dyDescent="0.25">
      <c r="A9" s="1147"/>
      <c r="B9" s="631">
        <v>2023</v>
      </c>
      <c r="C9" s="632">
        <v>77</v>
      </c>
      <c r="D9" s="632">
        <v>39</v>
      </c>
      <c r="E9" s="632">
        <v>21</v>
      </c>
      <c r="F9" s="632">
        <v>10</v>
      </c>
      <c r="G9" s="633">
        <f t="shared" ref="G9:G17" si="0">SUM(C9:F9)</f>
        <v>147</v>
      </c>
      <c r="H9" s="632">
        <v>42</v>
      </c>
      <c r="I9" s="633">
        <f t="shared" ref="I9:I16" si="1">H9+G9</f>
        <v>189</v>
      </c>
      <c r="J9" s="631">
        <v>2023</v>
      </c>
      <c r="K9" s="1148"/>
      <c r="O9" s="618">
        <v>1434754</v>
      </c>
      <c r="P9" s="618">
        <v>2621749</v>
      </c>
    </row>
    <row r="10" spans="1:16" s="639" customFormat="1" ht="20.25" customHeight="1" thickBot="1" x14ac:dyDescent="0.25">
      <c r="A10" s="1144" t="s">
        <v>737</v>
      </c>
      <c r="B10" s="634">
        <v>2022</v>
      </c>
      <c r="C10" s="635">
        <v>20039</v>
      </c>
      <c r="D10" s="635">
        <v>8421</v>
      </c>
      <c r="E10" s="635">
        <v>2387</v>
      </c>
      <c r="F10" s="635">
        <v>422</v>
      </c>
      <c r="G10" s="636">
        <f t="shared" si="0"/>
        <v>31269</v>
      </c>
      <c r="H10" s="635">
        <v>12268</v>
      </c>
      <c r="I10" s="636">
        <f t="shared" si="1"/>
        <v>43537</v>
      </c>
      <c r="J10" s="634">
        <v>2022</v>
      </c>
      <c r="K10" s="1145" t="s">
        <v>845</v>
      </c>
      <c r="L10" s="637"/>
      <c r="M10" s="637"/>
      <c r="N10" s="638"/>
      <c r="O10" s="639">
        <v>473494</v>
      </c>
      <c r="P10" s="639">
        <v>794392</v>
      </c>
    </row>
    <row r="11" spans="1:16" s="639" customFormat="1" ht="20.25" customHeight="1" thickBot="1" x14ac:dyDescent="0.25">
      <c r="A11" s="1144"/>
      <c r="B11" s="634">
        <v>2023</v>
      </c>
      <c r="C11" s="635">
        <f>'[3]تفريغ الفنادق 2022-2023'!P174</f>
        <v>20964</v>
      </c>
      <c r="D11" s="635">
        <f>'[3]تفريغ الفنادق 2022-2023'!P173</f>
        <v>8440</v>
      </c>
      <c r="E11" s="635">
        <f>'[3]تفريغ الفنادق 2022-2023'!P172</f>
        <v>2281</v>
      </c>
      <c r="F11" s="635">
        <f>'[3]تفريغ الفنادق 2022-2023'!P171+'[3]تفريغ الفنادق 2022-2023'!P170</f>
        <v>586</v>
      </c>
      <c r="G11" s="636">
        <f t="shared" si="0"/>
        <v>32271</v>
      </c>
      <c r="H11" s="635">
        <v>14535</v>
      </c>
      <c r="I11" s="636">
        <f t="shared" si="1"/>
        <v>46806</v>
      </c>
      <c r="J11" s="634">
        <v>2023</v>
      </c>
      <c r="K11" s="1146"/>
      <c r="L11" s="637"/>
      <c r="M11" s="637"/>
      <c r="N11" s="638"/>
      <c r="O11" s="639">
        <v>121148</v>
      </c>
      <c r="P11" s="639">
        <v>226496</v>
      </c>
    </row>
    <row r="12" spans="1:16" ht="20.25" customHeight="1" thickBot="1" x14ac:dyDescent="0.25">
      <c r="A12" s="1147" t="s">
        <v>595</v>
      </c>
      <c r="B12" s="631">
        <v>2022</v>
      </c>
      <c r="C12" s="632">
        <v>26366</v>
      </c>
      <c r="D12" s="632">
        <v>12088</v>
      </c>
      <c r="E12" s="632">
        <v>3943</v>
      </c>
      <c r="F12" s="632">
        <v>620</v>
      </c>
      <c r="G12" s="633">
        <f t="shared" si="0"/>
        <v>43017</v>
      </c>
      <c r="H12" s="632">
        <v>20394</v>
      </c>
      <c r="I12" s="633">
        <f t="shared" si="1"/>
        <v>63411</v>
      </c>
      <c r="J12" s="631">
        <v>2022</v>
      </c>
      <c r="K12" s="1142" t="s">
        <v>846</v>
      </c>
      <c r="P12" s="616"/>
    </row>
    <row r="13" spans="1:16" ht="20.25" customHeight="1" thickBot="1" x14ac:dyDescent="0.25">
      <c r="A13" s="1147"/>
      <c r="B13" s="631">
        <v>2023</v>
      </c>
      <c r="C13" s="632">
        <f>'[3]تفريغ الفنادق 2022-2023'!T174</f>
        <v>27286</v>
      </c>
      <c r="D13" s="632">
        <f>'[3]تفريغ الفنادق 2022-2023'!T173</f>
        <v>11929</v>
      </c>
      <c r="E13" s="632">
        <f>'[3]تفريغ الفنادق 2022-2023'!T172</f>
        <v>3645</v>
      </c>
      <c r="F13" s="632">
        <f>'[3]تفريغ الفنادق 2022-2023'!T171+'[3]تفريغ الفنادق 2022-2023'!T170</f>
        <v>928</v>
      </c>
      <c r="G13" s="633">
        <f t="shared" si="0"/>
        <v>43788</v>
      </c>
      <c r="H13" s="632">
        <v>24707</v>
      </c>
      <c r="I13" s="633">
        <f t="shared" si="1"/>
        <v>68495</v>
      </c>
      <c r="J13" s="631">
        <v>2023</v>
      </c>
      <c r="K13" s="1148"/>
    </row>
    <row r="14" spans="1:16" s="639" customFormat="1" ht="20.25" customHeight="1" thickBot="1" x14ac:dyDescent="0.25">
      <c r="A14" s="1144" t="s">
        <v>847</v>
      </c>
      <c r="B14" s="634">
        <v>2022</v>
      </c>
      <c r="C14" s="635">
        <v>2847799</v>
      </c>
      <c r="D14" s="635">
        <v>1146611</v>
      </c>
      <c r="E14" s="635">
        <v>482676</v>
      </c>
      <c r="F14" s="635">
        <v>93295</v>
      </c>
      <c r="G14" s="636">
        <f t="shared" si="0"/>
        <v>4570381</v>
      </c>
      <c r="H14" s="635">
        <v>983238</v>
      </c>
      <c r="I14" s="636">
        <f t="shared" si="1"/>
        <v>5553619</v>
      </c>
      <c r="J14" s="634">
        <v>2022</v>
      </c>
      <c r="K14" s="1145" t="s">
        <v>848</v>
      </c>
      <c r="L14" s="637"/>
      <c r="M14" s="637"/>
      <c r="N14" s="638"/>
    </row>
    <row r="15" spans="1:16" s="639" customFormat="1" ht="20.25" customHeight="1" thickBot="1" x14ac:dyDescent="0.25">
      <c r="A15" s="1144"/>
      <c r="B15" s="634">
        <v>2023</v>
      </c>
      <c r="C15" s="635">
        <f>'[3]تفريغ الفنادق 2022-2023'!AD184</f>
        <v>3361693</v>
      </c>
      <c r="D15" s="635">
        <f>'[3]تفريغ الفنادق 2022-2023'!AD183</f>
        <v>1434754</v>
      </c>
      <c r="E15" s="635">
        <f>'[3]تفريغ الفنادق 2022-2023'!AD182</f>
        <v>541402</v>
      </c>
      <c r="F15" s="635">
        <f>'[3]تفريغ الفنادق 2022-2023'!AD181+'[3]تفريغ الفنادق 2022-2023'!AD180</f>
        <v>121148</v>
      </c>
      <c r="G15" s="636">
        <f t="shared" si="0"/>
        <v>5458997</v>
      </c>
      <c r="H15" s="635">
        <f>'[4]176'!$B$11</f>
        <v>1208730</v>
      </c>
      <c r="I15" s="636">
        <f t="shared" si="1"/>
        <v>6667727</v>
      </c>
      <c r="J15" s="634">
        <v>2023</v>
      </c>
      <c r="K15" s="1146"/>
      <c r="L15" s="637"/>
      <c r="M15" s="637"/>
      <c r="N15" s="638"/>
    </row>
    <row r="16" spans="1:16" ht="20.25" customHeight="1" thickBot="1" x14ac:dyDescent="0.25">
      <c r="A16" s="1140" t="s">
        <v>727</v>
      </c>
      <c r="B16" s="631">
        <v>2022</v>
      </c>
      <c r="C16" s="632">
        <v>4215088</v>
      </c>
      <c r="D16" s="632">
        <v>2110156</v>
      </c>
      <c r="E16" s="632">
        <v>556741</v>
      </c>
      <c r="F16" s="632">
        <v>128327</v>
      </c>
      <c r="G16" s="633">
        <f t="shared" si="0"/>
        <v>7010312</v>
      </c>
      <c r="H16" s="632">
        <v>2226504</v>
      </c>
      <c r="I16" s="633">
        <f t="shared" si="1"/>
        <v>9236816</v>
      </c>
      <c r="J16" s="631">
        <v>2022</v>
      </c>
      <c r="K16" s="1142" t="s">
        <v>849</v>
      </c>
    </row>
    <row r="17" spans="1:16" s="616" customFormat="1" ht="20.25" customHeight="1" x14ac:dyDescent="0.2">
      <c r="A17" s="1141"/>
      <c r="B17" s="640">
        <v>2023</v>
      </c>
      <c r="C17" s="641">
        <f>'[3]تفريغ الفنادق 2022-2023'!AE184</f>
        <v>6183476</v>
      </c>
      <c r="D17" s="641">
        <f>'[3]تفريغ الفنادق 2022-2023'!AE183</f>
        <v>2621749</v>
      </c>
      <c r="E17" s="641">
        <f>'[3]تفريغ الفنادق 2022-2023'!AE182</f>
        <v>891826</v>
      </c>
      <c r="F17" s="641">
        <f>'[3]تفريغ الفنادق 2022-2023'!AE181+'[3]تفريغ الفنادق 2022-2023'!AE180</f>
        <v>226496</v>
      </c>
      <c r="G17" s="642">
        <f t="shared" si="0"/>
        <v>9923547</v>
      </c>
      <c r="H17" s="641">
        <f>'[4]177'!$C$20</f>
        <v>5755736.2999999998</v>
      </c>
      <c r="I17" s="642">
        <f>H17+G17</f>
        <v>15679283.300000001</v>
      </c>
      <c r="J17" s="640">
        <v>2023</v>
      </c>
      <c r="K17" s="1143"/>
      <c r="N17" s="617"/>
      <c r="O17" s="618"/>
      <c r="P17" s="618"/>
    </row>
    <row r="18" spans="1:16" ht="20.25" customHeight="1" x14ac:dyDescent="0.2"/>
    <row r="19" spans="1:16" ht="20.25" customHeight="1" x14ac:dyDescent="0.2"/>
    <row r="20" spans="1:16" ht="20.25" customHeight="1" x14ac:dyDescent="0.2"/>
    <row r="21" spans="1:16" ht="20.25" customHeight="1" x14ac:dyDescent="0.3">
      <c r="A21" s="1149" t="s">
        <v>850</v>
      </c>
      <c r="B21" s="1149"/>
      <c r="C21" s="1149"/>
      <c r="D21" s="1149"/>
      <c r="E21" s="1149"/>
      <c r="F21" s="1149"/>
      <c r="G21" s="1149"/>
      <c r="H21" s="1149"/>
      <c r="I21" s="1149"/>
      <c r="J21" s="1149"/>
      <c r="K21" s="1149"/>
    </row>
    <row r="23" spans="1:16" x14ac:dyDescent="0.2">
      <c r="A23" s="643"/>
      <c r="B23" s="643"/>
      <c r="C23" s="643"/>
      <c r="D23" s="643"/>
      <c r="E23" s="643"/>
      <c r="F23" s="643"/>
      <c r="G23" s="643"/>
      <c r="H23" s="644"/>
      <c r="I23" s="643"/>
      <c r="J23" s="643"/>
      <c r="K23" s="643"/>
      <c r="L23" s="644"/>
      <c r="M23" s="644"/>
      <c r="N23" s="645"/>
    </row>
    <row r="24" spans="1:16" s="624" customFormat="1" ht="31.5" customHeight="1" x14ac:dyDescent="0.25">
      <c r="A24" s="1150" t="s">
        <v>834</v>
      </c>
      <c r="B24" s="1151"/>
      <c r="C24" s="619" t="s">
        <v>828</v>
      </c>
      <c r="D24" s="620" t="s">
        <v>835</v>
      </c>
      <c r="E24" s="620" t="s">
        <v>836</v>
      </c>
      <c r="F24" s="620" t="s">
        <v>837</v>
      </c>
      <c r="G24" s="620" t="s">
        <v>0</v>
      </c>
      <c r="H24" s="621" t="s">
        <v>736</v>
      </c>
      <c r="I24" s="620" t="s">
        <v>838</v>
      </c>
      <c r="J24" s="1154" t="s">
        <v>839</v>
      </c>
      <c r="K24" s="1155"/>
      <c r="L24" s="622"/>
      <c r="M24" s="622"/>
      <c r="N24" s="623"/>
    </row>
    <row r="25" spans="1:16" s="624" customFormat="1" ht="38.25" x14ac:dyDescent="0.2">
      <c r="A25" s="1152"/>
      <c r="B25" s="1153"/>
      <c r="C25" s="625" t="s">
        <v>829</v>
      </c>
      <c r="D25" s="626" t="s">
        <v>840</v>
      </c>
      <c r="E25" s="626" t="s">
        <v>841</v>
      </c>
      <c r="F25" s="626" t="s">
        <v>842</v>
      </c>
      <c r="G25" s="626" t="s">
        <v>1</v>
      </c>
      <c r="H25" s="627" t="s">
        <v>843</v>
      </c>
      <c r="I25" s="626" t="s">
        <v>340</v>
      </c>
      <c r="J25" s="1156"/>
      <c r="K25" s="1157"/>
      <c r="L25" s="622"/>
      <c r="M25" s="622"/>
      <c r="N25" s="623"/>
    </row>
    <row r="26" spans="1:16" ht="15.75" customHeight="1" thickBot="1" x14ac:dyDescent="0.25">
      <c r="A26" s="1158" t="s">
        <v>107</v>
      </c>
      <c r="B26" s="628">
        <v>2022</v>
      </c>
      <c r="C26" s="646"/>
      <c r="D26" s="646"/>
      <c r="E26" s="646"/>
      <c r="F26" s="646"/>
      <c r="G26" s="647"/>
      <c r="H26" s="646"/>
      <c r="I26" s="647"/>
      <c r="J26" s="628">
        <v>2022</v>
      </c>
      <c r="K26" s="1159" t="s">
        <v>844</v>
      </c>
    </row>
    <row r="27" spans="1:16" ht="15.75" customHeight="1" thickBot="1" x14ac:dyDescent="0.25">
      <c r="A27" s="1147"/>
      <c r="B27" s="631">
        <v>2023</v>
      </c>
      <c r="C27" s="648">
        <f>C9/C8%-100</f>
        <v>0</v>
      </c>
      <c r="D27" s="648">
        <f t="shared" ref="D27:I27" si="2">D9/D8%-100</f>
        <v>0</v>
      </c>
      <c r="E27" s="648">
        <f t="shared" si="2"/>
        <v>0</v>
      </c>
      <c r="F27" s="648">
        <f>F9/F8%-100</f>
        <v>25</v>
      </c>
      <c r="G27" s="648">
        <f t="shared" si="2"/>
        <v>1.3793103448275872</v>
      </c>
      <c r="H27" s="648">
        <f t="shared" si="2"/>
        <v>7.6923076923076934</v>
      </c>
      <c r="I27" s="648">
        <f t="shared" si="2"/>
        <v>2.7173913043478279</v>
      </c>
      <c r="J27" s="631">
        <v>2023</v>
      </c>
      <c r="K27" s="1148"/>
    </row>
    <row r="28" spans="1:16" s="639" customFormat="1" ht="29.25" customHeight="1" thickBot="1" x14ac:dyDescent="0.25">
      <c r="A28" s="1144" t="s">
        <v>737</v>
      </c>
      <c r="B28" s="634">
        <v>2022</v>
      </c>
      <c r="C28" s="649"/>
      <c r="D28" s="649"/>
      <c r="E28" s="649"/>
      <c r="F28" s="649"/>
      <c r="G28" s="650"/>
      <c r="H28" s="649"/>
      <c r="I28" s="650"/>
      <c r="J28" s="634">
        <v>2022</v>
      </c>
      <c r="K28" s="1145" t="s">
        <v>845</v>
      </c>
      <c r="L28" s="637"/>
      <c r="M28" s="637"/>
      <c r="N28" s="638"/>
    </row>
    <row r="29" spans="1:16" s="639" customFormat="1" ht="15.75" customHeight="1" thickBot="1" x14ac:dyDescent="0.25">
      <c r="A29" s="1144"/>
      <c r="B29" s="634">
        <v>2023</v>
      </c>
      <c r="C29" s="649">
        <f>C11/C10%-100</f>
        <v>4.6159988023354543</v>
      </c>
      <c r="D29" s="649">
        <f t="shared" ref="D29:I29" si="3">D11/D10%-100</f>
        <v>0.22562641016507712</v>
      </c>
      <c r="E29" s="649">
        <f t="shared" si="3"/>
        <v>-4.4407205697528269</v>
      </c>
      <c r="F29" s="649">
        <f t="shared" si="3"/>
        <v>38.86255924170618</v>
      </c>
      <c r="G29" s="649">
        <f t="shared" si="3"/>
        <v>3.2044516933704301</v>
      </c>
      <c r="H29" s="649">
        <f t="shared" si="3"/>
        <v>18.478969677208994</v>
      </c>
      <c r="I29" s="649">
        <f t="shared" si="3"/>
        <v>7.508555940923813</v>
      </c>
      <c r="J29" s="634">
        <v>2023</v>
      </c>
      <c r="K29" s="1146"/>
      <c r="L29" s="637"/>
      <c r="M29" s="637"/>
      <c r="N29" s="638"/>
    </row>
    <row r="30" spans="1:16" ht="15.75" customHeight="1" thickBot="1" x14ac:dyDescent="0.25">
      <c r="A30" s="1147" t="s">
        <v>595</v>
      </c>
      <c r="B30" s="631">
        <v>2022</v>
      </c>
      <c r="C30" s="648"/>
      <c r="D30" s="648"/>
      <c r="E30" s="648"/>
      <c r="F30" s="648"/>
      <c r="G30" s="651"/>
      <c r="H30" s="648"/>
      <c r="I30" s="651"/>
      <c r="J30" s="631">
        <v>2022</v>
      </c>
      <c r="K30" s="1142" t="s">
        <v>846</v>
      </c>
      <c r="P30" s="616"/>
    </row>
    <row r="31" spans="1:16" ht="15.75" customHeight="1" thickBot="1" x14ac:dyDescent="0.25">
      <c r="A31" s="1147"/>
      <c r="B31" s="631">
        <v>2023</v>
      </c>
      <c r="C31" s="648">
        <f>C13/C12%-100</f>
        <v>3.4893423348251389</v>
      </c>
      <c r="D31" s="648">
        <f t="shared" ref="D31:I31" si="4">D13/D12%-100</f>
        <v>-1.3153540701522104</v>
      </c>
      <c r="E31" s="648">
        <f>E13/E12%-100</f>
        <v>-7.5576971848846028</v>
      </c>
      <c r="F31" s="648">
        <f>F13/F12%-100</f>
        <v>49.677419354838719</v>
      </c>
      <c r="G31" s="648">
        <f t="shared" si="4"/>
        <v>1.7923146662947147</v>
      </c>
      <c r="H31" s="648">
        <f t="shared" si="4"/>
        <v>21.14837697361969</v>
      </c>
      <c r="I31" s="648">
        <f t="shared" si="4"/>
        <v>8.0175363895854019</v>
      </c>
      <c r="J31" s="631">
        <v>2023</v>
      </c>
      <c r="K31" s="1148"/>
    </row>
    <row r="32" spans="1:16" s="639" customFormat="1" ht="15.75" customHeight="1" thickBot="1" x14ac:dyDescent="0.25">
      <c r="A32" s="1144" t="s">
        <v>847</v>
      </c>
      <c r="B32" s="634">
        <v>2022</v>
      </c>
      <c r="C32" s="649"/>
      <c r="D32" s="649"/>
      <c r="E32" s="649"/>
      <c r="F32" s="649"/>
      <c r="G32" s="650"/>
      <c r="H32" s="649"/>
      <c r="I32" s="650"/>
      <c r="J32" s="634">
        <v>2022</v>
      </c>
      <c r="K32" s="1145" t="s">
        <v>848</v>
      </c>
      <c r="L32" s="637"/>
      <c r="M32" s="637"/>
      <c r="N32" s="638"/>
    </row>
    <row r="33" spans="1:16" s="639" customFormat="1" ht="15.75" customHeight="1" thickBot="1" x14ac:dyDescent="0.25">
      <c r="A33" s="1144"/>
      <c r="B33" s="634">
        <v>2023</v>
      </c>
      <c r="C33" s="649">
        <f>C15/C14%-100</f>
        <v>18.045304461445483</v>
      </c>
      <c r="D33" s="649">
        <f>D15/D14%-100</f>
        <v>25.12996997237947</v>
      </c>
      <c r="E33" s="649">
        <f t="shared" ref="E33:I33" si="5">E15/E14%-100</f>
        <v>12.166753681558646</v>
      </c>
      <c r="F33" s="649">
        <f>F15/F14%-100</f>
        <v>29.854761777158473</v>
      </c>
      <c r="G33" s="649">
        <f t="shared" si="5"/>
        <v>19.442930469035304</v>
      </c>
      <c r="H33" s="649">
        <f t="shared" si="5"/>
        <v>22.933613224875373</v>
      </c>
      <c r="I33" s="649">
        <f t="shared" si="5"/>
        <v>20.060936841364153</v>
      </c>
      <c r="J33" s="634">
        <v>2023</v>
      </c>
      <c r="K33" s="1146"/>
      <c r="L33" s="637"/>
      <c r="M33" s="637"/>
      <c r="N33" s="638"/>
    </row>
    <row r="34" spans="1:16" ht="15.75" customHeight="1" thickBot="1" x14ac:dyDescent="0.25">
      <c r="A34" s="1140" t="s">
        <v>727</v>
      </c>
      <c r="B34" s="631">
        <v>2022</v>
      </c>
      <c r="C34" s="648"/>
      <c r="D34" s="648"/>
      <c r="E34" s="648"/>
      <c r="F34" s="648"/>
      <c r="G34" s="651"/>
      <c r="H34" s="648"/>
      <c r="I34" s="651"/>
      <c r="J34" s="631">
        <v>2022</v>
      </c>
      <c r="K34" s="1142" t="s">
        <v>849</v>
      </c>
    </row>
    <row r="35" spans="1:16" s="616" customFormat="1" ht="15" customHeight="1" x14ac:dyDescent="0.2">
      <c r="A35" s="1141"/>
      <c r="B35" s="640">
        <v>2023</v>
      </c>
      <c r="C35" s="652">
        <f>C17/C16%-100</f>
        <v>46.698621713235895</v>
      </c>
      <c r="D35" s="652">
        <f t="shared" ref="D35:I35" si="6">D17/D16%-100</f>
        <v>24.244321272929582</v>
      </c>
      <c r="E35" s="652">
        <f t="shared" si="6"/>
        <v>60.186873249859445</v>
      </c>
      <c r="F35" s="652">
        <f t="shared" si="6"/>
        <v>76.499099955582238</v>
      </c>
      <c r="G35" s="652">
        <f t="shared" si="6"/>
        <v>41.556424307505864</v>
      </c>
      <c r="H35" s="652">
        <f t="shared" si="6"/>
        <v>158.51003636193781</v>
      </c>
      <c r="I35" s="652">
        <f t="shared" si="6"/>
        <v>69.747706352492031</v>
      </c>
      <c r="J35" s="640">
        <v>2023</v>
      </c>
      <c r="K35" s="1143"/>
      <c r="N35" s="617"/>
      <c r="O35" s="618"/>
      <c r="P35" s="618"/>
    </row>
  </sheetData>
  <mergeCells count="29">
    <mergeCell ref="A8:A9"/>
    <mergeCell ref="K8:K9"/>
    <mergeCell ref="A1:K1"/>
    <mergeCell ref="A2:K2"/>
    <mergeCell ref="A3:K3"/>
    <mergeCell ref="A4:K4"/>
    <mergeCell ref="A6:B7"/>
    <mergeCell ref="J6:K7"/>
    <mergeCell ref="K10:K11"/>
    <mergeCell ref="A12:A13"/>
    <mergeCell ref="K12:K13"/>
    <mergeCell ref="A14:A15"/>
    <mergeCell ref="K14:K15"/>
    <mergeCell ref="A10:A11"/>
    <mergeCell ref="K16:K17"/>
    <mergeCell ref="A21:K21"/>
    <mergeCell ref="A24:B25"/>
    <mergeCell ref="J24:K25"/>
    <mergeCell ref="A26:A27"/>
    <mergeCell ref="K26:K27"/>
    <mergeCell ref="A16:A17"/>
    <mergeCell ref="A34:A35"/>
    <mergeCell ref="K34:K35"/>
    <mergeCell ref="A28:A29"/>
    <mergeCell ref="K28:K29"/>
    <mergeCell ref="A30:A31"/>
    <mergeCell ref="K30:K31"/>
    <mergeCell ref="A32:A33"/>
    <mergeCell ref="K32:K33"/>
  </mergeCells>
  <printOptions horizontalCentered="1" verticalCentered="1"/>
  <pageMargins left="3.9370078740157501E-2" right="0.05" top="0.27" bottom="0.35433070866141703"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dimension ref="A1:R29"/>
  <sheetViews>
    <sheetView showGridLines="0" rightToLeft="1" view="pageBreakPreview" zoomScaleNormal="75" workbookViewId="0">
      <selection activeCell="I16" sqref="I16"/>
    </sheetView>
  </sheetViews>
  <sheetFormatPr defaultColWidth="7.140625" defaultRowHeight="12.75" x14ac:dyDescent="0.2"/>
  <cols>
    <col min="1" max="1" width="14.28515625" style="26" bestFit="1" customWidth="1"/>
    <col min="2" max="3" width="12" style="26" bestFit="1" customWidth="1"/>
    <col min="4" max="4" width="9.28515625" style="26" bestFit="1" customWidth="1"/>
    <col min="5" max="7" width="10.85546875" style="26" bestFit="1" customWidth="1"/>
    <col min="8" max="12" width="12" style="26" bestFit="1" customWidth="1"/>
    <col min="13" max="13" width="13.140625" style="26" bestFit="1" customWidth="1"/>
    <col min="14" max="14" width="14.5703125" style="26" bestFit="1" customWidth="1"/>
    <col min="15" max="16" width="8.7109375" style="27" bestFit="1" customWidth="1"/>
    <col min="17" max="18" width="5.5703125" style="681" bestFit="1" customWidth="1"/>
    <col min="19" max="16384" width="7.140625" style="27"/>
  </cols>
  <sheetData>
    <row r="1" spans="1:18" s="11" customFormat="1" ht="18" x14ac:dyDescent="0.25">
      <c r="A1" s="865" t="s">
        <v>934</v>
      </c>
      <c r="B1" s="866"/>
      <c r="C1" s="866"/>
      <c r="D1" s="866"/>
      <c r="E1" s="866"/>
      <c r="F1" s="866"/>
      <c r="G1" s="866"/>
      <c r="H1" s="866"/>
      <c r="I1" s="866"/>
      <c r="J1" s="866"/>
      <c r="K1" s="866"/>
      <c r="L1" s="866"/>
      <c r="M1" s="866"/>
      <c r="N1" s="866"/>
      <c r="Q1" s="653"/>
      <c r="R1" s="653"/>
    </row>
    <row r="2" spans="1:18" s="11" customFormat="1" ht="18" x14ac:dyDescent="0.25">
      <c r="A2" s="867" t="s">
        <v>830</v>
      </c>
      <c r="B2" s="868"/>
      <c r="C2" s="868"/>
      <c r="D2" s="868"/>
      <c r="E2" s="868"/>
      <c r="F2" s="868"/>
      <c r="G2" s="868"/>
      <c r="H2" s="868"/>
      <c r="I2" s="868"/>
      <c r="J2" s="868"/>
      <c r="K2" s="868"/>
      <c r="L2" s="868"/>
      <c r="M2" s="868"/>
      <c r="N2" s="868"/>
      <c r="Q2" s="653"/>
      <c r="R2" s="653"/>
    </row>
    <row r="3" spans="1:18" s="12" customFormat="1" ht="33.75" customHeight="1" x14ac:dyDescent="0.25">
      <c r="A3" s="870" t="s">
        <v>933</v>
      </c>
      <c r="B3" s="870"/>
      <c r="C3" s="870"/>
      <c r="D3" s="870"/>
      <c r="E3" s="870"/>
      <c r="F3" s="870"/>
      <c r="G3" s="870"/>
      <c r="H3" s="870"/>
      <c r="I3" s="870"/>
      <c r="J3" s="870"/>
      <c r="K3" s="870"/>
      <c r="L3" s="870"/>
      <c r="M3" s="870"/>
      <c r="N3" s="870"/>
      <c r="Q3" s="654"/>
      <c r="R3" s="654"/>
    </row>
    <row r="4" spans="1:18" s="12" customFormat="1" ht="19.899999999999999" customHeight="1" x14ac:dyDescent="0.25">
      <c r="A4" s="870" t="s">
        <v>830</v>
      </c>
      <c r="B4" s="870"/>
      <c r="C4" s="870"/>
      <c r="D4" s="870"/>
      <c r="E4" s="870"/>
      <c r="F4" s="870"/>
      <c r="G4" s="870"/>
      <c r="H4" s="870"/>
      <c r="I4" s="870"/>
      <c r="J4" s="870"/>
      <c r="K4" s="870"/>
      <c r="L4" s="870"/>
      <c r="M4" s="870"/>
      <c r="N4" s="870"/>
      <c r="Q4" s="654"/>
      <c r="R4" s="654"/>
    </row>
    <row r="5" spans="1:18" s="12" customFormat="1" ht="20.100000000000001" customHeight="1" x14ac:dyDescent="0.25">
      <c r="A5" s="85" t="s">
        <v>734</v>
      </c>
      <c r="B5" s="22"/>
      <c r="C5" s="22"/>
      <c r="D5" s="22"/>
      <c r="E5" s="22"/>
      <c r="F5" s="22"/>
      <c r="G5" s="22"/>
      <c r="H5" s="22"/>
      <c r="I5" s="22"/>
      <c r="J5" s="22"/>
      <c r="K5" s="22"/>
      <c r="L5" s="22"/>
      <c r="M5" s="22"/>
      <c r="N5" s="67" t="s">
        <v>735</v>
      </c>
      <c r="Q5" s="654"/>
      <c r="R5" s="654"/>
    </row>
    <row r="6" spans="1:18" s="655" customFormat="1" ht="33.75" customHeight="1" x14ac:dyDescent="0.2">
      <c r="A6" s="1174" t="s">
        <v>851</v>
      </c>
      <c r="B6" s="1177">
        <v>2022</v>
      </c>
      <c r="C6" s="1177"/>
      <c r="D6" s="1177"/>
      <c r="E6" s="1177"/>
      <c r="F6" s="1177"/>
      <c r="G6" s="1178"/>
      <c r="H6" s="1179">
        <v>2023</v>
      </c>
      <c r="I6" s="1180"/>
      <c r="J6" s="1180"/>
      <c r="K6" s="1181"/>
      <c r="L6" s="1180"/>
      <c r="M6" s="1180"/>
      <c r="N6" s="1182" t="s">
        <v>852</v>
      </c>
      <c r="Q6" s="656"/>
      <c r="R6" s="656"/>
    </row>
    <row r="7" spans="1:18" s="657" customFormat="1" ht="15.75" customHeight="1" x14ac:dyDescent="0.25">
      <c r="A7" s="1175"/>
      <c r="B7" s="1172" t="s">
        <v>712</v>
      </c>
      <c r="C7" s="1173"/>
      <c r="D7" s="1185" t="s">
        <v>853</v>
      </c>
      <c r="E7" s="1173"/>
      <c r="F7" s="1185" t="s">
        <v>2</v>
      </c>
      <c r="G7" s="1173"/>
      <c r="H7" s="1185" t="s">
        <v>712</v>
      </c>
      <c r="I7" s="1173"/>
      <c r="J7" s="1185" t="s">
        <v>853</v>
      </c>
      <c r="K7" s="1173"/>
      <c r="L7" s="1185" t="s">
        <v>2</v>
      </c>
      <c r="M7" s="1172"/>
      <c r="N7" s="1183"/>
      <c r="Q7" s="658"/>
      <c r="R7" s="658"/>
    </row>
    <row r="8" spans="1:18" s="657" customFormat="1" ht="15.75" customHeight="1" x14ac:dyDescent="0.2">
      <c r="A8" s="1175"/>
      <c r="B8" s="1164" t="s">
        <v>715</v>
      </c>
      <c r="C8" s="1163"/>
      <c r="D8" s="1162" t="s">
        <v>854</v>
      </c>
      <c r="E8" s="1163"/>
      <c r="F8" s="1162" t="s">
        <v>3</v>
      </c>
      <c r="G8" s="1163"/>
      <c r="H8" s="1162" t="s">
        <v>715</v>
      </c>
      <c r="I8" s="1163"/>
      <c r="J8" s="1162" t="s">
        <v>854</v>
      </c>
      <c r="K8" s="1163"/>
      <c r="L8" s="1162" t="s">
        <v>3</v>
      </c>
      <c r="M8" s="1164"/>
      <c r="N8" s="1183"/>
      <c r="Q8" s="658"/>
      <c r="R8" s="658"/>
    </row>
    <row r="9" spans="1:18" s="657" customFormat="1" ht="14.25" customHeight="1" x14ac:dyDescent="0.2">
      <c r="A9" s="1175"/>
      <c r="B9" s="1165" t="s">
        <v>855</v>
      </c>
      <c r="C9" s="1166" t="s">
        <v>856</v>
      </c>
      <c r="D9" s="1166" t="s">
        <v>855</v>
      </c>
      <c r="E9" s="1167" t="s">
        <v>857</v>
      </c>
      <c r="F9" s="1166" t="s">
        <v>855</v>
      </c>
      <c r="G9" s="1167" t="s">
        <v>857</v>
      </c>
      <c r="H9" s="1168" t="s">
        <v>855</v>
      </c>
      <c r="I9" s="1168" t="s">
        <v>856</v>
      </c>
      <c r="J9" s="1168" t="s">
        <v>855</v>
      </c>
      <c r="K9" s="1168" t="s">
        <v>856</v>
      </c>
      <c r="L9" s="1168" t="s">
        <v>855</v>
      </c>
      <c r="M9" s="1170" t="s">
        <v>856</v>
      </c>
      <c r="N9" s="1183"/>
      <c r="Q9" s="658"/>
      <c r="R9" s="658"/>
    </row>
    <row r="10" spans="1:18" s="657" customFormat="1" ht="34.5" customHeight="1" x14ac:dyDescent="0.2">
      <c r="A10" s="1176"/>
      <c r="B10" s="1165"/>
      <c r="C10" s="1166"/>
      <c r="D10" s="1166"/>
      <c r="E10" s="1167"/>
      <c r="F10" s="1166"/>
      <c r="G10" s="1167"/>
      <c r="H10" s="1169"/>
      <c r="I10" s="1169"/>
      <c r="J10" s="1169"/>
      <c r="K10" s="1169"/>
      <c r="L10" s="1169"/>
      <c r="M10" s="1171"/>
      <c r="N10" s="1184"/>
      <c r="Q10" s="658"/>
      <c r="R10" s="658"/>
    </row>
    <row r="11" spans="1:18" s="88" customFormat="1" ht="28.5" customHeight="1" thickBot="1" x14ac:dyDescent="0.25">
      <c r="A11" s="58" t="s">
        <v>4</v>
      </c>
      <c r="B11" s="659">
        <f>'[5]المجموع الكلي'!C35</f>
        <v>325090</v>
      </c>
      <c r="C11" s="659">
        <f>'[5]المجموع الكلي'!C36</f>
        <v>511135</v>
      </c>
      <c r="D11" s="660">
        <v>68144</v>
      </c>
      <c r="E11" s="660">
        <v>160325</v>
      </c>
      <c r="F11" s="836">
        <f>B11+D11</f>
        <v>393234</v>
      </c>
      <c r="G11" s="836">
        <f>C11+E11</f>
        <v>671460</v>
      </c>
      <c r="H11" s="659">
        <f>'[3]المجموع الكلي'!C35</f>
        <v>417442</v>
      </c>
      <c r="I11" s="659">
        <f>'[3]المجموع الكلي'!C36</f>
        <v>744361</v>
      </c>
      <c r="J11" s="659">
        <v>82024</v>
      </c>
      <c r="K11" s="659">
        <v>328644</v>
      </c>
      <c r="L11" s="840">
        <f>H11+J11</f>
        <v>499466</v>
      </c>
      <c r="M11" s="840">
        <f>I11+K11</f>
        <v>1073005</v>
      </c>
      <c r="N11" s="661" t="s">
        <v>13</v>
      </c>
      <c r="O11" s="662">
        <f>H11-B11</f>
        <v>92352</v>
      </c>
      <c r="P11" s="662">
        <f>J11-D11</f>
        <v>13880</v>
      </c>
      <c r="Q11" s="663">
        <f>H11/$H$23%</f>
        <v>7.6468626013166885</v>
      </c>
      <c r="R11" s="663">
        <f>I11/$I$23%</f>
        <v>7.5009570670648307</v>
      </c>
    </row>
    <row r="12" spans="1:18" s="668" customFormat="1" ht="28.5" customHeight="1" thickBot="1" x14ac:dyDescent="0.25">
      <c r="A12" s="664" t="s">
        <v>5</v>
      </c>
      <c r="B12" s="665">
        <f>'[5]المجموع الكلي'!D35</f>
        <v>307354</v>
      </c>
      <c r="C12" s="665">
        <f>'[5]المجموع الكلي'!D36</f>
        <v>458757</v>
      </c>
      <c r="D12" s="666">
        <v>63707</v>
      </c>
      <c r="E12" s="666">
        <v>145267.399</v>
      </c>
      <c r="F12" s="837">
        <f>B12+D12</f>
        <v>371061</v>
      </c>
      <c r="G12" s="837">
        <f>C12+E12</f>
        <v>604024.39899999998</v>
      </c>
      <c r="H12" s="665">
        <f>'[3]المجموع الكلي'!D35</f>
        <v>416698</v>
      </c>
      <c r="I12" s="665">
        <f>'[3]المجموع الكلي'!D36</f>
        <v>795652</v>
      </c>
      <c r="J12" s="835">
        <v>87968</v>
      </c>
      <c r="K12" s="665">
        <v>417133</v>
      </c>
      <c r="L12" s="841">
        <f t="shared" ref="L12:M22" si="0">H12+J12</f>
        <v>504666</v>
      </c>
      <c r="M12" s="841">
        <f t="shared" si="0"/>
        <v>1212785</v>
      </c>
      <c r="N12" s="667" t="s">
        <v>14</v>
      </c>
      <c r="O12" s="662">
        <f t="shared" ref="O12:O22" si="1">H12-B12</f>
        <v>109344</v>
      </c>
      <c r="P12" s="662">
        <f t="shared" ref="P12:P23" si="2">J12-D12</f>
        <v>24261</v>
      </c>
      <c r="Q12" s="663">
        <f t="shared" ref="Q12:Q22" si="3">H12/$H$23%</f>
        <v>7.633233724070557</v>
      </c>
      <c r="R12" s="663">
        <f t="shared" ref="R12:R22" si="4">I12/$I$23%</f>
        <v>8.0178186287624769</v>
      </c>
    </row>
    <row r="13" spans="1:18" s="88" customFormat="1" ht="28.5" customHeight="1" thickBot="1" x14ac:dyDescent="0.25">
      <c r="A13" s="60" t="s">
        <v>6</v>
      </c>
      <c r="B13" s="669">
        <f>'[5]المجموع الكلي'!E35</f>
        <v>417621</v>
      </c>
      <c r="C13" s="669">
        <f>'[5]المجموع الكلي'!E36</f>
        <v>622500</v>
      </c>
      <c r="D13" s="670">
        <v>74401.560500000007</v>
      </c>
      <c r="E13" s="670">
        <v>168178.17199999999</v>
      </c>
      <c r="F13" s="838">
        <f t="shared" ref="F13:G22" si="5">B13+D13</f>
        <v>492022.56050000002</v>
      </c>
      <c r="G13" s="838">
        <f t="shared" si="5"/>
        <v>790678.17200000002</v>
      </c>
      <c r="H13" s="669">
        <f>'[3]المجموع الكلي'!E35</f>
        <v>493284</v>
      </c>
      <c r="I13" s="669">
        <f>'[3]المجموع الكلي'!E36</f>
        <v>835009</v>
      </c>
      <c r="J13" s="669">
        <v>104125</v>
      </c>
      <c r="K13" s="669">
        <v>563320</v>
      </c>
      <c r="L13" s="842">
        <f t="shared" si="0"/>
        <v>597409</v>
      </c>
      <c r="M13" s="842">
        <f t="shared" si="0"/>
        <v>1398329</v>
      </c>
      <c r="N13" s="671" t="s">
        <v>15</v>
      </c>
      <c r="O13" s="662">
        <f t="shared" si="1"/>
        <v>75663</v>
      </c>
      <c r="P13" s="662">
        <f t="shared" si="2"/>
        <v>29723.439499999993</v>
      </c>
      <c r="Q13" s="663">
        <f t="shared" si="3"/>
        <v>9.0361654347859144</v>
      </c>
      <c r="R13" s="663">
        <f t="shared" si="4"/>
        <v>8.4144207711214545</v>
      </c>
    </row>
    <row r="14" spans="1:18" s="668" customFormat="1" ht="28.5" customHeight="1" thickBot="1" x14ac:dyDescent="0.25">
      <c r="A14" s="664" t="s">
        <v>582</v>
      </c>
      <c r="B14" s="665">
        <f>'[5]المجموع الكلي'!F35</f>
        <v>262788</v>
      </c>
      <c r="C14" s="665">
        <f>'[5]المجموع الكلي'!F36</f>
        <v>418429</v>
      </c>
      <c r="D14" s="666">
        <v>59824</v>
      </c>
      <c r="E14" s="666">
        <v>145085</v>
      </c>
      <c r="F14" s="837">
        <f t="shared" si="5"/>
        <v>322612</v>
      </c>
      <c r="G14" s="837">
        <f t="shared" si="5"/>
        <v>563514</v>
      </c>
      <c r="H14" s="665">
        <f>'[3]المجموع الكلي'!F35</f>
        <v>368515</v>
      </c>
      <c r="I14" s="665">
        <f>'[3]المجموع الكلي'!F36</f>
        <v>667180.5</v>
      </c>
      <c r="J14" s="665">
        <v>90191</v>
      </c>
      <c r="K14" s="665">
        <v>405022</v>
      </c>
      <c r="L14" s="841">
        <f t="shared" si="0"/>
        <v>458706</v>
      </c>
      <c r="M14" s="841">
        <f t="shared" si="0"/>
        <v>1072202.5</v>
      </c>
      <c r="N14" s="667" t="s">
        <v>16</v>
      </c>
      <c r="O14" s="662">
        <f t="shared" si="1"/>
        <v>105727</v>
      </c>
      <c r="P14" s="662">
        <f t="shared" si="2"/>
        <v>30367</v>
      </c>
      <c r="Q14" s="663">
        <f t="shared" si="3"/>
        <v>6.7505990569329857</v>
      </c>
      <c r="R14" s="663">
        <f t="shared" si="4"/>
        <v>6.723205926268097</v>
      </c>
    </row>
    <row r="15" spans="1:18" s="88" customFormat="1" ht="28.5" customHeight="1" thickBot="1" x14ac:dyDescent="0.25">
      <c r="A15" s="60" t="s">
        <v>8</v>
      </c>
      <c r="B15" s="669">
        <f>'[5]المجموع الكلي'!G35</f>
        <v>405685</v>
      </c>
      <c r="C15" s="669">
        <f>'[5]المجموع الكلي'!G36</f>
        <v>578182</v>
      </c>
      <c r="D15" s="670">
        <v>79791.149700000009</v>
      </c>
      <c r="E15" s="670">
        <v>172514</v>
      </c>
      <c r="F15" s="838">
        <f t="shared" si="5"/>
        <v>485476.14970000001</v>
      </c>
      <c r="G15" s="838">
        <f t="shared" si="5"/>
        <v>750696</v>
      </c>
      <c r="H15" s="669">
        <f>'[3]المجموع الكلي'!G35</f>
        <v>430316</v>
      </c>
      <c r="I15" s="669">
        <f>'[3]المجموع الكلي'!G36</f>
        <v>793939</v>
      </c>
      <c r="J15" s="669">
        <v>95647</v>
      </c>
      <c r="K15" s="669">
        <v>416648</v>
      </c>
      <c r="L15" s="842">
        <f t="shared" si="0"/>
        <v>525963</v>
      </c>
      <c r="M15" s="842">
        <f t="shared" si="0"/>
        <v>1210587</v>
      </c>
      <c r="N15" s="671" t="s">
        <v>17</v>
      </c>
      <c r="O15" s="662">
        <f t="shared" si="1"/>
        <v>24631</v>
      </c>
      <c r="P15" s="662">
        <f t="shared" si="2"/>
        <v>15855.850299999991</v>
      </c>
      <c r="Q15" s="663">
        <f t="shared" si="3"/>
        <v>7.8826934691482702</v>
      </c>
      <c r="R15" s="663">
        <f t="shared" si="4"/>
        <v>8.0005566558005921</v>
      </c>
    </row>
    <row r="16" spans="1:18" s="668" customFormat="1" ht="28.5" customHeight="1" thickBot="1" x14ac:dyDescent="0.25">
      <c r="A16" s="664" t="s">
        <v>42</v>
      </c>
      <c r="B16" s="665">
        <f>'[5]المجموع الكلي'!H35</f>
        <v>378902</v>
      </c>
      <c r="C16" s="665">
        <f>'[5]المجموع الكلي'!H36</f>
        <v>532904</v>
      </c>
      <c r="D16" s="666">
        <v>74895</v>
      </c>
      <c r="E16" s="666">
        <v>162265</v>
      </c>
      <c r="F16" s="837">
        <f t="shared" si="5"/>
        <v>453797</v>
      </c>
      <c r="G16" s="837">
        <f t="shared" si="5"/>
        <v>695169</v>
      </c>
      <c r="H16" s="665">
        <f>'[3]المجموع الكلي'!H35</f>
        <v>425914</v>
      </c>
      <c r="I16" s="665">
        <f>'[3]المجموع الكلي'!H36</f>
        <v>758837.5</v>
      </c>
      <c r="J16" s="665">
        <v>93825</v>
      </c>
      <c r="K16" s="665">
        <v>436436.5</v>
      </c>
      <c r="L16" s="841">
        <f t="shared" si="0"/>
        <v>519739</v>
      </c>
      <c r="M16" s="841">
        <f t="shared" si="0"/>
        <v>1195274</v>
      </c>
      <c r="N16" s="667" t="s">
        <v>18</v>
      </c>
      <c r="O16" s="662">
        <f t="shared" si="1"/>
        <v>47012</v>
      </c>
      <c r="P16" s="662">
        <f t="shared" si="2"/>
        <v>18930</v>
      </c>
      <c r="Q16" s="663">
        <f t="shared" si="3"/>
        <v>7.8020559454419924</v>
      </c>
      <c r="R16" s="663">
        <f t="shared" si="4"/>
        <v>7.6468373657120781</v>
      </c>
    </row>
    <row r="17" spans="1:18" s="88" customFormat="1" ht="28.5" customHeight="1" thickBot="1" x14ac:dyDescent="0.25">
      <c r="A17" s="60" t="s">
        <v>9</v>
      </c>
      <c r="B17" s="669">
        <f>'[5]المجموع الكلي'!I35</f>
        <v>364122</v>
      </c>
      <c r="C17" s="669">
        <f>'[5]المجموع الكلي'!I36</f>
        <v>502489.31</v>
      </c>
      <c r="D17" s="670">
        <v>84904</v>
      </c>
      <c r="E17" s="670">
        <v>172359</v>
      </c>
      <c r="F17" s="838">
        <f t="shared" si="5"/>
        <v>449026</v>
      </c>
      <c r="G17" s="838">
        <f t="shared" si="5"/>
        <v>674848.31</v>
      </c>
      <c r="H17" s="669">
        <f>'[3]المجموع الكلي'!I35</f>
        <v>429757</v>
      </c>
      <c r="I17" s="669">
        <f>'[3]المجموع الكلي'!I36</f>
        <v>763139.5</v>
      </c>
      <c r="J17" s="669">
        <v>98174</v>
      </c>
      <c r="K17" s="669">
        <v>454579.5</v>
      </c>
      <c r="L17" s="842">
        <f t="shared" si="0"/>
        <v>527931</v>
      </c>
      <c r="M17" s="842">
        <f t="shared" si="0"/>
        <v>1217719</v>
      </c>
      <c r="N17" s="671" t="s">
        <v>19</v>
      </c>
      <c r="O17" s="662">
        <f t="shared" si="1"/>
        <v>65635</v>
      </c>
      <c r="P17" s="662">
        <f t="shared" si="2"/>
        <v>13270</v>
      </c>
      <c r="Q17" s="663">
        <f t="shared" si="3"/>
        <v>7.8724534928302763</v>
      </c>
      <c r="R17" s="663">
        <f t="shared" si="4"/>
        <v>7.6901888004359726</v>
      </c>
    </row>
    <row r="18" spans="1:18" s="668" customFormat="1" ht="28.5" customHeight="1" thickBot="1" x14ac:dyDescent="0.25">
      <c r="A18" s="664" t="s">
        <v>43</v>
      </c>
      <c r="B18" s="665">
        <f>'[5]المجموع الكلي'!J35</f>
        <v>401219</v>
      </c>
      <c r="C18" s="665">
        <f>'[5]المجموع الكلي'!J36</f>
        <v>567414</v>
      </c>
      <c r="D18" s="666">
        <v>83557</v>
      </c>
      <c r="E18" s="666">
        <v>173400</v>
      </c>
      <c r="F18" s="837">
        <f t="shared" si="5"/>
        <v>484776</v>
      </c>
      <c r="G18" s="837">
        <f t="shared" si="5"/>
        <v>740814</v>
      </c>
      <c r="H18" s="665">
        <f>'[3]المجموع الكلي'!J35</f>
        <v>423087</v>
      </c>
      <c r="I18" s="665">
        <f>'[3]المجموع الكلي'!J36</f>
        <v>758877.5</v>
      </c>
      <c r="J18" s="665">
        <v>96375</v>
      </c>
      <c r="K18" s="665">
        <v>434288</v>
      </c>
      <c r="L18" s="841">
        <f t="shared" si="0"/>
        <v>519462</v>
      </c>
      <c r="M18" s="841">
        <f t="shared" si="0"/>
        <v>1193165.5</v>
      </c>
      <c r="N18" s="667" t="s">
        <v>20</v>
      </c>
      <c r="O18" s="662">
        <f t="shared" si="1"/>
        <v>21868</v>
      </c>
      <c r="P18" s="662">
        <f t="shared" si="2"/>
        <v>12818</v>
      </c>
      <c r="Q18" s="663">
        <f t="shared" si="3"/>
        <v>7.7502698755833714</v>
      </c>
      <c r="R18" s="663">
        <f t="shared" si="4"/>
        <v>7.6472404473924493</v>
      </c>
    </row>
    <row r="19" spans="1:18" s="88" customFormat="1" ht="28.5" customHeight="1" thickBot="1" x14ac:dyDescent="0.25">
      <c r="A19" s="60" t="s">
        <v>10</v>
      </c>
      <c r="B19" s="669">
        <f>'[5]المجموع الكلي'!K35</f>
        <v>355879</v>
      </c>
      <c r="C19" s="669">
        <f>'[5]المجموع الكلي'!K36</f>
        <v>517747</v>
      </c>
      <c r="D19" s="670">
        <v>78193</v>
      </c>
      <c r="E19" s="670">
        <v>182667</v>
      </c>
      <c r="F19" s="838">
        <f t="shared" si="5"/>
        <v>434072</v>
      </c>
      <c r="G19" s="838">
        <f t="shared" si="5"/>
        <v>700414</v>
      </c>
      <c r="H19" s="672">
        <f>'[3]المجموع الكلي'!K35</f>
        <v>414850</v>
      </c>
      <c r="I19" s="669">
        <f>'[3]المجموع الكلي'!K36</f>
        <v>775422</v>
      </c>
      <c r="J19" s="669">
        <v>89146</v>
      </c>
      <c r="K19" s="669">
        <v>443239</v>
      </c>
      <c r="L19" s="842">
        <f t="shared" si="0"/>
        <v>503996</v>
      </c>
      <c r="M19" s="842">
        <f t="shared" si="0"/>
        <v>1218661</v>
      </c>
      <c r="N19" s="671" t="s">
        <v>21</v>
      </c>
      <c r="O19" s="662">
        <f t="shared" si="1"/>
        <v>58971</v>
      </c>
      <c r="P19" s="662">
        <f t="shared" si="2"/>
        <v>10953</v>
      </c>
      <c r="Q19" s="663">
        <f t="shared" si="3"/>
        <v>7.5993813515559721</v>
      </c>
      <c r="R19" s="663">
        <f t="shared" si="4"/>
        <v>7.8139600689148745</v>
      </c>
    </row>
    <row r="20" spans="1:18" s="668" customFormat="1" ht="28.5" customHeight="1" thickBot="1" x14ac:dyDescent="0.25">
      <c r="A20" s="664" t="s">
        <v>44</v>
      </c>
      <c r="B20" s="665">
        <f>'[5]المجموع الكلي'!L35</f>
        <v>361792.27</v>
      </c>
      <c r="C20" s="665">
        <f>'[5]المجموع الكلي'!L36</f>
        <v>590221</v>
      </c>
      <c r="D20" s="666">
        <v>83675.199999999997</v>
      </c>
      <c r="E20" s="666">
        <v>226924</v>
      </c>
      <c r="F20" s="837">
        <f t="shared" si="5"/>
        <v>445467.47000000003</v>
      </c>
      <c r="G20" s="837">
        <f t="shared" si="5"/>
        <v>817145</v>
      </c>
      <c r="H20" s="665">
        <f>'[3]المجموع الكلي'!L35</f>
        <v>512301</v>
      </c>
      <c r="I20" s="665">
        <f>'[3]المجموع الكلي'!L36</f>
        <v>916965.5</v>
      </c>
      <c r="J20" s="665">
        <v>101905</v>
      </c>
      <c r="K20" s="665">
        <v>511312</v>
      </c>
      <c r="L20" s="841">
        <f t="shared" si="0"/>
        <v>614206</v>
      </c>
      <c r="M20" s="841">
        <f t="shared" si="0"/>
        <v>1428277.5</v>
      </c>
      <c r="N20" s="667" t="s">
        <v>45</v>
      </c>
      <c r="O20" s="662">
        <f t="shared" si="1"/>
        <v>150508.72999999998</v>
      </c>
      <c r="P20" s="662">
        <f t="shared" si="2"/>
        <v>18229.800000000003</v>
      </c>
      <c r="Q20" s="663">
        <f t="shared" si="3"/>
        <v>9.3845261318150559</v>
      </c>
      <c r="R20" s="663">
        <f t="shared" si="4"/>
        <v>9.240299864554478</v>
      </c>
    </row>
    <row r="21" spans="1:18" s="88" customFormat="1" ht="28.5" customHeight="1" thickBot="1" x14ac:dyDescent="0.25">
      <c r="A21" s="60" t="s">
        <v>11</v>
      </c>
      <c r="B21" s="669">
        <f>'[5]المجموع الكلي'!M35</f>
        <v>387448.17</v>
      </c>
      <c r="C21" s="669">
        <f>'[5]المجموع الكلي'!M36</f>
        <v>689323</v>
      </c>
      <c r="D21" s="670">
        <v>103539</v>
      </c>
      <c r="E21" s="670">
        <v>255998</v>
      </c>
      <c r="F21" s="838">
        <f t="shared" si="5"/>
        <v>490987.17</v>
      </c>
      <c r="G21" s="838">
        <f t="shared" si="5"/>
        <v>945321</v>
      </c>
      <c r="H21" s="669">
        <f>'[3]المجموع الكلي'!M35</f>
        <v>537017</v>
      </c>
      <c r="I21" s="669">
        <f>'[3]المجموع الكلي'!M36</f>
        <v>1006882.5</v>
      </c>
      <c r="J21" s="669">
        <v>126643</v>
      </c>
      <c r="K21" s="669">
        <v>741788</v>
      </c>
      <c r="L21" s="842">
        <f t="shared" si="0"/>
        <v>663660</v>
      </c>
      <c r="M21" s="842">
        <f t="shared" si="0"/>
        <v>1748670.5</v>
      </c>
      <c r="N21" s="671" t="s">
        <v>22</v>
      </c>
      <c r="O21" s="662">
        <f t="shared" si="1"/>
        <v>149568.83000000002</v>
      </c>
      <c r="P21" s="662">
        <f t="shared" si="2"/>
        <v>23104</v>
      </c>
      <c r="Q21" s="663">
        <f t="shared" si="3"/>
        <v>9.8372832958142311</v>
      </c>
      <c r="R21" s="663">
        <f t="shared" si="4"/>
        <v>10.146397250902323</v>
      </c>
    </row>
    <row r="22" spans="1:18" s="668" customFormat="1" ht="28.5" customHeight="1" x14ac:dyDescent="0.2">
      <c r="A22" s="673" t="s">
        <v>12</v>
      </c>
      <c r="B22" s="674">
        <f>'[5]المجموع الكلي'!N35</f>
        <v>602481</v>
      </c>
      <c r="C22" s="674">
        <f>'[5]المجموع الكلي'!N36</f>
        <v>1021211</v>
      </c>
      <c r="D22" s="675">
        <v>128607</v>
      </c>
      <c r="E22" s="675">
        <v>261521.44999999998</v>
      </c>
      <c r="F22" s="839">
        <f t="shared" si="5"/>
        <v>731088</v>
      </c>
      <c r="G22" s="839">
        <f t="shared" si="5"/>
        <v>1282732.45</v>
      </c>
      <c r="H22" s="674">
        <f>'[3]المجموع الكلي'!N35</f>
        <v>589816</v>
      </c>
      <c r="I22" s="674">
        <f>'[3]المجموع الكلي'!N36</f>
        <v>1107281</v>
      </c>
      <c r="J22" s="674">
        <v>142707</v>
      </c>
      <c r="K22" s="674">
        <v>603326.30000000005</v>
      </c>
      <c r="L22" s="843">
        <f t="shared" si="0"/>
        <v>732523</v>
      </c>
      <c r="M22" s="843">
        <f t="shared" si="0"/>
        <v>1710607.3</v>
      </c>
      <c r="N22" s="676" t="s">
        <v>23</v>
      </c>
      <c r="O22" s="662">
        <f t="shared" si="1"/>
        <v>-12665</v>
      </c>
      <c r="P22" s="662">
        <f t="shared" si="2"/>
        <v>14100</v>
      </c>
      <c r="Q22" s="663">
        <f t="shared" si="3"/>
        <v>10.804475620704682</v>
      </c>
      <c r="R22" s="663">
        <f t="shared" si="4"/>
        <v>11.15811715307037</v>
      </c>
    </row>
    <row r="23" spans="1:18" s="89" customFormat="1" ht="28.5" customHeight="1" x14ac:dyDescent="0.2">
      <c r="A23" s="542" t="s">
        <v>2</v>
      </c>
      <c r="B23" s="677">
        <f t="shared" ref="B23:G23" si="6">SUM(B11:B22)</f>
        <v>4570381.4399999995</v>
      </c>
      <c r="C23" s="677">
        <f t="shared" si="6"/>
        <v>7010312.3100000005</v>
      </c>
      <c r="D23" s="543">
        <f t="shared" si="6"/>
        <v>983237.91020000004</v>
      </c>
      <c r="E23" s="543">
        <f t="shared" si="6"/>
        <v>2226504.0210000002</v>
      </c>
      <c r="F23" s="543">
        <f t="shared" si="6"/>
        <v>5553619.3502000002</v>
      </c>
      <c r="G23" s="543">
        <f t="shared" si="6"/>
        <v>9236816.3310000002</v>
      </c>
      <c r="H23" s="677">
        <f t="shared" ref="H23:M23" si="7">SUM(H11:H22)</f>
        <v>5458997</v>
      </c>
      <c r="I23" s="678">
        <f t="shared" si="7"/>
        <v>9923547</v>
      </c>
      <c r="J23" s="678">
        <f t="shared" si="7"/>
        <v>1208730</v>
      </c>
      <c r="K23" s="678">
        <f t="shared" si="7"/>
        <v>5755736.2999999998</v>
      </c>
      <c r="L23" s="678">
        <f>SUM(L11:L22)</f>
        <v>6667727</v>
      </c>
      <c r="M23" s="678">
        <f t="shared" si="7"/>
        <v>15679283.300000001</v>
      </c>
      <c r="N23" s="679" t="s">
        <v>3</v>
      </c>
      <c r="O23" s="662">
        <f>H23-B23</f>
        <v>888615.56000000052</v>
      </c>
      <c r="P23" s="662">
        <f t="shared" si="2"/>
        <v>225492.08979999996</v>
      </c>
      <c r="Q23" s="680">
        <f>SUM(Q11:Q22)</f>
        <v>99.999999999999986</v>
      </c>
      <c r="R23" s="680">
        <f>SUM(R11:R22)</f>
        <v>100</v>
      </c>
    </row>
    <row r="25" spans="1:18" x14ac:dyDescent="0.2">
      <c r="H25" s="205"/>
      <c r="I25" s="205"/>
      <c r="J25" s="205"/>
      <c r="K25" s="205"/>
      <c r="L25" s="205"/>
      <c r="M25" s="205"/>
    </row>
    <row r="29" spans="1:18" ht="29.25" customHeight="1" x14ac:dyDescent="0.2"/>
  </sheetData>
  <mergeCells count="32">
    <mergeCell ref="B7:C7"/>
    <mergeCell ref="A1:N1"/>
    <mergeCell ref="A2:N2"/>
    <mergeCell ref="A3:N3"/>
    <mergeCell ref="A4:N4"/>
    <mergeCell ref="A6:A10"/>
    <mergeCell ref="B6:G6"/>
    <mergeCell ref="H6:M6"/>
    <mergeCell ref="N6:N10"/>
    <mergeCell ref="D7:E7"/>
    <mergeCell ref="F7:G7"/>
    <mergeCell ref="H7:I7"/>
    <mergeCell ref="J7:K7"/>
    <mergeCell ref="L7:M7"/>
    <mergeCell ref="B8:C8"/>
    <mergeCell ref="D8:E8"/>
    <mergeCell ref="F8:G8"/>
    <mergeCell ref="H8:I8"/>
    <mergeCell ref="J8:K8"/>
    <mergeCell ref="L8:M8"/>
    <mergeCell ref="B9:B10"/>
    <mergeCell ref="C9:C10"/>
    <mergeCell ref="D9:D10"/>
    <mergeCell ref="E9:E10"/>
    <mergeCell ref="F9:F10"/>
    <mergeCell ref="G9:G10"/>
    <mergeCell ref="H9:H10"/>
    <mergeCell ref="I9:I10"/>
    <mergeCell ref="J9:J10"/>
    <mergeCell ref="K9:K10"/>
    <mergeCell ref="L9:L10"/>
    <mergeCell ref="M9:M10"/>
  </mergeCells>
  <phoneticPr fontId="31" type="noConversion"/>
  <printOptions horizontalCentered="1" verticalCentered="1"/>
  <pageMargins left="0" right="0" top="0" bottom="0" header="0" footer="0"/>
  <pageSetup paperSize="9" scale="88"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3"/>
  <dimension ref="A1:T27"/>
  <sheetViews>
    <sheetView showGridLines="0" rightToLeft="1" view="pageBreakPreview" zoomScaleNormal="100" zoomScaleSheetLayoutView="100" workbookViewId="0">
      <selection activeCell="X11" sqref="X11"/>
    </sheetView>
  </sheetViews>
  <sheetFormatPr defaultColWidth="7.140625" defaultRowHeight="12.75" x14ac:dyDescent="0.2"/>
  <cols>
    <col min="1" max="2" width="8.42578125" style="26" customWidth="1"/>
    <col min="3" max="3" width="9.7109375" style="26" bestFit="1" customWidth="1"/>
    <col min="4" max="4" width="10.28515625" style="26" bestFit="1" customWidth="1"/>
    <col min="5" max="5" width="8.7109375" style="26" bestFit="1" customWidth="1"/>
    <col min="6" max="6" width="10.28515625" style="26" bestFit="1" customWidth="1"/>
    <col min="7" max="10" width="8.7109375" style="26" bestFit="1" customWidth="1"/>
    <col min="11" max="11" width="7.7109375" style="26" bestFit="1" customWidth="1"/>
    <col min="12" max="12" width="8.7109375" style="26" bestFit="1" customWidth="1"/>
    <col min="13" max="13" width="7.7109375" style="26" bestFit="1" customWidth="1"/>
    <col min="14" max="14" width="8.7109375" style="26" bestFit="1" customWidth="1"/>
    <col min="15" max="16" width="10.28515625" style="26" bestFit="1" customWidth="1"/>
    <col min="17" max="18" width="10.28515625" style="26" customWidth="1"/>
    <col min="19" max="19" width="13" style="27" customWidth="1"/>
    <col min="20" max="20" width="10.140625" style="27" customWidth="1"/>
    <col min="21" max="16384" width="7.140625" style="27"/>
  </cols>
  <sheetData>
    <row r="1" spans="1:20" s="11" customFormat="1" ht="18" x14ac:dyDescent="0.25">
      <c r="A1" s="865" t="s">
        <v>858</v>
      </c>
      <c r="B1" s="865"/>
      <c r="C1" s="866"/>
      <c r="D1" s="866"/>
      <c r="E1" s="866"/>
      <c r="F1" s="866"/>
      <c r="G1" s="866"/>
      <c r="H1" s="866"/>
      <c r="I1" s="866"/>
      <c r="J1" s="866"/>
      <c r="K1" s="866"/>
      <c r="L1" s="866"/>
      <c r="M1" s="866"/>
      <c r="N1" s="866"/>
      <c r="O1" s="866"/>
      <c r="P1" s="866"/>
      <c r="Q1" s="866"/>
      <c r="R1" s="866"/>
    </row>
    <row r="2" spans="1:20" s="12" customFormat="1" ht="18" x14ac:dyDescent="0.25">
      <c r="A2" s="882" t="s">
        <v>830</v>
      </c>
      <c r="B2" s="882"/>
      <c r="C2" s="882"/>
      <c r="D2" s="882"/>
      <c r="E2" s="882"/>
      <c r="F2" s="882"/>
      <c r="G2" s="882"/>
      <c r="H2" s="882"/>
      <c r="I2" s="882"/>
      <c r="J2" s="882"/>
      <c r="K2" s="882"/>
      <c r="L2" s="882"/>
      <c r="M2" s="882"/>
      <c r="N2" s="882"/>
      <c r="O2" s="882"/>
      <c r="P2" s="882"/>
      <c r="Q2" s="882"/>
      <c r="R2" s="882"/>
    </row>
    <row r="3" spans="1:20" s="11" customFormat="1" ht="22.15" customHeight="1" x14ac:dyDescent="0.25">
      <c r="A3" s="1055" t="s">
        <v>935</v>
      </c>
      <c r="B3" s="1055"/>
      <c r="C3" s="1056"/>
      <c r="D3" s="1056"/>
      <c r="E3" s="1056"/>
      <c r="F3" s="1056"/>
      <c r="G3" s="1056"/>
      <c r="H3" s="1056"/>
      <c r="I3" s="1056"/>
      <c r="J3" s="1056"/>
      <c r="K3" s="1056"/>
      <c r="L3" s="1056"/>
      <c r="M3" s="1056"/>
      <c r="N3" s="1056"/>
      <c r="O3" s="1056"/>
      <c r="P3" s="1056"/>
      <c r="Q3" s="1056"/>
      <c r="R3" s="1056"/>
    </row>
    <row r="4" spans="1:20" s="12" customFormat="1" ht="15.75" x14ac:dyDescent="0.25">
      <c r="A4" s="870" t="s">
        <v>830</v>
      </c>
      <c r="B4" s="870"/>
      <c r="C4" s="870"/>
      <c r="D4" s="870"/>
      <c r="E4" s="870"/>
      <c r="F4" s="870"/>
      <c r="G4" s="870"/>
      <c r="H4" s="870"/>
      <c r="I4" s="870"/>
      <c r="J4" s="870"/>
      <c r="K4" s="870"/>
      <c r="L4" s="870"/>
      <c r="M4" s="870"/>
      <c r="N4" s="870"/>
      <c r="O4" s="870"/>
      <c r="P4" s="870"/>
      <c r="Q4" s="870"/>
      <c r="R4" s="870"/>
    </row>
    <row r="5" spans="1:20" s="26" customFormat="1" ht="20.100000000000001" customHeight="1" x14ac:dyDescent="0.2">
      <c r="A5" s="61" t="s">
        <v>738</v>
      </c>
      <c r="B5" s="61"/>
      <c r="C5" s="61"/>
      <c r="R5" s="67" t="s">
        <v>739</v>
      </c>
    </row>
    <row r="6" spans="1:20" s="657" customFormat="1" ht="14.25" customHeight="1" x14ac:dyDescent="0.2">
      <c r="A6" s="1200" t="s">
        <v>859</v>
      </c>
      <c r="B6" s="1201"/>
      <c r="C6" s="1207" t="s">
        <v>313</v>
      </c>
      <c r="D6" s="1208"/>
      <c r="E6" s="1207" t="s">
        <v>189</v>
      </c>
      <c r="F6" s="1208"/>
      <c r="G6" s="1207" t="s">
        <v>188</v>
      </c>
      <c r="H6" s="1208"/>
      <c r="I6" s="1207" t="s">
        <v>314</v>
      </c>
      <c r="J6" s="1208"/>
      <c r="K6" s="1209" t="s">
        <v>315</v>
      </c>
      <c r="L6" s="1208"/>
      <c r="M6" s="1210" t="s">
        <v>316</v>
      </c>
      <c r="N6" s="1211"/>
      <c r="O6" s="1212" t="s">
        <v>341</v>
      </c>
      <c r="P6" s="1212"/>
      <c r="Q6" s="1213" t="s">
        <v>860</v>
      </c>
      <c r="R6" s="1214"/>
    </row>
    <row r="7" spans="1:20" s="657" customFormat="1" ht="19.5" customHeight="1" x14ac:dyDescent="0.2">
      <c r="A7" s="1202"/>
      <c r="B7" s="1203"/>
      <c r="C7" s="1207"/>
      <c r="D7" s="1208"/>
      <c r="E7" s="1207"/>
      <c r="F7" s="1208"/>
      <c r="G7" s="1207"/>
      <c r="H7" s="1208"/>
      <c r="I7" s="1207"/>
      <c r="J7" s="1208"/>
      <c r="K7" s="1209"/>
      <c r="L7" s="1208"/>
      <c r="M7" s="1210"/>
      <c r="N7" s="1211"/>
      <c r="O7" s="1212"/>
      <c r="P7" s="1212"/>
      <c r="Q7" s="1215"/>
      <c r="R7" s="1216"/>
    </row>
    <row r="8" spans="1:20" s="657" customFormat="1" ht="15" customHeight="1" x14ac:dyDescent="0.2">
      <c r="A8" s="1204"/>
      <c r="B8" s="1203"/>
      <c r="C8" s="682" t="s">
        <v>39</v>
      </c>
      <c r="D8" s="682" t="s">
        <v>41</v>
      </c>
      <c r="E8" s="682" t="s">
        <v>39</v>
      </c>
      <c r="F8" s="682" t="s">
        <v>41</v>
      </c>
      <c r="G8" s="682" t="s">
        <v>39</v>
      </c>
      <c r="H8" s="682" t="s">
        <v>41</v>
      </c>
      <c r="I8" s="682" t="s">
        <v>39</v>
      </c>
      <c r="J8" s="682" t="s">
        <v>41</v>
      </c>
      <c r="K8" s="682" t="s">
        <v>39</v>
      </c>
      <c r="L8" s="682" t="s">
        <v>41</v>
      </c>
      <c r="M8" s="682" t="s">
        <v>39</v>
      </c>
      <c r="N8" s="682" t="s">
        <v>41</v>
      </c>
      <c r="O8" s="682" t="s">
        <v>39</v>
      </c>
      <c r="P8" s="682" t="s">
        <v>41</v>
      </c>
      <c r="Q8" s="1215"/>
      <c r="R8" s="1216"/>
    </row>
    <row r="9" spans="1:20" s="657" customFormat="1" ht="14.25" customHeight="1" x14ac:dyDescent="0.2">
      <c r="A9" s="1205"/>
      <c r="B9" s="1206"/>
      <c r="C9" s="683" t="s">
        <v>489</v>
      </c>
      <c r="D9" s="683" t="s">
        <v>40</v>
      </c>
      <c r="E9" s="683" t="s">
        <v>489</v>
      </c>
      <c r="F9" s="683" t="s">
        <v>40</v>
      </c>
      <c r="G9" s="683" t="s">
        <v>489</v>
      </c>
      <c r="H9" s="683" t="s">
        <v>40</v>
      </c>
      <c r="I9" s="683" t="s">
        <v>489</v>
      </c>
      <c r="J9" s="683" t="s">
        <v>40</v>
      </c>
      <c r="K9" s="683" t="s">
        <v>489</v>
      </c>
      <c r="L9" s="683" t="s">
        <v>40</v>
      </c>
      <c r="M9" s="683" t="s">
        <v>489</v>
      </c>
      <c r="N9" s="683" t="s">
        <v>40</v>
      </c>
      <c r="O9" s="683" t="s">
        <v>489</v>
      </c>
      <c r="P9" s="683" t="s">
        <v>40</v>
      </c>
      <c r="Q9" s="1217"/>
      <c r="R9" s="1218"/>
    </row>
    <row r="10" spans="1:20" s="689" customFormat="1" ht="29.25" customHeight="1" thickBot="1" x14ac:dyDescent="0.25">
      <c r="A10" s="1186">
        <v>2022</v>
      </c>
      <c r="B10" s="684" t="s">
        <v>712</v>
      </c>
      <c r="C10" s="685">
        <f>'[5]المجموع الكلي'!O6</f>
        <v>1001625</v>
      </c>
      <c r="D10" s="685">
        <f>'[5]المجموع الكلي'!O7</f>
        <v>1655001.31</v>
      </c>
      <c r="E10" s="685">
        <f>'[5]المجموع الكلي'!O17</f>
        <v>262386</v>
      </c>
      <c r="F10" s="685">
        <f>'[5]المجموع الكلي'!O18</f>
        <v>375964</v>
      </c>
      <c r="G10" s="686">
        <f>'[5]المجموع الكلي'!O13</f>
        <v>45066</v>
      </c>
      <c r="H10" s="686">
        <f>'[5]المجموع الكلي'!O14</f>
        <v>63885</v>
      </c>
      <c r="I10" s="686">
        <f>'[5]المجموع الكلي'!O21</f>
        <v>82998</v>
      </c>
      <c r="J10" s="686">
        <f>'[5]المجموع الكلي'!O22</f>
        <v>125011</v>
      </c>
      <c r="K10" s="686">
        <f>'[5]المجموع الكلي'!O15</f>
        <v>24450</v>
      </c>
      <c r="L10" s="686">
        <f>'[5]المجموع الكلي'!O16</f>
        <v>33635</v>
      </c>
      <c r="M10" s="686">
        <f>'[5]المجموع الكلي'!O19</f>
        <v>61200.270000000004</v>
      </c>
      <c r="N10" s="686">
        <f>'[5]المجموع الكلي'!O20</f>
        <v>83203</v>
      </c>
      <c r="O10" s="687">
        <f t="shared" ref="O10:P14" si="0">SUM(C10,E10,G10,I10,K10,M10)</f>
        <v>1477725.27</v>
      </c>
      <c r="P10" s="687">
        <f t="shared" si="0"/>
        <v>2336699.31</v>
      </c>
      <c r="Q10" s="688" t="s">
        <v>715</v>
      </c>
      <c r="R10" s="1189">
        <v>2022</v>
      </c>
    </row>
    <row r="11" spans="1:20" ht="29.25" customHeight="1" thickBot="1" x14ac:dyDescent="0.25">
      <c r="A11" s="1187"/>
      <c r="B11" s="690" t="s">
        <v>853</v>
      </c>
      <c r="C11" s="691">
        <f>'[6]184'!$B$8</f>
        <v>294801.14970000001</v>
      </c>
      <c r="D11" s="691">
        <f>'[6]184'!$C$8</f>
        <v>389969.72100000002</v>
      </c>
      <c r="E11" s="691">
        <f>'[6]184'!$B$9</f>
        <v>48944</v>
      </c>
      <c r="F11" s="691">
        <f>'[6]184'!$C$9</f>
        <v>80769</v>
      </c>
      <c r="G11" s="692">
        <f>'[6]184'!$B$10</f>
        <v>6922</v>
      </c>
      <c r="H11" s="692">
        <f>'[6]184'!$C$10</f>
        <v>11204</v>
      </c>
      <c r="I11" s="692">
        <f>'[6]184'!$B$11</f>
        <v>15784</v>
      </c>
      <c r="J11" s="692">
        <f>'[6]184'!$C$11</f>
        <v>25921</v>
      </c>
      <c r="K11" s="692">
        <f>'[6]184'!$B$12</f>
        <v>3581.13</v>
      </c>
      <c r="L11" s="692">
        <f>'[6]184'!$C$12</f>
        <v>5953</v>
      </c>
      <c r="M11" s="692">
        <f>'[6]184'!$B$13</f>
        <v>4948.2</v>
      </c>
      <c r="N11" s="692">
        <f>'[6]184'!$C$13</f>
        <v>12902</v>
      </c>
      <c r="O11" s="693">
        <f>C11+E11+G11+I11+K11+M11</f>
        <v>374980.47970000003</v>
      </c>
      <c r="P11" s="693">
        <f>D11+F11+H11+J11+L11+N11</f>
        <v>526718.72100000002</v>
      </c>
      <c r="Q11" s="694" t="s">
        <v>854</v>
      </c>
      <c r="R11" s="1190"/>
    </row>
    <row r="12" spans="1:20" s="689" customFormat="1" ht="29.25" customHeight="1" x14ac:dyDescent="0.2">
      <c r="A12" s="1188"/>
      <c r="B12" s="695" t="s">
        <v>2</v>
      </c>
      <c r="C12" s="696">
        <f>C11+C10</f>
        <v>1296426.1497</v>
      </c>
      <c r="D12" s="696">
        <f t="shared" ref="D12:P12" si="1">D11+D10</f>
        <v>2044971.031</v>
      </c>
      <c r="E12" s="696">
        <f t="shared" si="1"/>
        <v>311330</v>
      </c>
      <c r="F12" s="696">
        <f t="shared" si="1"/>
        <v>456733</v>
      </c>
      <c r="G12" s="697">
        <f t="shared" si="1"/>
        <v>51988</v>
      </c>
      <c r="H12" s="697">
        <f t="shared" si="1"/>
        <v>75089</v>
      </c>
      <c r="I12" s="697">
        <f t="shared" si="1"/>
        <v>98782</v>
      </c>
      <c r="J12" s="697">
        <f t="shared" si="1"/>
        <v>150932</v>
      </c>
      <c r="K12" s="697">
        <f t="shared" si="1"/>
        <v>28031.13</v>
      </c>
      <c r="L12" s="697">
        <f t="shared" si="1"/>
        <v>39588</v>
      </c>
      <c r="M12" s="697">
        <f t="shared" si="1"/>
        <v>66148.47</v>
      </c>
      <c r="N12" s="697">
        <f t="shared" si="1"/>
        <v>96105</v>
      </c>
      <c r="O12" s="697">
        <f t="shared" si="1"/>
        <v>1852705.7497</v>
      </c>
      <c r="P12" s="697">
        <f t="shared" si="1"/>
        <v>2863418.031</v>
      </c>
      <c r="Q12" s="698" t="s">
        <v>1</v>
      </c>
      <c r="R12" s="1191"/>
    </row>
    <row r="13" spans="1:20" s="299" customFormat="1" ht="29.25" customHeight="1" thickBot="1" x14ac:dyDescent="0.25">
      <c r="A13" s="1192" t="s">
        <v>861</v>
      </c>
      <c r="B13" s="699" t="s">
        <v>712</v>
      </c>
      <c r="C13" s="700">
        <f>'[3]المجموع الكلي'!O6</f>
        <v>791305</v>
      </c>
      <c r="D13" s="700">
        <f>'[3]المجموع الكلي'!O7</f>
        <v>1475071</v>
      </c>
      <c r="E13" s="700">
        <f>'[3]المجموع الكلي'!O17</f>
        <v>576894</v>
      </c>
      <c r="F13" s="700">
        <f>'[3]المجموع الكلي'!O18</f>
        <v>1109063</v>
      </c>
      <c r="G13" s="700">
        <f>'[3]المجموع الكلي'!O13</f>
        <v>100399</v>
      </c>
      <c r="H13" s="700">
        <f>'[3]المجموع الكلي'!O14</f>
        <v>197530</v>
      </c>
      <c r="I13" s="700">
        <f>'[3]المجموع الكلي'!O21</f>
        <v>165234</v>
      </c>
      <c r="J13" s="700">
        <f>'[3]المجموع الكلي'!O22</f>
        <v>296998</v>
      </c>
      <c r="K13" s="700">
        <f>'[3]المجموع الكلي'!O15</f>
        <v>75972</v>
      </c>
      <c r="L13" s="700">
        <f>'[3]المجموع الكلي'!O16</f>
        <v>146294</v>
      </c>
      <c r="M13" s="700">
        <f>'[3]المجموع الكلي'!O19</f>
        <v>68338</v>
      </c>
      <c r="N13" s="700">
        <f>'[3]المجموع الكلي'!O20</f>
        <v>124575</v>
      </c>
      <c r="O13" s="701">
        <f t="shared" si="0"/>
        <v>1778142</v>
      </c>
      <c r="P13" s="701">
        <f t="shared" si="0"/>
        <v>3349531</v>
      </c>
      <c r="Q13" s="702" t="s">
        <v>715</v>
      </c>
      <c r="R13" s="1195" t="s">
        <v>862</v>
      </c>
      <c r="S13" s="703">
        <f>O13-C13</f>
        <v>986837</v>
      </c>
      <c r="T13" s="703">
        <f>P13-D13</f>
        <v>1874460</v>
      </c>
    </row>
    <row r="14" spans="1:20" s="689" customFormat="1" ht="29.25" customHeight="1" thickBot="1" x14ac:dyDescent="0.25">
      <c r="A14" s="1193"/>
      <c r="B14" s="704" t="s">
        <v>853</v>
      </c>
      <c r="C14" s="844">
        <f>'[7]185'!B8</f>
        <v>157867</v>
      </c>
      <c r="D14" s="844">
        <f>'[7]185'!C8</f>
        <v>484204</v>
      </c>
      <c r="E14" s="844">
        <v>146384</v>
      </c>
      <c r="F14" s="844">
        <f>'[7]185'!C9</f>
        <v>1188244</v>
      </c>
      <c r="G14" s="844">
        <f>'[7]185'!B10</f>
        <v>22885</v>
      </c>
      <c r="H14" s="844">
        <f>'[7]185'!C10</f>
        <v>74553</v>
      </c>
      <c r="I14" s="844">
        <f>'[7]185'!B11</f>
        <v>41538</v>
      </c>
      <c r="J14" s="844">
        <f>'[7]185'!C11</f>
        <v>190129</v>
      </c>
      <c r="K14" s="844">
        <f>'[7]185'!B12</f>
        <v>15697</v>
      </c>
      <c r="L14" s="844">
        <f>'[7]185'!C12</f>
        <v>36531</v>
      </c>
      <c r="M14" s="844">
        <f>'[7]185'!B13</f>
        <v>12692</v>
      </c>
      <c r="N14" s="844">
        <f>'[7]185'!C13</f>
        <v>36639</v>
      </c>
      <c r="O14" s="845">
        <f t="shared" si="0"/>
        <v>397063</v>
      </c>
      <c r="P14" s="845">
        <f>SUM(D14,F14,H14,J14,L14,N14)</f>
        <v>2010300</v>
      </c>
      <c r="Q14" s="705" t="s">
        <v>854</v>
      </c>
      <c r="R14" s="1196"/>
    </row>
    <row r="15" spans="1:20" ht="29.25" customHeight="1" x14ac:dyDescent="0.2">
      <c r="A15" s="1194"/>
      <c r="B15" s="706" t="s">
        <v>2</v>
      </c>
      <c r="C15" s="707">
        <f>C14+C13</f>
        <v>949172</v>
      </c>
      <c r="D15" s="707">
        <f t="shared" ref="D15:P15" si="2">D14+D13</f>
        <v>1959275</v>
      </c>
      <c r="E15" s="707">
        <f t="shared" si="2"/>
        <v>723278</v>
      </c>
      <c r="F15" s="707">
        <f t="shared" si="2"/>
        <v>2297307</v>
      </c>
      <c r="G15" s="707">
        <f t="shared" si="2"/>
        <v>123284</v>
      </c>
      <c r="H15" s="707">
        <f t="shared" si="2"/>
        <v>272083</v>
      </c>
      <c r="I15" s="707">
        <f t="shared" si="2"/>
        <v>206772</v>
      </c>
      <c r="J15" s="707">
        <f t="shared" si="2"/>
        <v>487127</v>
      </c>
      <c r="K15" s="707">
        <f t="shared" si="2"/>
        <v>91669</v>
      </c>
      <c r="L15" s="707">
        <f t="shared" si="2"/>
        <v>182825</v>
      </c>
      <c r="M15" s="707">
        <f t="shared" si="2"/>
        <v>81030</v>
      </c>
      <c r="N15" s="707">
        <f t="shared" si="2"/>
        <v>161214</v>
      </c>
      <c r="O15" s="707">
        <f t="shared" si="2"/>
        <v>2175205</v>
      </c>
      <c r="P15" s="707">
        <f t="shared" si="2"/>
        <v>5359831</v>
      </c>
      <c r="Q15" s="708" t="s">
        <v>1</v>
      </c>
      <c r="R15" s="1197"/>
    </row>
    <row r="16" spans="1:20" x14ac:dyDescent="0.2">
      <c r="A16" s="1198" t="s">
        <v>954</v>
      </c>
      <c r="B16" s="1198"/>
      <c r="C16" s="1198"/>
      <c r="D16" s="1198"/>
      <c r="E16" s="1198"/>
      <c r="F16" s="27"/>
      <c r="G16" s="27"/>
      <c r="H16" s="27"/>
      <c r="I16" s="27"/>
      <c r="J16" s="27"/>
      <c r="K16" s="27"/>
      <c r="L16" s="27"/>
      <c r="M16" s="27"/>
      <c r="N16" s="27"/>
      <c r="O16" s="27"/>
      <c r="P16" s="1199" t="s">
        <v>955</v>
      </c>
      <c r="Q16" s="1199"/>
      <c r="R16" s="1199"/>
    </row>
    <row r="17" spans="1:18" x14ac:dyDescent="0.2">
      <c r="A17" s="27"/>
      <c r="B17" s="27"/>
      <c r="C17" s="27"/>
      <c r="D17" s="27"/>
      <c r="E17" s="27"/>
      <c r="F17" s="27"/>
      <c r="G17" s="27"/>
      <c r="H17" s="27"/>
      <c r="I17" s="27"/>
      <c r="J17" s="27"/>
      <c r="K17" s="27"/>
      <c r="L17" s="27"/>
      <c r="M17" s="27"/>
      <c r="N17" s="27"/>
      <c r="O17" s="27"/>
      <c r="P17" s="27"/>
      <c r="Q17" s="27"/>
      <c r="R17" s="27"/>
    </row>
    <row r="18" spans="1:18" x14ac:dyDescent="0.2">
      <c r="A18" s="27"/>
      <c r="B18" s="27"/>
      <c r="C18" s="27"/>
      <c r="D18" s="27"/>
      <c r="E18" s="27"/>
      <c r="F18" s="27"/>
      <c r="G18" s="27"/>
      <c r="H18" s="27"/>
      <c r="I18" s="27"/>
      <c r="J18" s="27"/>
      <c r="K18" s="27"/>
      <c r="L18" s="27"/>
      <c r="M18" s="27"/>
      <c r="N18" s="27"/>
      <c r="O18" s="27"/>
      <c r="P18" s="27"/>
      <c r="Q18" s="27"/>
      <c r="R18" s="27"/>
    </row>
    <row r="19" spans="1:18" ht="29.25" customHeight="1" x14ac:dyDescent="0.2">
      <c r="A19" s="27"/>
      <c r="B19" s="27"/>
      <c r="C19" s="27"/>
      <c r="D19" s="27"/>
      <c r="E19" s="27"/>
      <c r="F19" s="27"/>
      <c r="G19" s="27"/>
      <c r="H19" s="27"/>
      <c r="I19" s="27"/>
      <c r="J19" s="27"/>
      <c r="K19" s="27"/>
      <c r="L19" s="27"/>
      <c r="M19" s="27"/>
      <c r="N19" s="27"/>
      <c r="O19" s="27"/>
      <c r="P19" s="27"/>
      <c r="Q19" s="27"/>
      <c r="R19" s="27"/>
    </row>
    <row r="20" spans="1:18" x14ac:dyDescent="0.2">
      <c r="A20" s="27"/>
      <c r="B20" s="27"/>
      <c r="C20" s="27"/>
      <c r="D20" s="27"/>
      <c r="E20" s="27"/>
      <c r="F20" s="27"/>
      <c r="G20" s="27"/>
      <c r="H20" s="27"/>
      <c r="I20" s="27"/>
      <c r="J20" s="27"/>
      <c r="K20" s="27"/>
      <c r="L20" s="27"/>
      <c r="M20" s="27"/>
      <c r="N20" s="27"/>
      <c r="O20" s="27"/>
      <c r="P20" s="27"/>
      <c r="Q20" s="27"/>
      <c r="R20" s="27"/>
    </row>
    <row r="21" spans="1:18" s="681" customFormat="1" x14ac:dyDescent="0.2">
      <c r="C21" s="709">
        <f>D13/C13</f>
        <v>1.8640991779402381</v>
      </c>
      <c r="D21" s="709"/>
      <c r="E21" s="709">
        <f>F13/E13</f>
        <v>1.9224727592937352</v>
      </c>
      <c r="F21" s="709"/>
      <c r="G21" s="709">
        <f>H13/G13</f>
        <v>1.967449874998755</v>
      </c>
      <c r="H21" s="709"/>
      <c r="I21" s="709">
        <f>J13/I13</f>
        <v>1.7974387837854195</v>
      </c>
      <c r="J21" s="709"/>
      <c r="K21" s="709">
        <f>L13/K13</f>
        <v>1.9256304954456904</v>
      </c>
      <c r="L21" s="709"/>
      <c r="M21" s="709">
        <f>N13/M13</f>
        <v>1.8229242880973981</v>
      </c>
      <c r="N21" s="709"/>
      <c r="O21" s="709">
        <f>P13/O13</f>
        <v>1.8837252592875036</v>
      </c>
    </row>
    <row r="22" spans="1:18" s="681" customFormat="1" x14ac:dyDescent="0.2">
      <c r="C22" s="709">
        <f t="shared" ref="C22:C23" si="3">D14/C14</f>
        <v>3.067164131832492</v>
      </c>
      <c r="D22" s="709"/>
      <c r="E22" s="709">
        <f t="shared" ref="E22:E23" si="4">F14/E14</f>
        <v>8.1173079025030059</v>
      </c>
      <c r="F22" s="709"/>
      <c r="G22" s="709">
        <f t="shared" ref="G22:G23" si="5">H14/G14</f>
        <v>3.2577233996067294</v>
      </c>
      <c r="H22" s="709"/>
      <c r="I22" s="709">
        <f t="shared" ref="I22:I23" si="6">J14/I14</f>
        <v>4.57723048774616</v>
      </c>
      <c r="J22" s="709"/>
      <c r="K22" s="709">
        <f t="shared" ref="K22:K23" si="7">L14/K14</f>
        <v>2.3272599859845831</v>
      </c>
      <c r="L22" s="709"/>
      <c r="M22" s="709">
        <f t="shared" ref="M22:M23" si="8">N14/M14</f>
        <v>2.8867790734320833</v>
      </c>
      <c r="N22" s="709"/>
      <c r="O22" s="709">
        <f t="shared" ref="O22:O23" si="9">P14/O14</f>
        <v>5.0629245233124216</v>
      </c>
    </row>
    <row r="23" spans="1:18" s="681" customFormat="1" x14ac:dyDescent="0.2">
      <c r="A23" s="710"/>
      <c r="C23" s="709">
        <f t="shared" si="3"/>
        <v>2.0641938447404686</v>
      </c>
      <c r="D23" s="709"/>
      <c r="E23" s="709">
        <f t="shared" si="4"/>
        <v>3.1762434361338241</v>
      </c>
      <c r="F23" s="709"/>
      <c r="G23" s="709">
        <f t="shared" si="5"/>
        <v>2.2069611628435157</v>
      </c>
      <c r="H23" s="709"/>
      <c r="I23" s="709">
        <f t="shared" si="6"/>
        <v>2.3558653976360437</v>
      </c>
      <c r="J23" s="709"/>
      <c r="K23" s="709">
        <f t="shared" si="7"/>
        <v>1.994403778812903</v>
      </c>
      <c r="L23" s="709"/>
      <c r="M23" s="709">
        <f t="shared" si="8"/>
        <v>1.9895594224361348</v>
      </c>
      <c r="N23" s="709"/>
      <c r="O23" s="709">
        <f t="shared" si="9"/>
        <v>2.4640578704076166</v>
      </c>
    </row>
    <row r="24" spans="1:18" x14ac:dyDescent="0.2">
      <c r="A24" s="27"/>
      <c r="B24" s="27"/>
      <c r="C24" s="27"/>
      <c r="D24" s="27"/>
      <c r="E24" s="27"/>
      <c r="F24" s="27"/>
      <c r="G24" s="27"/>
      <c r="H24" s="27"/>
      <c r="I24" s="27"/>
      <c r="J24" s="27"/>
      <c r="K24" s="27"/>
      <c r="L24" s="27"/>
      <c r="M24" s="27"/>
      <c r="N24" s="27"/>
      <c r="O24" s="27"/>
      <c r="P24" s="27"/>
      <c r="Q24" s="27"/>
      <c r="R24" s="27"/>
    </row>
    <row r="27" spans="1:18" x14ac:dyDescent="0.2">
      <c r="A27" s="711"/>
      <c r="B27" s="711"/>
      <c r="C27" s="711"/>
      <c r="D27" s="711"/>
      <c r="E27" s="711"/>
      <c r="F27" s="711"/>
      <c r="G27" s="711"/>
      <c r="H27" s="711"/>
      <c r="I27" s="711"/>
      <c r="J27" s="711"/>
      <c r="K27" s="711"/>
      <c r="L27" s="711"/>
      <c r="M27" s="711"/>
      <c r="N27" s="711"/>
    </row>
  </sheetData>
  <mergeCells count="19">
    <mergeCell ref="A1:R1"/>
    <mergeCell ref="A2:R2"/>
    <mergeCell ref="A3:R3"/>
    <mergeCell ref="A4:R4"/>
    <mergeCell ref="A6:B9"/>
    <mergeCell ref="C6:D7"/>
    <mergeCell ref="E6:F7"/>
    <mergeCell ref="G6:H7"/>
    <mergeCell ref="I6:J7"/>
    <mergeCell ref="K6:L7"/>
    <mergeCell ref="M6:N7"/>
    <mergeCell ref="O6:P7"/>
    <mergeCell ref="Q6:R9"/>
    <mergeCell ref="A10:A12"/>
    <mergeCell ref="R10:R12"/>
    <mergeCell ref="A13:A15"/>
    <mergeCell ref="R13:R15"/>
    <mergeCell ref="A16:E16"/>
    <mergeCell ref="P16:R16"/>
  </mergeCells>
  <printOptions horizontalCentered="1" verticalCentered="1"/>
  <pageMargins left="0" right="0.05" top="0" bottom="0" header="0" footer="0"/>
  <pageSetup paperSize="9" scale="8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4"/>
  <dimension ref="A1:H29"/>
  <sheetViews>
    <sheetView showGridLines="0" rightToLeft="1" view="pageBreakPreview" zoomScaleNormal="100" zoomScaleSheetLayoutView="100" workbookViewId="0">
      <selection activeCell="F13" sqref="F13"/>
    </sheetView>
  </sheetViews>
  <sheetFormatPr defaultColWidth="8.140625" defaultRowHeight="12.75" x14ac:dyDescent="0.2"/>
  <cols>
    <col min="1" max="1" width="21.28515625" style="26" customWidth="1"/>
    <col min="2" max="7" width="13.28515625" style="26" customWidth="1"/>
    <col min="8" max="8" width="21.42578125" style="26" customWidth="1"/>
    <col min="9" max="16384" width="8.140625" style="26"/>
  </cols>
  <sheetData>
    <row r="1" spans="1:8" ht="18" x14ac:dyDescent="0.2">
      <c r="A1" s="1160" t="s">
        <v>863</v>
      </c>
      <c r="B1" s="1221"/>
      <c r="C1" s="1221"/>
      <c r="D1" s="1221"/>
      <c r="E1" s="1221"/>
      <c r="F1" s="1221"/>
      <c r="G1" s="1221"/>
      <c r="H1" s="1221"/>
    </row>
    <row r="2" spans="1:8" ht="18" x14ac:dyDescent="0.2">
      <c r="A2" s="1222">
        <v>2023</v>
      </c>
      <c r="B2" s="1223"/>
      <c r="C2" s="1223"/>
      <c r="D2" s="1223"/>
      <c r="E2" s="1223"/>
      <c r="F2" s="1223"/>
      <c r="G2" s="1223"/>
      <c r="H2" s="1223"/>
    </row>
    <row r="3" spans="1:8" ht="33" customHeight="1" x14ac:dyDescent="0.2">
      <c r="A3" s="1161" t="s">
        <v>864</v>
      </c>
      <c r="B3" s="1161"/>
      <c r="C3" s="1161"/>
      <c r="D3" s="1161"/>
      <c r="E3" s="1161"/>
      <c r="F3" s="1161"/>
      <c r="G3" s="1161"/>
      <c r="H3" s="1161"/>
    </row>
    <row r="4" spans="1:8" ht="15.75" x14ac:dyDescent="0.2">
      <c r="A4" s="1224">
        <v>2023</v>
      </c>
      <c r="B4" s="1224"/>
      <c r="C4" s="1224"/>
      <c r="D4" s="1224"/>
      <c r="E4" s="1224"/>
      <c r="F4" s="1224"/>
      <c r="G4" s="1224"/>
      <c r="H4" s="1224"/>
    </row>
    <row r="5" spans="1:8" ht="20.100000000000001" customHeight="1" x14ac:dyDescent="0.2">
      <c r="A5" s="23" t="s">
        <v>740</v>
      </c>
      <c r="C5" s="62"/>
      <c r="D5" s="62"/>
      <c r="E5" s="62"/>
      <c r="F5" s="62"/>
      <c r="G5" s="62"/>
      <c r="H5" s="62" t="s">
        <v>741</v>
      </c>
    </row>
    <row r="6" spans="1:8" s="655" customFormat="1" ht="14.25" customHeight="1" x14ac:dyDescent="0.25">
      <c r="A6" s="1229" t="s">
        <v>936</v>
      </c>
      <c r="B6" s="1219" t="s">
        <v>712</v>
      </c>
      <c r="C6" s="1220"/>
      <c r="D6" s="1219" t="s">
        <v>713</v>
      </c>
      <c r="E6" s="1220"/>
      <c r="F6" s="1219" t="s">
        <v>38</v>
      </c>
      <c r="G6" s="1220"/>
      <c r="H6" s="1225" t="s">
        <v>937</v>
      </c>
    </row>
    <row r="7" spans="1:8" s="655" customFormat="1" ht="15" customHeight="1" x14ac:dyDescent="0.2">
      <c r="A7" s="1230"/>
      <c r="B7" s="1162" t="s">
        <v>715</v>
      </c>
      <c r="C7" s="1163"/>
      <c r="D7" s="1162" t="s">
        <v>854</v>
      </c>
      <c r="E7" s="1163"/>
      <c r="F7" s="1162" t="s">
        <v>3</v>
      </c>
      <c r="G7" s="1163"/>
      <c r="H7" s="1226"/>
    </row>
    <row r="8" spans="1:8" s="655" customFormat="1" ht="20.100000000000001" customHeight="1" x14ac:dyDescent="0.2">
      <c r="A8" s="1231"/>
      <c r="B8" s="1228" t="s">
        <v>728</v>
      </c>
      <c r="C8" s="1168" t="s">
        <v>346</v>
      </c>
      <c r="D8" s="1228" t="s">
        <v>728</v>
      </c>
      <c r="E8" s="1168" t="s">
        <v>346</v>
      </c>
      <c r="F8" s="1228" t="s">
        <v>728</v>
      </c>
      <c r="G8" s="1166" t="s">
        <v>346</v>
      </c>
      <c r="H8" s="1226"/>
    </row>
    <row r="9" spans="1:8" s="655" customFormat="1" ht="20.100000000000001" customHeight="1" x14ac:dyDescent="0.2">
      <c r="A9" s="1232"/>
      <c r="B9" s="1228"/>
      <c r="C9" s="1169"/>
      <c r="D9" s="1228"/>
      <c r="E9" s="1169"/>
      <c r="F9" s="1228"/>
      <c r="G9" s="1166"/>
      <c r="H9" s="1227"/>
    </row>
    <row r="10" spans="1:8" ht="28.5" customHeight="1" thickBot="1" x14ac:dyDescent="0.25">
      <c r="A10" s="539" t="s">
        <v>24</v>
      </c>
      <c r="B10" s="712">
        <f>'[3]المجموع الكلي'!O6</f>
        <v>791305</v>
      </c>
      <c r="C10" s="712">
        <f>'[3]المجموع الكلي'!O7</f>
        <v>1475071</v>
      </c>
      <c r="D10" s="712">
        <v>157867</v>
      </c>
      <c r="E10" s="712">
        <v>484204</v>
      </c>
      <c r="F10" s="246">
        <f>B10+D10</f>
        <v>949172</v>
      </c>
      <c r="G10" s="246">
        <f>C10+E10</f>
        <v>1959275</v>
      </c>
      <c r="H10" s="713" t="s">
        <v>26</v>
      </c>
    </row>
    <row r="11" spans="1:8" s="655" customFormat="1" ht="28.5" customHeight="1" thickBot="1" x14ac:dyDescent="0.25">
      <c r="A11" s="714" t="s">
        <v>865</v>
      </c>
      <c r="B11" s="715">
        <f>'[3]المجموع الكلي'!O8</f>
        <v>783838</v>
      </c>
      <c r="C11" s="715">
        <f>'[3]المجموع الكلي'!O9</f>
        <v>1292109</v>
      </c>
      <c r="D11" s="715">
        <v>307802</v>
      </c>
      <c r="E11" s="715">
        <v>876320</v>
      </c>
      <c r="F11" s="716">
        <f t="shared" ref="F11:G18" si="0">B11+D11</f>
        <v>1091640</v>
      </c>
      <c r="G11" s="716">
        <f t="shared" si="0"/>
        <v>2168429</v>
      </c>
      <c r="H11" s="717" t="s">
        <v>866</v>
      </c>
    </row>
    <row r="12" spans="1:8" ht="28.5" customHeight="1" thickBot="1" x14ac:dyDescent="0.25">
      <c r="A12" s="541" t="s">
        <v>867</v>
      </c>
      <c r="B12" s="718">
        <f>'[3]المجموع الكلي'!O13+'[3]المجموع الكلي'!O15+'[3]المجموع الكلي'!O17+'[3]المجموع الكلي'!O19+'[3]المجموع الكلي'!O21</f>
        <v>986837</v>
      </c>
      <c r="C12" s="718">
        <f>'[3]المجموع الكلي'!O14+'[3]المجموع الكلي'!O16+'[3]المجموع الكلي'!O18+'[3]المجموع الكلي'!O20+'[3]المجموع الكلي'!O22</f>
        <v>1874460</v>
      </c>
      <c r="D12" s="712">
        <v>239196</v>
      </c>
      <c r="E12" s="712">
        <v>1526096</v>
      </c>
      <c r="F12" s="246">
        <f t="shared" si="0"/>
        <v>1226033</v>
      </c>
      <c r="G12" s="246">
        <f t="shared" si="0"/>
        <v>3400556</v>
      </c>
      <c r="H12" s="719" t="s">
        <v>731</v>
      </c>
    </row>
    <row r="13" spans="1:8" s="655" customFormat="1" ht="28.5" customHeight="1" thickBot="1" x14ac:dyDescent="0.25">
      <c r="A13" s="714" t="s">
        <v>490</v>
      </c>
      <c r="B13" s="715">
        <f>'[3]المجموع الكلي'!O23</f>
        <v>516371</v>
      </c>
      <c r="C13" s="715">
        <f>'[3]المجموع الكلي'!O24</f>
        <v>937412</v>
      </c>
      <c r="D13" s="715">
        <v>119671</v>
      </c>
      <c r="E13" s="715">
        <v>775242</v>
      </c>
      <c r="F13" s="716">
        <f t="shared" si="0"/>
        <v>636042</v>
      </c>
      <c r="G13" s="716">
        <f t="shared" si="0"/>
        <v>1712654</v>
      </c>
      <c r="H13" s="717" t="s">
        <v>491</v>
      </c>
    </row>
    <row r="14" spans="1:8" ht="28.5" customHeight="1" thickBot="1" x14ac:dyDescent="0.25">
      <c r="A14" s="540" t="s">
        <v>492</v>
      </c>
      <c r="B14" s="718">
        <f>'[3]المجموع الكلي'!O25</f>
        <v>956030</v>
      </c>
      <c r="C14" s="718">
        <f>'[3]المجموع الكلي'!O26</f>
        <v>1718689</v>
      </c>
      <c r="D14" s="712">
        <v>138166</v>
      </c>
      <c r="E14" s="712">
        <v>968229</v>
      </c>
      <c r="F14" s="246">
        <f t="shared" si="0"/>
        <v>1094196</v>
      </c>
      <c r="G14" s="246">
        <f t="shared" si="0"/>
        <v>2686918</v>
      </c>
      <c r="H14" s="720" t="s">
        <v>732</v>
      </c>
    </row>
    <row r="15" spans="1:8" s="655" customFormat="1" ht="28.5" customHeight="1" thickBot="1" x14ac:dyDescent="0.25">
      <c r="A15" s="721" t="s">
        <v>493</v>
      </c>
      <c r="B15" s="715">
        <f>'[3]المجموع الكلي'!O27</f>
        <v>851608</v>
      </c>
      <c r="C15" s="715">
        <f>'[3]المجموع الكلي'!O28</f>
        <v>1576451</v>
      </c>
      <c r="D15" s="715">
        <v>123877</v>
      </c>
      <c r="E15" s="715">
        <v>634480</v>
      </c>
      <c r="F15" s="716">
        <f t="shared" si="0"/>
        <v>975485</v>
      </c>
      <c r="G15" s="716">
        <f t="shared" si="0"/>
        <v>2210931</v>
      </c>
      <c r="H15" s="717" t="s">
        <v>494</v>
      </c>
    </row>
    <row r="16" spans="1:8" ht="28.5" customHeight="1" thickBot="1" x14ac:dyDescent="0.25">
      <c r="A16" s="540" t="s">
        <v>495</v>
      </c>
      <c r="B16" s="718">
        <f>'[3]المجموع الكلي'!O29</f>
        <v>313720</v>
      </c>
      <c r="C16" s="718">
        <f>'[3]المجموع الكلي'!O30</f>
        <v>581053.5</v>
      </c>
      <c r="D16" s="712">
        <v>80414</v>
      </c>
      <c r="E16" s="712">
        <v>256103</v>
      </c>
      <c r="F16" s="246">
        <f t="shared" si="0"/>
        <v>394134</v>
      </c>
      <c r="G16" s="246">
        <f t="shared" si="0"/>
        <v>837156.5</v>
      </c>
      <c r="H16" s="719" t="s">
        <v>496</v>
      </c>
    </row>
    <row r="17" spans="1:8" s="655" customFormat="1" ht="28.5" customHeight="1" thickBot="1" x14ac:dyDescent="0.25">
      <c r="A17" s="722" t="s">
        <v>497</v>
      </c>
      <c r="B17" s="715">
        <f>'[3]المجموع الكلي'!O31</f>
        <v>196815</v>
      </c>
      <c r="C17" s="715">
        <f>'[3]المجموع الكلي'!O32</f>
        <v>355241</v>
      </c>
      <c r="D17" s="715">
        <v>26683</v>
      </c>
      <c r="E17" s="715">
        <v>166894.29999999999</v>
      </c>
      <c r="F17" s="716">
        <f t="shared" si="0"/>
        <v>223498</v>
      </c>
      <c r="G17" s="716">
        <f t="shared" si="0"/>
        <v>522135.3</v>
      </c>
      <c r="H17" s="717" t="s">
        <v>733</v>
      </c>
    </row>
    <row r="18" spans="1:8" ht="28.5" customHeight="1" x14ac:dyDescent="0.2">
      <c r="A18" s="723" t="s">
        <v>498</v>
      </c>
      <c r="B18" s="724">
        <f>'[3]المجموع الكلي'!O33</f>
        <v>62473</v>
      </c>
      <c r="C18" s="724">
        <f>'[3]المجموع الكلي'!O34</f>
        <v>113060.5</v>
      </c>
      <c r="D18" s="725">
        <v>15054</v>
      </c>
      <c r="E18" s="725">
        <v>68168</v>
      </c>
      <c r="F18" s="726">
        <f t="shared" si="0"/>
        <v>77527</v>
      </c>
      <c r="G18" s="726">
        <f t="shared" si="0"/>
        <v>181228.5</v>
      </c>
      <c r="H18" s="727" t="s">
        <v>499</v>
      </c>
    </row>
    <row r="19" spans="1:8" s="655" customFormat="1" ht="28.5" customHeight="1" x14ac:dyDescent="0.2">
      <c r="A19" s="728" t="s">
        <v>838</v>
      </c>
      <c r="B19" s="729">
        <f t="shared" ref="B19:F19" si="1">SUM(B10:B18)</f>
        <v>5458997</v>
      </c>
      <c r="C19" s="729">
        <f t="shared" si="1"/>
        <v>9923547</v>
      </c>
      <c r="D19" s="729">
        <f t="shared" si="1"/>
        <v>1208730</v>
      </c>
      <c r="E19" s="729">
        <f t="shared" si="1"/>
        <v>5755736.2999999998</v>
      </c>
      <c r="F19" s="729">
        <f t="shared" si="1"/>
        <v>6667727</v>
      </c>
      <c r="G19" s="729">
        <f>SUM(G10:G18)</f>
        <v>15679283.300000001</v>
      </c>
      <c r="H19" s="730" t="s">
        <v>340</v>
      </c>
    </row>
    <row r="20" spans="1:8" ht="24.75" customHeight="1" x14ac:dyDescent="0.2"/>
    <row r="21" spans="1:8" ht="24.75" customHeight="1" x14ac:dyDescent="0.2">
      <c r="F21" s="26">
        <v>983975</v>
      </c>
      <c r="G21" s="26">
        <v>1870193</v>
      </c>
    </row>
    <row r="22" spans="1:8" ht="24.75" customHeight="1" x14ac:dyDescent="0.2"/>
    <row r="23" spans="1:8" x14ac:dyDescent="0.2">
      <c r="A23" s="711"/>
      <c r="B23" s="711"/>
      <c r="C23" s="711"/>
      <c r="D23" s="711"/>
      <c r="E23" s="711"/>
      <c r="F23" s="711"/>
      <c r="G23" s="711"/>
      <c r="H23" s="711"/>
    </row>
    <row r="29" spans="1:8" ht="29.25" customHeight="1" x14ac:dyDescent="0.2"/>
  </sheetData>
  <mergeCells count="18">
    <mergeCell ref="C8:C9"/>
    <mergeCell ref="F8:F9"/>
    <mergeCell ref="G8:G9"/>
    <mergeCell ref="B6:C6"/>
    <mergeCell ref="B7:C7"/>
    <mergeCell ref="A1:H1"/>
    <mergeCell ref="A2:H2"/>
    <mergeCell ref="A3:H3"/>
    <mergeCell ref="A4:H4"/>
    <mergeCell ref="D6:E6"/>
    <mergeCell ref="F6:G6"/>
    <mergeCell ref="H6:H9"/>
    <mergeCell ref="D7:E7"/>
    <mergeCell ref="F7:G7"/>
    <mergeCell ref="B8:B9"/>
    <mergeCell ref="A6:A9"/>
    <mergeCell ref="D8:D9"/>
    <mergeCell ref="E8:E9"/>
  </mergeCells>
  <printOptions horizontalCentered="1" verticalCentered="1"/>
  <pageMargins left="0.13" right="0.12" top="0" bottom="0" header="0" footer="0"/>
  <pageSetup paperSize="9" scale="9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فصل الإعلام والثقافة والسياحة 2023</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57</Value>
      <Value>54</Value>
      <Value>50</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B57DBF7-DEEF-4393-8353-8E36AD48649F}"/>
</file>

<file path=customXml/itemProps2.xml><?xml version="1.0" encoding="utf-8"?>
<ds:datastoreItem xmlns:ds="http://schemas.openxmlformats.org/officeDocument/2006/customXml" ds:itemID="{3400A82F-045E-4B71-877E-ECF308A115D0}"/>
</file>

<file path=customXml/itemProps3.xml><?xml version="1.0" encoding="utf-8"?>
<ds:datastoreItem xmlns:ds="http://schemas.openxmlformats.org/officeDocument/2006/customXml" ds:itemID="{BD772AE6-92C9-4404-8E52-0C5C8A72420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37</vt:i4>
      </vt:variant>
      <vt:variant>
        <vt:lpstr>Charts</vt:lpstr>
      </vt:variant>
      <vt:variant>
        <vt:i4>1</vt:i4>
      </vt:variant>
      <vt:variant>
        <vt:lpstr>Named Ranges</vt:lpstr>
      </vt:variant>
      <vt:variant>
        <vt:i4>35</vt:i4>
      </vt:variant>
    </vt:vector>
  </HeadingPairs>
  <TitlesOfParts>
    <vt:vector size="73" baseType="lpstr">
      <vt:lpstr>Cover</vt:lpstr>
      <vt:lpstr>التقديم</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vt:lpstr>
      <vt:lpstr>GR.41</vt:lpstr>
      <vt:lpstr>'178'!OLE_LINK7</vt:lpstr>
      <vt:lpstr>'150'!Print_Area</vt:lpstr>
      <vt:lpstr>'151'!Print_Area</vt:lpstr>
      <vt:lpstr>'152'!Print_Area</vt:lpstr>
      <vt:lpstr>'153'!Print_Area</vt:lpstr>
      <vt:lpstr>'154'!Print_Area</vt:lpstr>
      <vt:lpstr>'155'!Print_Area</vt:lpstr>
      <vt:lpstr>'156'!Print_Area</vt:lpstr>
      <vt:lpstr>'157'!Print_Area</vt:lpstr>
      <vt:lpstr>'158'!Print_Area</vt:lpstr>
      <vt:lpstr>'159'!Print_Area</vt:lpstr>
      <vt:lpstr>'160'!Print_Area</vt:lpstr>
      <vt:lpstr>'161'!Print_Area</vt:lpstr>
      <vt:lpstr>'166'!Print_Area</vt:lpstr>
      <vt:lpstr>'167'!Print_Area</vt:lpstr>
      <vt:lpstr>'168'!Print_Area</vt:lpstr>
      <vt:lpstr>'169'!Print_Area</vt:lpstr>
      <vt:lpstr>'170'!Print_Area</vt:lpstr>
      <vt:lpstr>'171'!Print_Area</vt:lpstr>
      <vt:lpstr>'172'!Print_Area</vt:lpstr>
      <vt:lpstr>'173'!Print_Area</vt:lpstr>
      <vt:lpstr>'174'!Print_Area</vt:lpstr>
      <vt:lpstr>'175'!Print_Area</vt:lpstr>
      <vt:lpstr>'176'!Print_Area</vt:lpstr>
      <vt:lpstr>'177'!Print_Area</vt:lpstr>
      <vt:lpstr>'178'!Print_Area</vt:lpstr>
      <vt:lpstr>'179'!Print_Area</vt:lpstr>
      <vt:lpstr>'180'!Print_Area</vt:lpstr>
      <vt:lpstr>'181'!Print_Area</vt:lpstr>
      <vt:lpstr>'182'!Print_Area</vt:lpstr>
      <vt:lpstr>'183'!Print_Area</vt:lpstr>
      <vt:lpstr>'184'!Print_Area</vt:lpstr>
      <vt:lpstr>Cover!Print_Area</vt:lpstr>
      <vt:lpstr>التقديم!Print_Area</vt:lpstr>
      <vt:lpstr>'178'!Print_Titles</vt:lpstr>
    </vt:vector>
  </TitlesOfParts>
  <Company>Central Statistical 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Media, Culture and Tourism Chapter 2023</dc:title>
  <dc:subject>49;#</dc:subject>
  <dc:creator>Mr. Sabir</dc:creator>
  <cp:lastModifiedBy>Amjad Ahmed Abdelwahab</cp:lastModifiedBy>
  <cp:lastPrinted>2024-09-02T08:06:48Z</cp:lastPrinted>
  <dcterms:created xsi:type="dcterms:W3CDTF">1998-01-05T07:20:42Z</dcterms:created>
  <dcterms:modified xsi:type="dcterms:W3CDTF">2024-09-12T05:07:39Z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Hashtags">
    <vt:lpwstr>144;#NPC|90a28109-fafe-4f93-95b3-9975d8ab93e6;#135;#Qatar|1e6a237e-ab87-4f5a-8546-3d46ea8d9ab1;#100;#statisics|8526813c-bfef-48b5-982f-b2153b7f7804;#25;#Social|953590fe-a4e5-4a9f-87a0-ea5db0c23592;#34;#MediaCultureTourism|bd1adb7c-a1c1-4ed5-b963-76f3da22f088</vt:lpwstr>
  </property>
</Properties>
</file>