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hartsheets/sheet1.xml" ContentType="application/vnd.openxmlformats-officedocument.spreadsheetml.chart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updateLinks="never" codeName="ThisWorkbook"/>
  <mc:AlternateContent xmlns:mc="http://schemas.openxmlformats.org/markup-compatibility/2006">
    <mc:Choice Requires="x15">
      <x15ac:absPath xmlns:x15ac="http://schemas.microsoft.com/office/spreadsheetml/2010/11/ac" url="C:\Users\wsarhan.ROOT\Desktop\"/>
    </mc:Choice>
  </mc:AlternateContent>
  <xr:revisionPtr revIDLastSave="0" documentId="13_ncr:1_{38163745-1504-4A8B-BA34-DAD47EB2FDEC}" xr6:coauthVersionLast="47" xr6:coauthVersionMax="47" xr10:uidLastSave="{00000000-0000-0000-0000-000000000000}"/>
  <bookViews>
    <workbookView xWindow="-120" yWindow="-120" windowWidth="29040" windowHeight="15720" tabRatio="898" activeTab="25" xr2:uid="{00000000-000D-0000-FFFF-FFFF00000000}"/>
  </bookViews>
  <sheets>
    <sheet name="Cover" sheetId="86" r:id="rId1"/>
    <sheet name="التقديم" sheetId="136" r:id="rId2"/>
    <sheet name="150" sheetId="6" r:id="rId3"/>
    <sheet name="GR.41" sheetId="50" r:id="rId4"/>
    <sheet name="151" sheetId="87" r:id="rId5"/>
    <sheet name="152" sheetId="49" r:id="rId6"/>
    <sheet name="153" sheetId="130" r:id="rId7"/>
    <sheet name="154" sheetId="140" r:id="rId8"/>
    <sheet name="155" sheetId="139" r:id="rId9"/>
    <sheet name="156" sheetId="138" r:id="rId10"/>
    <sheet name="157" sheetId="127" r:id="rId11"/>
    <sheet name="158" sheetId="9" r:id="rId12"/>
    <sheet name="159" sheetId="88" r:id="rId13"/>
    <sheet name="160" sheetId="77" r:id="rId14"/>
    <sheet name="161" sheetId="144" r:id="rId15"/>
    <sheet name="162" sheetId="145" r:id="rId16"/>
    <sheet name="163" sheetId="121" r:id="rId17"/>
    <sheet name="164" sheetId="132" r:id="rId18"/>
    <sheet name="165" sheetId="131" r:id="rId19"/>
    <sheet name="166" sheetId="133" r:id="rId20"/>
    <sheet name="167" sheetId="89" r:id="rId21"/>
    <sheet name="168" sheetId="112" r:id="rId22"/>
    <sheet name="169" sheetId="104" r:id="rId23"/>
    <sheet name="170" sheetId="29" r:id="rId24"/>
    <sheet name="171" sheetId="30" r:id="rId25"/>
    <sheet name="172" sheetId="141" r:id="rId26"/>
    <sheet name="173" sheetId="143" r:id="rId27"/>
    <sheet name="174" sheetId="36" r:id="rId28"/>
    <sheet name="175" sheetId="155" r:id="rId29"/>
    <sheet name="176" sheetId="135" r:id="rId30"/>
    <sheet name="177" sheetId="109" r:id="rId31"/>
    <sheet name="178" sheetId="108" r:id="rId32"/>
    <sheet name="179" sheetId="96" r:id="rId33"/>
    <sheet name="180" sheetId="97" r:id="rId34"/>
    <sheet name="181" sheetId="103" r:id="rId35"/>
    <sheet name="182" sheetId="152" r:id="rId36"/>
    <sheet name="183" sheetId="151" r:id="rId37"/>
    <sheet name="184" sheetId="153" r:id="rId38"/>
    <sheet name="185" sheetId="149" r:id="rId39"/>
    <sheet name="186" sheetId="154" r:id="rId40"/>
  </sheets>
  <externalReferences>
    <externalReference r:id="rId41"/>
    <externalReference r:id="rId42"/>
    <externalReference r:id="rId43"/>
  </externalReferences>
  <definedNames>
    <definedName name="eddfg" localSheetId="17">'[1]1'!#REF!</definedName>
    <definedName name="eddfg" localSheetId="18">'[1]1'!#REF!</definedName>
    <definedName name="eddfg" localSheetId="19">'[1]1'!#REF!</definedName>
    <definedName name="eddfg" localSheetId="25">'[1]1'!#REF!</definedName>
    <definedName name="eddfg" localSheetId="26">'[1]1'!#REF!</definedName>
    <definedName name="eddfg" localSheetId="35">'[2]1'!#REF!</definedName>
    <definedName name="eddfg" localSheetId="1">'[1]1'!#REF!</definedName>
    <definedName name="eddfg">'[1]1'!#REF!</definedName>
    <definedName name="hghghfghghfghghghfghg" localSheetId="17">'[1]1'!#REF!</definedName>
    <definedName name="hghghfghghfghghghfghg" localSheetId="18">'[1]1'!#REF!</definedName>
    <definedName name="hghghfghghfghghghfghg" localSheetId="19">'[1]1'!#REF!</definedName>
    <definedName name="hghghfghghfghghghfghg" localSheetId="25">'[1]1'!#REF!</definedName>
    <definedName name="hghghfghghfghghghfghg" localSheetId="26">'[1]1'!#REF!</definedName>
    <definedName name="hghghfghghfghghghfghg" localSheetId="35">'[1]1'!#REF!</definedName>
    <definedName name="hghghfghghfghghghfghg" localSheetId="1">'[1]1'!#REF!</definedName>
    <definedName name="hghghfghghfghghghfghg">'[1]1'!#REF!</definedName>
    <definedName name="hujgukgukgugugugoutgug" localSheetId="17">'[1]1'!#REF!</definedName>
    <definedName name="hujgukgukgugugugoutgug" localSheetId="18">'[1]1'!#REF!</definedName>
    <definedName name="hujgukgukgugugugoutgug" localSheetId="19">'[1]1'!#REF!</definedName>
    <definedName name="hujgukgukgugugugoutgug" localSheetId="25">'[1]1'!#REF!</definedName>
    <definedName name="hujgukgukgugugugoutgug" localSheetId="26">'[1]1'!#REF!</definedName>
    <definedName name="hujgukgukgugugugoutgug" localSheetId="35">'[1]1'!#REF!</definedName>
    <definedName name="hujgukgukgugugugoutgug">'[1]1'!#REF!</definedName>
    <definedName name="OLE_LINK7" localSheetId="33">'180'!$J$37</definedName>
    <definedName name="_xlnm.Print_Area" localSheetId="2">'150'!$A$1:$G$14</definedName>
    <definedName name="_xlnm.Print_Area" localSheetId="4">'151'!$A$1:$I$12</definedName>
    <definedName name="_xlnm.Print_Area" localSheetId="5">'152'!$A$1:$K$13</definedName>
    <definedName name="_xlnm.Print_Area" localSheetId="7">'154'!$A$1:$G$16</definedName>
    <definedName name="_xlnm.Print_Area" localSheetId="8">'155'!$A$1:$G$22</definedName>
    <definedName name="_xlnm.Print_Area" localSheetId="9">'156'!$A$1:$D$18</definedName>
    <definedName name="_xlnm.Print_Area" localSheetId="10">'157'!$A$1:$G$20</definedName>
    <definedName name="_xlnm.Print_Area" localSheetId="11">'158'!$A$1:$Q$15</definedName>
    <definedName name="_xlnm.Print_Area" localSheetId="12">'159'!$A$1:$Q$17</definedName>
    <definedName name="_xlnm.Print_Area" localSheetId="13">'160'!$A$1:$I$19</definedName>
    <definedName name="_xlnm.Print_Area" localSheetId="15">'162'!$A$1:$J$22</definedName>
    <definedName name="_xlnm.Print_Area" localSheetId="16">'163'!$A$1:$M$22</definedName>
    <definedName name="_xlnm.Print_Area" localSheetId="17">'164'!$A$1:$L$22</definedName>
    <definedName name="_xlnm.Print_Area" localSheetId="19">'166'!$A$1:$J$20</definedName>
    <definedName name="_xlnm.Print_Area" localSheetId="20">'167'!$A$1:$P$19</definedName>
    <definedName name="_xlnm.Print_Area" localSheetId="21">'168'!$A$1:$J$21</definedName>
    <definedName name="_xlnm.Print_Area" localSheetId="22">'169'!$A$1:$P$22</definedName>
    <definedName name="_xlnm.Print_Area" localSheetId="23">'170'!$A$1:$F$13</definedName>
    <definedName name="_xlnm.Print_Area" localSheetId="24">'171'!$A$1:$K$13</definedName>
    <definedName name="_xlnm.Print_Area" localSheetId="25">'172'!$A$1:$O$19</definedName>
    <definedName name="_xlnm.Print_Area" localSheetId="26">'173'!$A$1:$C$40</definedName>
    <definedName name="_xlnm.Print_Area" localSheetId="27">'174'!$A$1:$Q$22</definedName>
    <definedName name="_xlnm.Print_Area" localSheetId="28">'175'!$A$1:$Q$25</definedName>
    <definedName name="_xlnm.Print_Area" localSheetId="30">'177'!$A$1:$G$17</definedName>
    <definedName name="_xlnm.Print_Area" localSheetId="31">'178'!$A$1:$G$20</definedName>
    <definedName name="_xlnm.Print_Area" localSheetId="32">'179'!$A$1:$O$17</definedName>
    <definedName name="_xlnm.Print_Area" localSheetId="33">'180'!$A$1:$G$58</definedName>
    <definedName name="_xlnm.Print_Area" localSheetId="34">'181'!$A$1:$V$30</definedName>
    <definedName name="_xlnm.Print_Area" localSheetId="35">'182'!$A$1:$D$17</definedName>
    <definedName name="_xlnm.Print_Area" localSheetId="36">'183'!$A$1:$K$11</definedName>
    <definedName name="_xlnm.Print_Area" localSheetId="37">'184'!$A$1:$H$24</definedName>
    <definedName name="_xlnm.Print_Area" localSheetId="38">'185'!$A$1:$R$12</definedName>
    <definedName name="_xlnm.Print_Area" localSheetId="39">'186'!$A$1:$H$18</definedName>
    <definedName name="_xlnm.Print_Area" localSheetId="0">Cover!$A$1:$A$7</definedName>
    <definedName name="_xlnm.Print_Area" localSheetId="1">التقديم!$A$1:$C$29</definedName>
    <definedName name="_xlnm.Print_Titles" localSheetId="33">'180'!$1:$5</definedName>
    <definedName name="sheet00" localSheetId="7">'[1]1'!#REF!</definedName>
    <definedName name="sheet00" localSheetId="8">'[1]1'!#REF!</definedName>
    <definedName name="sheet00" localSheetId="9">'[1]1'!#REF!</definedName>
    <definedName name="sheet00" localSheetId="17">'[1]1'!#REF!</definedName>
    <definedName name="sheet00" localSheetId="18">'[1]1'!#REF!</definedName>
    <definedName name="sheet00" localSheetId="19">'[1]1'!#REF!</definedName>
    <definedName name="sheet00" localSheetId="25">'[1]1'!#REF!</definedName>
    <definedName name="sheet00" localSheetId="26">'[1]1'!#REF!</definedName>
    <definedName name="sheet00" localSheetId="35">'[2]1'!#REF!</definedName>
    <definedName name="sheet00" localSheetId="1">'[1]1'!#REF!</definedName>
    <definedName name="sheet00">'[1]1'!#REF!</definedName>
    <definedName name="sheet000" localSheetId="7">'[1]1'!#REF!</definedName>
    <definedName name="sheet000" localSheetId="8">'[1]1'!#REF!</definedName>
    <definedName name="sheet000" localSheetId="9">'[1]1'!#REF!</definedName>
    <definedName name="sheet000" localSheetId="17">'[1]1'!#REF!</definedName>
    <definedName name="sheet000" localSheetId="18">'[1]1'!#REF!</definedName>
    <definedName name="sheet000" localSheetId="19">'[1]1'!#REF!</definedName>
    <definedName name="sheet000" localSheetId="25">'[1]1'!#REF!</definedName>
    <definedName name="sheet000" localSheetId="26">'[1]1'!#REF!</definedName>
    <definedName name="sheet000" localSheetId="35">'[2]1'!#REF!</definedName>
    <definedName name="sheet000" localSheetId="1">'[1]1'!#REF!</definedName>
    <definedName name="sheet000">'[1]1'!#REF!</definedName>
    <definedName name="sheet1" localSheetId="7">'[1]1'!#REF!</definedName>
    <definedName name="sheet1" localSheetId="8">'[1]1'!#REF!</definedName>
    <definedName name="sheet1" localSheetId="9">'[1]1'!#REF!</definedName>
    <definedName name="sheet1" localSheetId="17">'[1]1'!#REF!</definedName>
    <definedName name="sheet1" localSheetId="18">'[1]1'!#REF!</definedName>
    <definedName name="sheet1" localSheetId="19">'[1]1'!#REF!</definedName>
    <definedName name="sheet1" localSheetId="25">'[1]1'!#REF!</definedName>
    <definedName name="sheet1" localSheetId="26">'[1]1'!#REF!</definedName>
    <definedName name="sheet1" localSheetId="35">'[2]1'!#REF!</definedName>
    <definedName name="sheet1">'[1]1'!#REF!</definedName>
    <definedName name="sheet1." localSheetId="7">'[1]1'!#REF!</definedName>
    <definedName name="sheet1." localSheetId="8">'[1]1'!#REF!</definedName>
    <definedName name="sheet1." localSheetId="9">'[1]1'!#REF!</definedName>
    <definedName name="sheet1." localSheetId="17">'[1]1'!#REF!</definedName>
    <definedName name="sheet1." localSheetId="18">'[1]1'!#REF!</definedName>
    <definedName name="sheet1." localSheetId="19">'[1]1'!#REF!</definedName>
    <definedName name="sheet1." localSheetId="25">'[1]1'!#REF!</definedName>
    <definedName name="sheet1." localSheetId="26">'[1]1'!#REF!</definedName>
    <definedName name="sheet1." localSheetId="35">'[2]1'!#REF!</definedName>
    <definedName name="sheet1.">'[1]1'!#REF!</definedName>
    <definedName name="sheet10" localSheetId="17">'[1]1'!#REF!</definedName>
    <definedName name="sheet10" localSheetId="18">'[1]1'!#REF!</definedName>
    <definedName name="sheet10" localSheetId="19">'[1]1'!#REF!</definedName>
    <definedName name="sheet10" localSheetId="25">'[1]1'!#REF!</definedName>
    <definedName name="sheet10" localSheetId="26">'[1]1'!#REF!</definedName>
    <definedName name="sheet10" localSheetId="35">'[2]1'!#REF!</definedName>
    <definedName name="sheet10">'[1]1'!#REF!</definedName>
    <definedName name="sheet102" localSheetId="17">'[1]1'!#REF!</definedName>
    <definedName name="sheet102" localSheetId="18">'[1]1'!#REF!</definedName>
    <definedName name="sheet102" localSheetId="19">'[1]1'!#REF!</definedName>
    <definedName name="sheet102" localSheetId="25">'[1]1'!#REF!</definedName>
    <definedName name="sheet102" localSheetId="26">'[1]1'!#REF!</definedName>
    <definedName name="sheet102" localSheetId="35">'[2]1'!#REF!</definedName>
    <definedName name="sheet102">'[1]1'!#REF!</definedName>
    <definedName name="sheet11" localSheetId="17">'[1]1'!#REF!</definedName>
    <definedName name="sheet11" localSheetId="18">'[1]1'!#REF!</definedName>
    <definedName name="sheet11" localSheetId="19">'[1]1'!#REF!</definedName>
    <definedName name="sheet11" localSheetId="25">'[1]1'!#REF!</definedName>
    <definedName name="sheet11" localSheetId="26">'[1]1'!#REF!</definedName>
    <definedName name="sheet11" localSheetId="35">'[2]1'!#REF!</definedName>
    <definedName name="sheet11">'[1]1'!#REF!</definedName>
    <definedName name="sheet111" localSheetId="17">'[1]1'!#REF!</definedName>
    <definedName name="sheet111" localSheetId="18">'[1]1'!#REF!</definedName>
    <definedName name="sheet111" localSheetId="19">'[1]1'!#REF!</definedName>
    <definedName name="sheet111" localSheetId="25">'[1]1'!#REF!</definedName>
    <definedName name="sheet111" localSheetId="26">'[1]1'!#REF!</definedName>
    <definedName name="sheet111" localSheetId="35">'[2]1'!#REF!</definedName>
    <definedName name="sheet111">'[1]1'!#REF!</definedName>
    <definedName name="sheet112" localSheetId="17">'[1]1'!#REF!</definedName>
    <definedName name="sheet112" localSheetId="18">'[1]1'!#REF!</definedName>
    <definedName name="sheet112" localSheetId="19">'[1]1'!#REF!</definedName>
    <definedName name="sheet112" localSheetId="25">'[1]1'!#REF!</definedName>
    <definedName name="sheet112" localSheetId="26">'[1]1'!#REF!</definedName>
    <definedName name="sheet112" localSheetId="35">'[2]1'!#REF!</definedName>
    <definedName name="sheet112">'[1]1'!#REF!</definedName>
    <definedName name="sheet12" localSheetId="17">'[1]1'!#REF!</definedName>
    <definedName name="sheet12" localSheetId="18">'[1]1'!#REF!</definedName>
    <definedName name="sheet12" localSheetId="19">'[1]1'!#REF!</definedName>
    <definedName name="sheet12" localSheetId="25">'[1]1'!#REF!</definedName>
    <definedName name="sheet12" localSheetId="26">'[1]1'!#REF!</definedName>
    <definedName name="sheet12" localSheetId="35">'[2]1'!#REF!</definedName>
    <definedName name="sheet12">'[1]1'!#REF!</definedName>
    <definedName name="sheet13" localSheetId="17">'[1]1'!#REF!</definedName>
    <definedName name="sheet13" localSheetId="18">'[1]1'!#REF!</definedName>
    <definedName name="sheet13" localSheetId="19">'[1]1'!#REF!</definedName>
    <definedName name="sheet13" localSheetId="25">'[1]1'!#REF!</definedName>
    <definedName name="sheet13" localSheetId="26">'[1]1'!#REF!</definedName>
    <definedName name="sheet13" localSheetId="35">'[2]1'!#REF!</definedName>
    <definedName name="sheet13">'[1]1'!#REF!</definedName>
    <definedName name="sheet14" localSheetId="17">'[1]1'!#REF!</definedName>
    <definedName name="sheet14" localSheetId="18">'[1]1'!#REF!</definedName>
    <definedName name="sheet14" localSheetId="19">'[1]1'!#REF!</definedName>
    <definedName name="sheet14" localSheetId="25">'[1]1'!#REF!</definedName>
    <definedName name="sheet14" localSheetId="26">'[1]1'!#REF!</definedName>
    <definedName name="sheet14" localSheetId="35">'[2]1'!#REF!</definedName>
    <definedName name="sheet14">'[1]1'!#REF!</definedName>
    <definedName name="sheet15" localSheetId="17">'[1]1'!#REF!</definedName>
    <definedName name="sheet15" localSheetId="18">'[1]1'!#REF!</definedName>
    <definedName name="sheet15" localSheetId="19">'[1]1'!#REF!</definedName>
    <definedName name="sheet15" localSheetId="25">'[1]1'!#REF!</definedName>
    <definedName name="sheet15" localSheetId="26">'[1]1'!#REF!</definedName>
    <definedName name="sheet15" localSheetId="35">'[2]1'!#REF!</definedName>
    <definedName name="sheet15">'[1]1'!#REF!</definedName>
    <definedName name="sheet16" localSheetId="17">'[1]1'!#REF!</definedName>
    <definedName name="sheet16" localSheetId="18">'[1]1'!#REF!</definedName>
    <definedName name="sheet16" localSheetId="19">'[1]1'!#REF!</definedName>
    <definedName name="sheet16" localSheetId="25">'[1]1'!#REF!</definedName>
    <definedName name="sheet16" localSheetId="26">'[1]1'!#REF!</definedName>
    <definedName name="sheet16" localSheetId="35">'[2]1'!#REF!</definedName>
    <definedName name="sheet16">'[1]1'!#REF!</definedName>
    <definedName name="sheet17" localSheetId="17">'[1]1'!#REF!</definedName>
    <definedName name="sheet17" localSheetId="18">'[1]1'!#REF!</definedName>
    <definedName name="sheet17" localSheetId="19">'[1]1'!#REF!</definedName>
    <definedName name="sheet17" localSheetId="25">'[1]1'!#REF!</definedName>
    <definedName name="sheet17" localSheetId="26">'[1]1'!#REF!</definedName>
    <definedName name="sheet17" localSheetId="35">'[2]1'!#REF!</definedName>
    <definedName name="sheet17">'[1]1'!#REF!</definedName>
    <definedName name="sheet18" localSheetId="17">'[1]1'!#REF!</definedName>
    <definedName name="sheet18" localSheetId="18">'[1]1'!#REF!</definedName>
    <definedName name="sheet18" localSheetId="19">'[1]1'!#REF!</definedName>
    <definedName name="sheet18" localSheetId="25">'[1]1'!#REF!</definedName>
    <definedName name="sheet18" localSheetId="26">'[1]1'!#REF!</definedName>
    <definedName name="sheet18" localSheetId="35">'[2]1'!#REF!</definedName>
    <definedName name="sheet18">'[1]1'!#REF!</definedName>
    <definedName name="sheet19" localSheetId="17">'[1]1'!#REF!</definedName>
    <definedName name="sheet19" localSheetId="18">'[1]1'!#REF!</definedName>
    <definedName name="sheet19" localSheetId="19">'[1]1'!#REF!</definedName>
    <definedName name="sheet19" localSheetId="25">'[1]1'!#REF!</definedName>
    <definedName name="sheet19" localSheetId="26">'[1]1'!#REF!</definedName>
    <definedName name="sheet19" localSheetId="35">'[2]1'!#REF!</definedName>
    <definedName name="sheet19">'[1]1'!#REF!</definedName>
    <definedName name="sheet2" localSheetId="17">'[1]1'!#REF!</definedName>
    <definedName name="sheet2" localSheetId="18">'[1]1'!#REF!</definedName>
    <definedName name="sheet2" localSheetId="19">'[1]1'!#REF!</definedName>
    <definedName name="sheet2" localSheetId="25">'[1]1'!#REF!</definedName>
    <definedName name="sheet2" localSheetId="26">'[1]1'!#REF!</definedName>
    <definedName name="sheet2" localSheetId="35">'[2]1'!#REF!</definedName>
    <definedName name="sheet2">'[1]1'!#REF!</definedName>
    <definedName name="sheet20" localSheetId="17">'[1]1'!#REF!</definedName>
    <definedName name="sheet20" localSheetId="18">'[1]1'!#REF!</definedName>
    <definedName name="sheet20" localSheetId="19">'[1]1'!#REF!</definedName>
    <definedName name="sheet20" localSheetId="25">'[1]1'!#REF!</definedName>
    <definedName name="sheet20" localSheetId="26">'[1]1'!#REF!</definedName>
    <definedName name="sheet20" localSheetId="35">'[2]1'!#REF!</definedName>
    <definedName name="sheet20">'[1]1'!#REF!</definedName>
    <definedName name="sheet21" localSheetId="17">'[1]1'!#REF!</definedName>
    <definedName name="sheet21" localSheetId="18">'[1]1'!#REF!</definedName>
    <definedName name="sheet21" localSheetId="19">'[1]1'!#REF!</definedName>
    <definedName name="sheet21" localSheetId="25">'[1]1'!#REF!</definedName>
    <definedName name="sheet21" localSheetId="26">'[1]1'!#REF!</definedName>
    <definedName name="sheet21" localSheetId="35">'[2]1'!#REF!</definedName>
    <definedName name="sheet21">'[1]1'!#REF!</definedName>
    <definedName name="sheet22" localSheetId="17">'[1]1'!#REF!</definedName>
    <definedName name="sheet22" localSheetId="18">'[1]1'!#REF!</definedName>
    <definedName name="sheet22" localSheetId="19">'[1]1'!#REF!</definedName>
    <definedName name="sheet22" localSheetId="25">'[1]1'!#REF!</definedName>
    <definedName name="sheet22" localSheetId="26">'[1]1'!#REF!</definedName>
    <definedName name="sheet22" localSheetId="35">'[2]1'!#REF!</definedName>
    <definedName name="sheet22">'[1]1'!#REF!</definedName>
    <definedName name="sheet277" localSheetId="17">'[1]1'!#REF!</definedName>
    <definedName name="sheet277" localSheetId="18">'[1]1'!#REF!</definedName>
    <definedName name="sheet277" localSheetId="19">'[1]1'!#REF!</definedName>
    <definedName name="sheet277" localSheetId="25">'[1]1'!#REF!</definedName>
    <definedName name="sheet277" localSheetId="26">'[1]1'!#REF!</definedName>
    <definedName name="sheet277" localSheetId="35">'[2]1'!#REF!</definedName>
    <definedName name="sheet277">'[1]1'!#REF!</definedName>
    <definedName name="sheet3" localSheetId="17">'[1]1'!#REF!</definedName>
    <definedName name="sheet3" localSheetId="18">'[1]1'!#REF!</definedName>
    <definedName name="sheet3" localSheetId="19">'[1]1'!#REF!</definedName>
    <definedName name="sheet3" localSheetId="25">'[1]1'!#REF!</definedName>
    <definedName name="sheet3" localSheetId="26">'[1]1'!#REF!</definedName>
    <definedName name="sheet3" localSheetId="35">'[2]1'!#REF!</definedName>
    <definedName name="sheet3">'[1]1'!#REF!</definedName>
    <definedName name="sheet4" localSheetId="17">'[1]1'!#REF!</definedName>
    <definedName name="sheet4" localSheetId="18">'[1]1'!#REF!</definedName>
    <definedName name="sheet4" localSheetId="19">'[1]1'!#REF!</definedName>
    <definedName name="sheet4" localSheetId="25">'[1]1'!#REF!</definedName>
    <definedName name="sheet4" localSheetId="26">'[1]1'!#REF!</definedName>
    <definedName name="sheet4" localSheetId="35">'[2]1'!#REF!</definedName>
    <definedName name="sheet4">'[1]1'!#REF!</definedName>
    <definedName name="sheet40" localSheetId="17">'[1]1'!#REF!</definedName>
    <definedName name="sheet40" localSheetId="18">'[1]1'!#REF!</definedName>
    <definedName name="sheet40" localSheetId="19">'[1]1'!#REF!</definedName>
    <definedName name="sheet40" localSheetId="25">'[1]1'!#REF!</definedName>
    <definedName name="sheet40" localSheetId="26">'[1]1'!#REF!</definedName>
    <definedName name="sheet40" localSheetId="35">'[2]1'!#REF!</definedName>
    <definedName name="sheet40">'[1]1'!#REF!</definedName>
    <definedName name="sheet5" localSheetId="17">'[1]1'!#REF!</definedName>
    <definedName name="sheet5" localSheetId="18">'[1]1'!#REF!</definedName>
    <definedName name="sheet5" localSheetId="19">'[1]1'!#REF!</definedName>
    <definedName name="sheet5" localSheetId="25">'[1]1'!#REF!</definedName>
    <definedName name="sheet5" localSheetId="26">'[1]1'!#REF!</definedName>
    <definedName name="sheet5" localSheetId="35">'[2]1'!#REF!</definedName>
    <definedName name="sheet5">'[1]1'!#REF!</definedName>
    <definedName name="sheet58" localSheetId="17">'[1]1'!#REF!</definedName>
    <definedName name="sheet58" localSheetId="18">'[1]1'!#REF!</definedName>
    <definedName name="sheet58" localSheetId="19">'[1]1'!#REF!</definedName>
    <definedName name="sheet58" localSheetId="25">'[1]1'!#REF!</definedName>
    <definedName name="sheet58" localSheetId="26">'[1]1'!#REF!</definedName>
    <definedName name="sheet58" localSheetId="35">'[2]1'!#REF!</definedName>
    <definedName name="sheet58">'[1]1'!#REF!</definedName>
    <definedName name="sheet6" localSheetId="17">'[1]1'!#REF!</definedName>
    <definedName name="sheet6" localSheetId="18">'[1]1'!#REF!</definedName>
    <definedName name="sheet6" localSheetId="19">'[1]1'!#REF!</definedName>
    <definedName name="sheet6" localSheetId="25">'[1]1'!#REF!</definedName>
    <definedName name="sheet6" localSheetId="26">'[1]1'!#REF!</definedName>
    <definedName name="sheet6" localSheetId="35">'[2]1'!#REF!</definedName>
    <definedName name="sheet6">'[1]1'!#REF!</definedName>
    <definedName name="sheet65" localSheetId="17">'[1]1'!#REF!</definedName>
    <definedName name="sheet65" localSheetId="18">'[1]1'!#REF!</definedName>
    <definedName name="sheet65" localSheetId="19">'[1]1'!#REF!</definedName>
    <definedName name="sheet65" localSheetId="25">'[1]1'!#REF!</definedName>
    <definedName name="sheet65" localSheetId="26">'[1]1'!#REF!</definedName>
    <definedName name="sheet65" localSheetId="35">'[2]1'!#REF!</definedName>
    <definedName name="sheet65">'[1]1'!#REF!</definedName>
    <definedName name="sheet66" localSheetId="17">'[1]1'!#REF!</definedName>
    <definedName name="sheet66" localSheetId="18">'[1]1'!#REF!</definedName>
    <definedName name="sheet66" localSheetId="19">'[1]1'!#REF!</definedName>
    <definedName name="sheet66" localSheetId="25">'[1]1'!#REF!</definedName>
    <definedName name="sheet66" localSheetId="26">'[1]1'!#REF!</definedName>
    <definedName name="sheet66" localSheetId="35">'[2]1'!#REF!</definedName>
    <definedName name="sheet66">'[1]1'!#REF!</definedName>
    <definedName name="sheet7" localSheetId="17">'[1]1'!#REF!</definedName>
    <definedName name="sheet7" localSheetId="18">'[1]1'!#REF!</definedName>
    <definedName name="sheet7" localSheetId="19">'[1]1'!#REF!</definedName>
    <definedName name="sheet7" localSheetId="25">'[1]1'!#REF!</definedName>
    <definedName name="sheet7" localSheetId="26">'[1]1'!#REF!</definedName>
    <definedName name="sheet7" localSheetId="35">'[2]1'!#REF!</definedName>
    <definedName name="sheet7">'[1]1'!#REF!</definedName>
    <definedName name="sheet8" localSheetId="17">'[1]1'!#REF!</definedName>
    <definedName name="sheet8" localSheetId="18">'[1]1'!#REF!</definedName>
    <definedName name="sheet8" localSheetId="19">'[1]1'!#REF!</definedName>
    <definedName name="sheet8" localSheetId="25">'[1]1'!#REF!</definedName>
    <definedName name="sheet8" localSheetId="26">'[1]1'!#REF!</definedName>
    <definedName name="sheet8" localSheetId="35">'[2]1'!#REF!</definedName>
    <definedName name="sheet8">'[1]1'!#REF!</definedName>
    <definedName name="sheet9" localSheetId="17">'[1]1'!#REF!</definedName>
    <definedName name="sheet9" localSheetId="18">'[1]1'!#REF!</definedName>
    <definedName name="sheet9" localSheetId="19">'[1]1'!#REF!</definedName>
    <definedName name="sheet9" localSheetId="25">'[1]1'!#REF!</definedName>
    <definedName name="sheet9" localSheetId="26">'[1]1'!#REF!</definedName>
    <definedName name="sheet9" localSheetId="35">'[2]1'!#REF!</definedName>
    <definedName name="sheet9">'[1]1'!#REF!</definedName>
    <definedName name="tytyudtu67iufyftyudtudt" localSheetId="17">'[1]1'!#REF!</definedName>
    <definedName name="tytyudtu67iufyftyudtudt" localSheetId="18">'[1]1'!#REF!</definedName>
    <definedName name="tytyudtu67iufyftyudtudt" localSheetId="19">'[1]1'!#REF!</definedName>
    <definedName name="tytyudtu67iufyftyudtudt" localSheetId="25">'[1]1'!#REF!</definedName>
    <definedName name="tytyudtu67iufyftyudtudt" localSheetId="26">'[1]1'!#REF!</definedName>
    <definedName name="tytyudtu67iufyftyudtudt">'[1]1'!#REF!</definedName>
    <definedName name="لغباؤلتىلاتاليتلتبل" localSheetId="17">'[1]1'!#REF!</definedName>
    <definedName name="لغباؤلتىلاتاليتلتبل" localSheetId="18">'[1]1'!#REF!</definedName>
    <definedName name="لغباؤلتىلاتاليتلتبل" localSheetId="19">'[1]1'!#REF!</definedName>
    <definedName name="لغباؤلتىلاتاليتلتبل" localSheetId="25">'[1]1'!#REF!</definedName>
    <definedName name="لغباؤلتىلاتاليتلتبل" localSheetId="26">'[1]1'!#REF!</definedName>
    <definedName name="لغباؤلتىلاتاليتلتبل">'[1]1'!#REF!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26" i="141" l="1"/>
  <c r="N11" i="141"/>
  <c r="N21" i="104"/>
  <c r="B21" i="112"/>
  <c r="F11" i="6"/>
  <c r="O22" i="155"/>
  <c r="N21" i="155"/>
  <c r="M21" i="155"/>
  <c r="L21" i="155"/>
  <c r="K21" i="155"/>
  <c r="J21" i="155"/>
  <c r="I21" i="155"/>
  <c r="H21" i="155"/>
  <c r="G21" i="155"/>
  <c r="F21" i="155"/>
  <c r="E21" i="155"/>
  <c r="D21" i="155"/>
  <c r="C21" i="155"/>
  <c r="O20" i="155"/>
  <c r="O19" i="155"/>
  <c r="N18" i="155"/>
  <c r="M18" i="155"/>
  <c r="L18" i="155"/>
  <c r="K18" i="155"/>
  <c r="J18" i="155"/>
  <c r="I18" i="155"/>
  <c r="H18" i="155"/>
  <c r="G18" i="155"/>
  <c r="F18" i="155"/>
  <c r="E18" i="155"/>
  <c r="D18" i="155"/>
  <c r="C18" i="155"/>
  <c r="O18" i="155" s="1"/>
  <c r="O17" i="155"/>
  <c r="O16" i="155"/>
  <c r="N15" i="155"/>
  <c r="M15" i="155"/>
  <c r="L15" i="155"/>
  <c r="K15" i="155"/>
  <c r="J15" i="155"/>
  <c r="I15" i="155"/>
  <c r="H15" i="155"/>
  <c r="G15" i="155"/>
  <c r="F15" i="155"/>
  <c r="E15" i="155"/>
  <c r="D15" i="155"/>
  <c r="C15" i="155"/>
  <c r="O14" i="155"/>
  <c r="O13" i="155"/>
  <c r="N12" i="155"/>
  <c r="M12" i="155"/>
  <c r="L12" i="155"/>
  <c r="K12" i="155"/>
  <c r="J12" i="155"/>
  <c r="I12" i="155"/>
  <c r="H12" i="155"/>
  <c r="G12" i="155"/>
  <c r="F12" i="155"/>
  <c r="E12" i="155"/>
  <c r="D12" i="155"/>
  <c r="C12" i="155"/>
  <c r="O12" i="155" s="1"/>
  <c r="O11" i="155"/>
  <c r="O10" i="155"/>
  <c r="N9" i="155"/>
  <c r="M9" i="155"/>
  <c r="L9" i="155"/>
  <c r="K9" i="155"/>
  <c r="J9" i="155"/>
  <c r="I9" i="155"/>
  <c r="H9" i="155"/>
  <c r="G9" i="155"/>
  <c r="F9" i="155"/>
  <c r="E9" i="155"/>
  <c r="D9" i="155"/>
  <c r="C9" i="155"/>
  <c r="O8" i="155"/>
  <c r="J11" i="153"/>
  <c r="S12" i="103"/>
  <c r="S30" i="103"/>
  <c r="B30" i="103"/>
  <c r="U12" i="103"/>
  <c r="B12" i="103"/>
  <c r="H10" i="135"/>
  <c r="B40" i="143"/>
  <c r="O9" i="155" l="1"/>
  <c r="O21" i="155"/>
  <c r="O15" i="155"/>
  <c r="C27" i="153"/>
  <c r="D27" i="153"/>
  <c r="C29" i="151"/>
  <c r="P10" i="149"/>
  <c r="O10" i="149"/>
  <c r="E18" i="154"/>
  <c r="D18" i="154"/>
  <c r="C18" i="154"/>
  <c r="B18" i="154"/>
  <c r="G17" i="154"/>
  <c r="F17" i="154"/>
  <c r="G16" i="154"/>
  <c r="F16" i="154"/>
  <c r="G15" i="154"/>
  <c r="F15" i="154"/>
  <c r="G14" i="154"/>
  <c r="F14" i="154"/>
  <c r="G13" i="154"/>
  <c r="F13" i="154"/>
  <c r="G12" i="154"/>
  <c r="F12" i="154"/>
  <c r="G11" i="154"/>
  <c r="F11" i="154"/>
  <c r="G10" i="154"/>
  <c r="F10" i="154"/>
  <c r="G9" i="154"/>
  <c r="F9" i="154"/>
  <c r="D11" i="149"/>
  <c r="E11" i="149"/>
  <c r="F11" i="149"/>
  <c r="G11" i="149"/>
  <c r="H11" i="149"/>
  <c r="I11" i="149"/>
  <c r="J11" i="149"/>
  <c r="K11" i="149"/>
  <c r="L11" i="149"/>
  <c r="M11" i="149"/>
  <c r="N11" i="149"/>
  <c r="C11" i="149"/>
  <c r="G11" i="153"/>
  <c r="F11" i="153"/>
  <c r="E23" i="153"/>
  <c r="E27" i="153" s="1"/>
  <c r="D23" i="153"/>
  <c r="J23" i="153" s="1"/>
  <c r="C23" i="153"/>
  <c r="B23" i="153"/>
  <c r="B27" i="153" s="1"/>
  <c r="J22" i="153"/>
  <c r="I22" i="153"/>
  <c r="G22" i="153"/>
  <c r="F22" i="153"/>
  <c r="J21" i="153"/>
  <c r="I21" i="153"/>
  <c r="G21" i="153"/>
  <c r="F21" i="153"/>
  <c r="J20" i="153"/>
  <c r="I20" i="153"/>
  <c r="G20" i="153"/>
  <c r="F20" i="153"/>
  <c r="J19" i="153"/>
  <c r="I19" i="153"/>
  <c r="G19" i="153"/>
  <c r="F19" i="153"/>
  <c r="J18" i="153"/>
  <c r="I18" i="153"/>
  <c r="G18" i="153"/>
  <c r="F18" i="153"/>
  <c r="J17" i="153"/>
  <c r="I17" i="153"/>
  <c r="G17" i="153"/>
  <c r="F17" i="153"/>
  <c r="J16" i="153"/>
  <c r="I16" i="153"/>
  <c r="G16" i="153"/>
  <c r="F16" i="153"/>
  <c r="J15" i="153"/>
  <c r="I15" i="153"/>
  <c r="G15" i="153"/>
  <c r="F15" i="153"/>
  <c r="J14" i="153"/>
  <c r="I14" i="153"/>
  <c r="G14" i="153"/>
  <c r="F14" i="153"/>
  <c r="J13" i="153"/>
  <c r="I13" i="153"/>
  <c r="G13" i="153"/>
  <c r="F13" i="153"/>
  <c r="J12" i="153"/>
  <c r="I12" i="153"/>
  <c r="G12" i="153"/>
  <c r="F12" i="153"/>
  <c r="I11" i="153"/>
  <c r="G9" i="151"/>
  <c r="G10" i="151"/>
  <c r="I10" i="151" s="1"/>
  <c r="G11" i="151"/>
  <c r="G8" i="151"/>
  <c r="I8" i="151" s="1"/>
  <c r="G7" i="151"/>
  <c r="I7" i="151" s="1"/>
  <c r="C17" i="152"/>
  <c r="B17" i="152"/>
  <c r="C21" i="151"/>
  <c r="D21" i="151"/>
  <c r="E21" i="151"/>
  <c r="F21" i="151"/>
  <c r="H21" i="151"/>
  <c r="C23" i="151"/>
  <c r="D23" i="151"/>
  <c r="E23" i="151"/>
  <c r="F23" i="151"/>
  <c r="H23" i="151"/>
  <c r="C25" i="151"/>
  <c r="D25" i="151"/>
  <c r="E25" i="151"/>
  <c r="F25" i="151"/>
  <c r="H25" i="151"/>
  <c r="C27" i="151"/>
  <c r="D27" i="151"/>
  <c r="E27" i="151"/>
  <c r="F27" i="151"/>
  <c r="H27" i="151"/>
  <c r="D29" i="151"/>
  <c r="E29" i="151"/>
  <c r="F29" i="151"/>
  <c r="H29" i="151"/>
  <c r="C18" i="138"/>
  <c r="I9" i="112"/>
  <c r="P15" i="88"/>
  <c r="C15" i="88"/>
  <c r="D15" i="88"/>
  <c r="E15" i="88"/>
  <c r="F15" i="88"/>
  <c r="G15" i="88"/>
  <c r="H15" i="88"/>
  <c r="I15" i="88"/>
  <c r="J15" i="88"/>
  <c r="K15" i="88"/>
  <c r="L15" i="88"/>
  <c r="M15" i="88"/>
  <c r="N15" i="88"/>
  <c r="O15" i="88"/>
  <c r="B15" i="88"/>
  <c r="C15" i="9"/>
  <c r="D15" i="9"/>
  <c r="E15" i="9"/>
  <c r="F15" i="9"/>
  <c r="G15" i="9"/>
  <c r="H15" i="9"/>
  <c r="I15" i="9"/>
  <c r="J15" i="9"/>
  <c r="K15" i="9"/>
  <c r="L15" i="9"/>
  <c r="M15" i="9"/>
  <c r="N15" i="9"/>
  <c r="O15" i="9"/>
  <c r="P15" i="9"/>
  <c r="B15" i="9"/>
  <c r="B18" i="138"/>
  <c r="I12" i="49"/>
  <c r="H12" i="49"/>
  <c r="H9" i="49"/>
  <c r="G13" i="49"/>
  <c r="D13" i="49"/>
  <c r="D9" i="49"/>
  <c r="G23" i="153" l="1"/>
  <c r="G27" i="153" s="1"/>
  <c r="F23" i="153"/>
  <c r="F27" i="153" s="1"/>
  <c r="L12" i="153"/>
  <c r="L11" i="153"/>
  <c r="G18" i="154"/>
  <c r="F18" i="154"/>
  <c r="G21" i="151"/>
  <c r="G23" i="151"/>
  <c r="I23" i="151"/>
  <c r="L21" i="153"/>
  <c r="L22" i="153"/>
  <c r="K21" i="153"/>
  <c r="K22" i="153"/>
  <c r="L20" i="153"/>
  <c r="L19" i="153"/>
  <c r="L18" i="153"/>
  <c r="L17" i="153"/>
  <c r="L16" i="153"/>
  <c r="L15" i="153"/>
  <c r="L14" i="153"/>
  <c r="L13" i="153"/>
  <c r="K20" i="153"/>
  <c r="K19" i="153"/>
  <c r="K18" i="153"/>
  <c r="K17" i="153"/>
  <c r="K16" i="153"/>
  <c r="K15" i="153"/>
  <c r="K14" i="153"/>
  <c r="K13" i="153"/>
  <c r="K12" i="153"/>
  <c r="K11" i="153"/>
  <c r="I23" i="153"/>
  <c r="I9" i="151"/>
  <c r="I25" i="151" s="1"/>
  <c r="G25" i="151"/>
  <c r="G27" i="151"/>
  <c r="I27" i="151"/>
  <c r="I21" i="151"/>
  <c r="G29" i="151"/>
  <c r="I11" i="151"/>
  <c r="I29" i="151" s="1"/>
  <c r="I13" i="49"/>
  <c r="H13" i="49"/>
  <c r="J13" i="49" s="1"/>
  <c r="D8" i="87"/>
  <c r="E8" i="87"/>
  <c r="C8" i="87"/>
  <c r="P9" i="149"/>
  <c r="O9" i="149"/>
  <c r="K16" i="103"/>
  <c r="F16" i="103"/>
  <c r="P12" i="103"/>
  <c r="K12" i="103"/>
  <c r="F12" i="103"/>
  <c r="U30" i="103"/>
  <c r="P30" i="103"/>
  <c r="K30" i="103"/>
  <c r="F30" i="103"/>
  <c r="U22" i="103"/>
  <c r="P22" i="103"/>
  <c r="K22" i="103"/>
  <c r="F22" i="103"/>
  <c r="B22" i="103"/>
  <c r="U16" i="103"/>
  <c r="K9" i="104"/>
  <c r="I10" i="112"/>
  <c r="O7" i="89"/>
  <c r="N7" i="89"/>
  <c r="I20" i="133"/>
  <c r="H8" i="133"/>
  <c r="K19" i="131"/>
  <c r="L23" i="153" l="1"/>
  <c r="K23" i="153"/>
  <c r="F8" i="127"/>
  <c r="B11" i="6"/>
  <c r="M19" i="149" l="1"/>
  <c r="K19" i="149"/>
  <c r="I19" i="149"/>
  <c r="G19" i="149"/>
  <c r="E19" i="149"/>
  <c r="C19" i="149"/>
  <c r="M18" i="149"/>
  <c r="K18" i="149"/>
  <c r="I18" i="149"/>
  <c r="G18" i="149"/>
  <c r="E18" i="149"/>
  <c r="C18" i="149"/>
  <c r="O17" i="149"/>
  <c r="M17" i="149"/>
  <c r="K17" i="149"/>
  <c r="I17" i="149"/>
  <c r="G17" i="149"/>
  <c r="E17" i="149"/>
  <c r="C17" i="149"/>
  <c r="O11" i="149" l="1"/>
  <c r="P11" i="149"/>
  <c r="O18" i="149"/>
  <c r="L19" i="89"/>
  <c r="M19" i="89"/>
  <c r="N8" i="89"/>
  <c r="N9" i="89"/>
  <c r="N10" i="89"/>
  <c r="N11" i="89"/>
  <c r="N12" i="89"/>
  <c r="N13" i="89"/>
  <c r="N14" i="89"/>
  <c r="N15" i="89"/>
  <c r="N16" i="89"/>
  <c r="N17" i="89"/>
  <c r="N18" i="89"/>
  <c r="O8" i="89"/>
  <c r="O9" i="89"/>
  <c r="O10" i="89"/>
  <c r="O11" i="89"/>
  <c r="O12" i="89"/>
  <c r="O13" i="89"/>
  <c r="O14" i="89"/>
  <c r="O15" i="89"/>
  <c r="O16" i="89"/>
  <c r="O17" i="89"/>
  <c r="O18" i="89"/>
  <c r="O19" i="149" l="1"/>
  <c r="C20" i="133"/>
  <c r="D20" i="133"/>
  <c r="E20" i="133"/>
  <c r="F20" i="133"/>
  <c r="G20" i="133"/>
  <c r="B20" i="133"/>
  <c r="H9" i="133"/>
  <c r="H10" i="133"/>
  <c r="H11" i="133"/>
  <c r="H12" i="133"/>
  <c r="H13" i="133"/>
  <c r="H14" i="133"/>
  <c r="H15" i="133"/>
  <c r="H16" i="133"/>
  <c r="H17" i="133"/>
  <c r="H18" i="133"/>
  <c r="H19" i="133"/>
  <c r="H20" i="133" l="1"/>
  <c r="M8" i="131"/>
  <c r="M9" i="131"/>
  <c r="M10" i="131"/>
  <c r="M11" i="131"/>
  <c r="M12" i="131"/>
  <c r="M13" i="131"/>
  <c r="M14" i="131"/>
  <c r="M15" i="131"/>
  <c r="M16" i="131"/>
  <c r="M17" i="131"/>
  <c r="M18" i="131"/>
  <c r="M7" i="131"/>
  <c r="C19" i="131"/>
  <c r="D19" i="131"/>
  <c r="E19" i="131"/>
  <c r="F19" i="131"/>
  <c r="G19" i="131"/>
  <c r="H19" i="131"/>
  <c r="I19" i="131"/>
  <c r="J19" i="131"/>
  <c r="B19" i="131"/>
  <c r="C22" i="145"/>
  <c r="D22" i="145"/>
  <c r="E22" i="145"/>
  <c r="F22" i="145"/>
  <c r="G22" i="145"/>
  <c r="H22" i="145"/>
  <c r="B22" i="145"/>
  <c r="I21" i="145"/>
  <c r="I20" i="145"/>
  <c r="I19" i="145"/>
  <c r="I18" i="145"/>
  <c r="I17" i="145"/>
  <c r="I16" i="145"/>
  <c r="I15" i="145"/>
  <c r="I14" i="145"/>
  <c r="I13" i="145"/>
  <c r="I12" i="145"/>
  <c r="I11" i="145"/>
  <c r="I10" i="145"/>
  <c r="M19" i="131" l="1"/>
  <c r="I22" i="145"/>
  <c r="M26" i="144" l="1"/>
  <c r="L26" i="144"/>
  <c r="K26" i="144"/>
  <c r="J26" i="144"/>
  <c r="I26" i="144"/>
  <c r="H26" i="144"/>
  <c r="G26" i="144"/>
  <c r="F26" i="144"/>
  <c r="E26" i="144"/>
  <c r="D26" i="144"/>
  <c r="C26" i="144"/>
  <c r="B26" i="144"/>
  <c r="N25" i="144"/>
  <c r="N24" i="144"/>
  <c r="N23" i="144"/>
  <c r="N22" i="144"/>
  <c r="N21" i="144"/>
  <c r="N20" i="144"/>
  <c r="N19" i="144"/>
  <c r="N18" i="144"/>
  <c r="N17" i="144"/>
  <c r="N16" i="144"/>
  <c r="N15" i="144"/>
  <c r="N14" i="144"/>
  <c r="N13" i="144"/>
  <c r="N12" i="144"/>
  <c r="N11" i="144"/>
  <c r="N10" i="144"/>
  <c r="N9" i="144"/>
  <c r="N8" i="144"/>
  <c r="N26" i="144" l="1"/>
  <c r="F21" i="112" l="1"/>
  <c r="G21" i="112"/>
  <c r="M17" i="141" l="1"/>
  <c r="L17" i="141"/>
  <c r="K17" i="141"/>
  <c r="J17" i="141"/>
  <c r="I17" i="141"/>
  <c r="H17" i="141"/>
  <c r="G17" i="141"/>
  <c r="F17" i="141"/>
  <c r="E17" i="141"/>
  <c r="D17" i="141"/>
  <c r="C17" i="141"/>
  <c r="B17" i="141"/>
  <c r="N16" i="141"/>
  <c r="N15" i="141"/>
  <c r="N14" i="141"/>
  <c r="N13" i="141"/>
  <c r="N12" i="141"/>
  <c r="N10" i="141"/>
  <c r="N9" i="141"/>
  <c r="N8" i="141"/>
  <c r="N7" i="141"/>
  <c r="N17" i="141" l="1"/>
  <c r="J8" i="30"/>
  <c r="J9" i="30"/>
  <c r="J10" i="30"/>
  <c r="J11" i="30"/>
  <c r="J7" i="30"/>
  <c r="C11" i="87"/>
  <c r="E7" i="29" l="1"/>
  <c r="E8" i="29"/>
  <c r="E9" i="29"/>
  <c r="E10" i="29"/>
  <c r="E11" i="29"/>
  <c r="D21" i="112"/>
  <c r="E21" i="112"/>
  <c r="C21" i="112"/>
  <c r="L19" i="131"/>
  <c r="F33" i="135"/>
  <c r="E33" i="135"/>
  <c r="C33" i="135"/>
  <c r="B33" i="135"/>
  <c r="I32" i="135"/>
  <c r="H32" i="135"/>
  <c r="J32" i="135" s="1"/>
  <c r="G32" i="135"/>
  <c r="D32" i="135"/>
  <c r="I31" i="135"/>
  <c r="H31" i="135"/>
  <c r="J31" i="135" s="1"/>
  <c r="G31" i="135"/>
  <c r="D31" i="135"/>
  <c r="I30" i="135"/>
  <c r="H30" i="135"/>
  <c r="G30" i="135"/>
  <c r="D30" i="135"/>
  <c r="I29" i="135"/>
  <c r="H29" i="135"/>
  <c r="G29" i="135"/>
  <c r="D29" i="135"/>
  <c r="I28" i="135"/>
  <c r="H28" i="135"/>
  <c r="J28" i="135" s="1"/>
  <c r="G28" i="135"/>
  <c r="D28" i="135"/>
  <c r="I27" i="135"/>
  <c r="H27" i="135"/>
  <c r="G27" i="135"/>
  <c r="D27" i="135"/>
  <c r="I26" i="135"/>
  <c r="H26" i="135"/>
  <c r="G26" i="135"/>
  <c r="D26" i="135"/>
  <c r="I25" i="135"/>
  <c r="H25" i="135"/>
  <c r="J25" i="135" s="1"/>
  <c r="G25" i="135"/>
  <c r="D25" i="135"/>
  <c r="I24" i="135"/>
  <c r="H24" i="135"/>
  <c r="J24" i="135" s="1"/>
  <c r="G24" i="135"/>
  <c r="D24" i="135"/>
  <c r="I23" i="135"/>
  <c r="H23" i="135"/>
  <c r="G23" i="135"/>
  <c r="D23" i="135"/>
  <c r="I22" i="135"/>
  <c r="H22" i="135"/>
  <c r="G22" i="135"/>
  <c r="D22" i="135"/>
  <c r="I21" i="135"/>
  <c r="H21" i="135"/>
  <c r="J21" i="135" s="1"/>
  <c r="G21" i="135"/>
  <c r="D21" i="135"/>
  <c r="I20" i="135"/>
  <c r="H20" i="135"/>
  <c r="J20" i="135" s="1"/>
  <c r="G20" i="135"/>
  <c r="D20" i="135"/>
  <c r="I19" i="135"/>
  <c r="H19" i="135"/>
  <c r="G19" i="135"/>
  <c r="D19" i="135"/>
  <c r="I18" i="135"/>
  <c r="H18" i="135"/>
  <c r="G18" i="135"/>
  <c r="D18" i="135"/>
  <c r="I17" i="135"/>
  <c r="H17" i="135"/>
  <c r="J17" i="135" s="1"/>
  <c r="G17" i="135"/>
  <c r="D17" i="135"/>
  <c r="I16" i="135"/>
  <c r="H16" i="135"/>
  <c r="J16" i="135" s="1"/>
  <c r="G16" i="135"/>
  <c r="D16" i="135"/>
  <c r="I15" i="135"/>
  <c r="H15" i="135"/>
  <c r="G15" i="135"/>
  <c r="D15" i="135"/>
  <c r="I14" i="135"/>
  <c r="H14" i="135"/>
  <c r="G14" i="135"/>
  <c r="D14" i="135"/>
  <c r="I13" i="135"/>
  <c r="H13" i="135"/>
  <c r="G13" i="135"/>
  <c r="D13" i="135"/>
  <c r="I12" i="135"/>
  <c r="H12" i="135"/>
  <c r="G12" i="135"/>
  <c r="D12" i="135"/>
  <c r="I11" i="135"/>
  <c r="H11" i="135"/>
  <c r="G11" i="135"/>
  <c r="D11" i="135"/>
  <c r="I10" i="135"/>
  <c r="G10" i="135"/>
  <c r="D10" i="135"/>
  <c r="J30" i="135" l="1"/>
  <c r="J29" i="135"/>
  <c r="J19" i="135"/>
  <c r="J27" i="135"/>
  <c r="J13" i="135"/>
  <c r="G33" i="135"/>
  <c r="J11" i="135"/>
  <c r="J26" i="135"/>
  <c r="J15" i="135"/>
  <c r="J18" i="135"/>
  <c r="H33" i="135"/>
  <c r="J23" i="135"/>
  <c r="I33" i="135"/>
  <c r="J14" i="135"/>
  <c r="J22" i="135"/>
  <c r="D33" i="135"/>
  <c r="J10" i="135"/>
  <c r="J12" i="135"/>
  <c r="J33" i="135" l="1"/>
  <c r="D19" i="89" l="1"/>
  <c r="E19" i="89"/>
  <c r="F19" i="89"/>
  <c r="G19" i="89"/>
  <c r="H19" i="89"/>
  <c r="I19" i="89"/>
  <c r="J19" i="89"/>
  <c r="K19" i="89"/>
  <c r="C19" i="89"/>
  <c r="N7" i="131"/>
  <c r="L10" i="121"/>
  <c r="N9" i="131"/>
  <c r="N8" i="131"/>
  <c r="N10" i="131"/>
  <c r="N11" i="131"/>
  <c r="N12" i="131"/>
  <c r="N13" i="131"/>
  <c r="N14" i="131"/>
  <c r="N15" i="131"/>
  <c r="N16" i="131"/>
  <c r="N17" i="131"/>
  <c r="N18" i="131"/>
  <c r="N19" i="131" l="1"/>
  <c r="P16" i="103" l="1"/>
  <c r="F20" i="139" l="1"/>
  <c r="E20" i="139"/>
  <c r="D20" i="139"/>
  <c r="C20" i="139"/>
  <c r="B20" i="139"/>
  <c r="M21" i="104" l="1"/>
  <c r="L21" i="104"/>
  <c r="D21" i="104" l="1"/>
  <c r="K22" i="121" l="1"/>
  <c r="I22" i="121"/>
  <c r="C22" i="121"/>
  <c r="D22" i="121"/>
  <c r="E22" i="121"/>
  <c r="F22" i="121"/>
  <c r="G22" i="121"/>
  <c r="H22" i="121"/>
  <c r="J22" i="121"/>
  <c r="K10" i="132"/>
  <c r="I22" i="132"/>
  <c r="J22" i="132"/>
  <c r="H22" i="132"/>
  <c r="G22" i="132"/>
  <c r="F22" i="132"/>
  <c r="E22" i="132"/>
  <c r="D22" i="132"/>
  <c r="C22" i="132"/>
  <c r="B22" i="132"/>
  <c r="K21" i="132"/>
  <c r="K20" i="132"/>
  <c r="K19" i="132"/>
  <c r="K18" i="132"/>
  <c r="K17" i="132"/>
  <c r="K16" i="132"/>
  <c r="K15" i="132"/>
  <c r="K14" i="132"/>
  <c r="K13" i="132"/>
  <c r="K12" i="132"/>
  <c r="K11" i="132"/>
  <c r="H9" i="112"/>
  <c r="F8" i="87" l="1"/>
  <c r="G8" i="87"/>
  <c r="F37" i="130"/>
  <c r="E37" i="130"/>
  <c r="C37" i="130"/>
  <c r="B37" i="130"/>
  <c r="D37" i="130" s="1"/>
  <c r="F36" i="130"/>
  <c r="E36" i="130"/>
  <c r="G36" i="130" s="1"/>
  <c r="C36" i="130"/>
  <c r="B36" i="130"/>
  <c r="D36" i="130" s="1"/>
  <c r="F35" i="130"/>
  <c r="E35" i="130"/>
  <c r="G35" i="130" s="1"/>
  <c r="C35" i="130"/>
  <c r="B35" i="130"/>
  <c r="D35" i="130" s="1"/>
  <c r="F34" i="130"/>
  <c r="E34" i="130"/>
  <c r="G34" i="130" s="1"/>
  <c r="C34" i="130"/>
  <c r="B34" i="130"/>
  <c r="D34" i="130" s="1"/>
  <c r="F33" i="130"/>
  <c r="E33" i="130"/>
  <c r="G33" i="130" s="1"/>
  <c r="C33" i="130"/>
  <c r="B33" i="130"/>
  <c r="D33" i="130" s="1"/>
  <c r="F32" i="130"/>
  <c r="E32" i="130"/>
  <c r="G32" i="130" s="1"/>
  <c r="C32" i="130"/>
  <c r="B32" i="130"/>
  <c r="D32" i="130" s="1"/>
  <c r="F31" i="130"/>
  <c r="E31" i="130"/>
  <c r="G31" i="130" s="1"/>
  <c r="C31" i="130"/>
  <c r="B31" i="130"/>
  <c r="D31" i="130" s="1"/>
  <c r="F30" i="130"/>
  <c r="E30" i="130"/>
  <c r="G30" i="130" s="1"/>
  <c r="C30" i="130"/>
  <c r="B30" i="130"/>
  <c r="D30" i="130" s="1"/>
  <c r="F29" i="130"/>
  <c r="E29" i="130"/>
  <c r="G29" i="130" s="1"/>
  <c r="C29" i="130"/>
  <c r="B29" i="130"/>
  <c r="D29" i="130" s="1"/>
  <c r="F28" i="130"/>
  <c r="E28" i="130"/>
  <c r="G28" i="130" s="1"/>
  <c r="C28" i="130"/>
  <c r="B28" i="130"/>
  <c r="D28" i="130" s="1"/>
  <c r="F27" i="130"/>
  <c r="E27" i="130"/>
  <c r="G27" i="130" s="1"/>
  <c r="C27" i="130"/>
  <c r="I27" i="130" s="1"/>
  <c r="B27" i="130"/>
  <c r="D27" i="130" s="1"/>
  <c r="F26" i="130"/>
  <c r="E26" i="130"/>
  <c r="G26" i="130" s="1"/>
  <c r="C26" i="130"/>
  <c r="B26" i="130"/>
  <c r="D26" i="130" s="1"/>
  <c r="F25" i="130"/>
  <c r="E25" i="130"/>
  <c r="G25" i="130" s="1"/>
  <c r="C25" i="130"/>
  <c r="I25" i="130" s="1"/>
  <c r="B25" i="130"/>
  <c r="D25" i="130" s="1"/>
  <c r="F24" i="130"/>
  <c r="E24" i="130"/>
  <c r="G24" i="130" s="1"/>
  <c r="C24" i="130"/>
  <c r="I24" i="130" s="1"/>
  <c r="B24" i="130"/>
  <c r="D24" i="130" s="1"/>
  <c r="F23" i="130"/>
  <c r="E23" i="130"/>
  <c r="G23" i="130" s="1"/>
  <c r="C23" i="130"/>
  <c r="B23" i="130"/>
  <c r="D23" i="130" s="1"/>
  <c r="F22" i="130"/>
  <c r="E22" i="130"/>
  <c r="G22" i="130" s="1"/>
  <c r="C22" i="130"/>
  <c r="B22" i="130"/>
  <c r="D22" i="130" s="1"/>
  <c r="F21" i="130"/>
  <c r="E21" i="130"/>
  <c r="G21" i="130" s="1"/>
  <c r="C21" i="130"/>
  <c r="B21" i="130"/>
  <c r="F20" i="130"/>
  <c r="E20" i="130"/>
  <c r="G20" i="130" s="1"/>
  <c r="C20" i="130"/>
  <c r="B20" i="130"/>
  <c r="F19" i="130"/>
  <c r="E19" i="130"/>
  <c r="C19" i="130"/>
  <c r="B19" i="130"/>
  <c r="D19" i="130" s="1"/>
  <c r="F18" i="130"/>
  <c r="E18" i="130"/>
  <c r="G18" i="130" s="1"/>
  <c r="C18" i="130"/>
  <c r="B18" i="130"/>
  <c r="D18" i="130" s="1"/>
  <c r="F17" i="130"/>
  <c r="E17" i="130"/>
  <c r="G17" i="130" s="1"/>
  <c r="C17" i="130"/>
  <c r="B17" i="130"/>
  <c r="D17" i="130" s="1"/>
  <c r="F16" i="130"/>
  <c r="E16" i="130"/>
  <c r="G16" i="130" s="1"/>
  <c r="C16" i="130"/>
  <c r="I16" i="130" s="1"/>
  <c r="B16" i="130"/>
  <c r="D16" i="130" s="1"/>
  <c r="F15" i="130"/>
  <c r="E15" i="130"/>
  <c r="G15" i="130" s="1"/>
  <c r="C15" i="130"/>
  <c r="I15" i="130" s="1"/>
  <c r="B15" i="130"/>
  <c r="D15" i="130" s="1"/>
  <c r="F14" i="130"/>
  <c r="E14" i="130"/>
  <c r="G14" i="130" s="1"/>
  <c r="C14" i="130"/>
  <c r="B14" i="130"/>
  <c r="D14" i="130" s="1"/>
  <c r="F13" i="130"/>
  <c r="E13" i="130"/>
  <c r="G13" i="130" s="1"/>
  <c r="C13" i="130"/>
  <c r="B13" i="130"/>
  <c r="D13" i="130" s="1"/>
  <c r="F12" i="130"/>
  <c r="E12" i="130"/>
  <c r="G12" i="130" s="1"/>
  <c r="C12" i="130"/>
  <c r="I12" i="130" s="1"/>
  <c r="B12" i="130"/>
  <c r="F11" i="130"/>
  <c r="E11" i="130"/>
  <c r="G11" i="130" s="1"/>
  <c r="C11" i="130"/>
  <c r="B11" i="130"/>
  <c r="D11" i="130" s="1"/>
  <c r="F10" i="130"/>
  <c r="E10" i="130"/>
  <c r="G10" i="130" s="1"/>
  <c r="C10" i="130"/>
  <c r="B10" i="130"/>
  <c r="F9" i="130"/>
  <c r="E9" i="130"/>
  <c r="C9" i="130"/>
  <c r="B9" i="130"/>
  <c r="H9" i="130" s="1"/>
  <c r="D21" i="130" l="1"/>
  <c r="G19" i="130"/>
  <c r="D20" i="130"/>
  <c r="D10" i="130"/>
  <c r="H10" i="130"/>
  <c r="H12" i="130"/>
  <c r="J12" i="130" s="1"/>
  <c r="D12" i="130"/>
  <c r="I10" i="130"/>
  <c r="I14" i="130"/>
  <c r="I26" i="130"/>
  <c r="I13" i="130"/>
  <c r="I18" i="130"/>
  <c r="I28" i="130"/>
  <c r="H36" i="130"/>
  <c r="I33" i="130"/>
  <c r="H34" i="130"/>
  <c r="H27" i="130"/>
  <c r="J27" i="130" s="1"/>
  <c r="H37" i="130"/>
  <c r="I37" i="130"/>
  <c r="G37" i="130"/>
  <c r="H16" i="130"/>
  <c r="J16" i="130" s="1"/>
  <c r="I36" i="130"/>
  <c r="H11" i="130"/>
  <c r="H21" i="130"/>
  <c r="I35" i="130"/>
  <c r="I22" i="130"/>
  <c r="H14" i="130"/>
  <c r="J14" i="130" s="1"/>
  <c r="I19" i="130"/>
  <c r="H22" i="130"/>
  <c r="H23" i="130"/>
  <c r="I29" i="130"/>
  <c r="I34" i="130"/>
  <c r="H30" i="130"/>
  <c r="I11" i="130"/>
  <c r="H25" i="130"/>
  <c r="J25" i="130" s="1"/>
  <c r="D9" i="130"/>
  <c r="E38" i="130"/>
  <c r="I20" i="130"/>
  <c r="H18" i="130"/>
  <c r="H26" i="130"/>
  <c r="H35" i="130"/>
  <c r="J35" i="130" s="1"/>
  <c r="I31" i="130"/>
  <c r="B38" i="130"/>
  <c r="I23" i="130"/>
  <c r="H32" i="130"/>
  <c r="H24" i="130"/>
  <c r="J24" i="130" s="1"/>
  <c r="H29" i="130"/>
  <c r="I32" i="130"/>
  <c r="F38" i="130"/>
  <c r="H33" i="130"/>
  <c r="H17" i="130"/>
  <c r="H13" i="130"/>
  <c r="I17" i="130"/>
  <c r="I21" i="130"/>
  <c r="I30" i="130"/>
  <c r="H19" i="130"/>
  <c r="H28" i="130"/>
  <c r="H15" i="130"/>
  <c r="J15" i="130" s="1"/>
  <c r="C38" i="130"/>
  <c r="H31" i="130"/>
  <c r="G9" i="130"/>
  <c r="H20" i="130"/>
  <c r="I9" i="130"/>
  <c r="J26" i="130" l="1"/>
  <c r="J10" i="130"/>
  <c r="J34" i="130"/>
  <c r="J18" i="130"/>
  <c r="J13" i="130"/>
  <c r="J28" i="130"/>
  <c r="J36" i="130"/>
  <c r="J19" i="130"/>
  <c r="J33" i="130"/>
  <c r="J21" i="130"/>
  <c r="J37" i="130"/>
  <c r="J23" i="130"/>
  <c r="J22" i="130"/>
  <c r="J11" i="130"/>
  <c r="J29" i="130"/>
  <c r="J30" i="130"/>
  <c r="I38" i="130"/>
  <c r="J31" i="130"/>
  <c r="J32" i="130"/>
  <c r="J20" i="130"/>
  <c r="J17" i="130"/>
  <c r="D38" i="130"/>
  <c r="J9" i="130"/>
  <c r="H38" i="130"/>
  <c r="G38" i="130"/>
  <c r="J38" i="130" l="1"/>
  <c r="M12" i="36" l="1"/>
  <c r="M13" i="36"/>
  <c r="M14" i="36"/>
  <c r="M15" i="36"/>
  <c r="M16" i="36"/>
  <c r="M17" i="36"/>
  <c r="M18" i="36"/>
  <c r="M11" i="36"/>
  <c r="K19" i="36"/>
  <c r="G12" i="36"/>
  <c r="G13" i="36"/>
  <c r="G14" i="36"/>
  <c r="G15" i="36"/>
  <c r="G16" i="36"/>
  <c r="G17" i="36"/>
  <c r="G18" i="36"/>
  <c r="G11" i="36"/>
  <c r="F16" i="127"/>
  <c r="F9" i="127"/>
  <c r="F10" i="127"/>
  <c r="F11" i="127"/>
  <c r="F12" i="127"/>
  <c r="F13" i="127"/>
  <c r="F14" i="127"/>
  <c r="F15" i="127"/>
  <c r="F17" i="127"/>
  <c r="F18" i="127"/>
  <c r="F19" i="127"/>
  <c r="E12" i="103" l="1"/>
  <c r="E22" i="103"/>
  <c r="E30" i="103"/>
  <c r="E19" i="108"/>
  <c r="F16" i="109"/>
  <c r="N19" i="36"/>
  <c r="D11" i="87"/>
  <c r="E11" i="87"/>
  <c r="F11" i="87"/>
  <c r="G11" i="87"/>
  <c r="E20" i="127" l="1"/>
  <c r="D20" i="127"/>
  <c r="C20" i="127"/>
  <c r="B20" i="127"/>
  <c r="F20" i="127" l="1"/>
  <c r="I9" i="49"/>
  <c r="H10" i="49"/>
  <c r="I10" i="49"/>
  <c r="H11" i="49"/>
  <c r="I11" i="49"/>
  <c r="G9" i="49"/>
  <c r="G10" i="49"/>
  <c r="G11" i="49"/>
  <c r="G12" i="49"/>
  <c r="D10" i="49"/>
  <c r="D11" i="49"/>
  <c r="D12" i="49"/>
  <c r="E20" i="6"/>
  <c r="D20" i="6"/>
  <c r="C20" i="6"/>
  <c r="B20" i="6"/>
  <c r="E22" i="6"/>
  <c r="D22" i="6"/>
  <c r="C22" i="6"/>
  <c r="B22" i="6"/>
  <c r="E21" i="6"/>
  <c r="D21" i="6"/>
  <c r="C21" i="6"/>
  <c r="B21" i="6"/>
  <c r="J9" i="49" l="1"/>
  <c r="J10" i="49"/>
  <c r="J11" i="49"/>
  <c r="D16" i="109"/>
  <c r="C16" i="109"/>
  <c r="B16" i="109"/>
  <c r="B22" i="121" l="1"/>
  <c r="L21" i="121"/>
  <c r="L20" i="121"/>
  <c r="L19" i="121"/>
  <c r="L18" i="121"/>
  <c r="L17" i="121"/>
  <c r="L16" i="121"/>
  <c r="L15" i="121"/>
  <c r="L14" i="121"/>
  <c r="L13" i="121"/>
  <c r="L12" i="121"/>
  <c r="L11" i="121"/>
  <c r="L22" i="121" l="1"/>
  <c r="T30" i="103"/>
  <c r="O30" i="103"/>
  <c r="T22" i="103"/>
  <c r="O22" i="103"/>
  <c r="T16" i="103"/>
  <c r="O16" i="103"/>
  <c r="T12" i="103"/>
  <c r="O12" i="103"/>
  <c r="G30" i="103"/>
  <c r="H30" i="103"/>
  <c r="I30" i="103"/>
  <c r="G22" i="103"/>
  <c r="H22" i="103"/>
  <c r="I22" i="103"/>
  <c r="G16" i="103"/>
  <c r="H16" i="103"/>
  <c r="I16" i="103"/>
  <c r="G12" i="103"/>
  <c r="H12" i="103"/>
  <c r="I12" i="103"/>
  <c r="C30" i="103"/>
  <c r="D30" i="103"/>
  <c r="C22" i="103"/>
  <c r="D22" i="103"/>
  <c r="E16" i="103"/>
  <c r="B16" i="103"/>
  <c r="C16" i="103"/>
  <c r="D16" i="103"/>
  <c r="C12" i="103"/>
  <c r="D12" i="103"/>
  <c r="D11" i="6" l="1"/>
  <c r="C11" i="6"/>
  <c r="H7" i="77"/>
  <c r="F19" i="108" l="1"/>
  <c r="E16" i="109"/>
  <c r="E11" i="6" l="1"/>
  <c r="J12" i="49" l="1"/>
  <c r="N30" i="103"/>
  <c r="S22" i="103"/>
  <c r="N22" i="103"/>
  <c r="S16" i="103"/>
  <c r="N16" i="103"/>
  <c r="N12" i="103"/>
  <c r="J12" i="103"/>
  <c r="H10" i="112" l="1"/>
  <c r="H11" i="112"/>
  <c r="I11" i="112"/>
  <c r="I12" i="112"/>
  <c r="H13" i="112"/>
  <c r="I13" i="112"/>
  <c r="H14" i="112"/>
  <c r="I14" i="112"/>
  <c r="H15" i="112"/>
  <c r="I15" i="112"/>
  <c r="H16" i="112"/>
  <c r="I16" i="112"/>
  <c r="H17" i="112"/>
  <c r="I17" i="112"/>
  <c r="H18" i="112"/>
  <c r="I18" i="112"/>
  <c r="H19" i="112"/>
  <c r="I19" i="112"/>
  <c r="H20" i="112"/>
  <c r="I20" i="112"/>
  <c r="I21" i="112" l="1"/>
  <c r="H21" i="112"/>
  <c r="B19" i="89"/>
  <c r="B19" i="77"/>
  <c r="D19" i="108" l="1"/>
  <c r="R30" i="103" l="1"/>
  <c r="R22" i="103"/>
  <c r="R16" i="103"/>
  <c r="R12" i="103"/>
  <c r="M30" i="103"/>
  <c r="M22" i="103"/>
  <c r="M16" i="103"/>
  <c r="M12" i="103"/>
  <c r="J30" i="103"/>
  <c r="J22" i="103"/>
  <c r="J16" i="103"/>
  <c r="P16" i="36" l="1"/>
  <c r="O21" i="104" l="1"/>
  <c r="K15" i="104"/>
  <c r="C21" i="104"/>
  <c r="L12" i="103" l="1"/>
  <c r="Q12" i="103"/>
  <c r="Q16" i="103"/>
  <c r="L22" i="103"/>
  <c r="Q22" i="103"/>
  <c r="E19" i="36"/>
  <c r="L19" i="36"/>
  <c r="I19" i="36"/>
  <c r="O19" i="36"/>
  <c r="P12" i="36"/>
  <c r="P14" i="36"/>
  <c r="P11" i="36"/>
  <c r="M19" i="36" l="1"/>
  <c r="C19" i="108" l="1"/>
  <c r="B19" i="108"/>
  <c r="L30" i="103" l="1"/>
  <c r="Q30" i="103"/>
  <c r="L16" i="103"/>
  <c r="P15" i="36" l="1"/>
  <c r="P17" i="36"/>
  <c r="P18" i="36"/>
  <c r="P13" i="36" l="1"/>
  <c r="P19" i="36" s="1"/>
  <c r="C19" i="36" l="1"/>
  <c r="D19" i="36"/>
  <c r="F19" i="36"/>
  <c r="H19" i="36"/>
  <c r="J19" i="36"/>
  <c r="B19" i="36"/>
  <c r="E21" i="104"/>
  <c r="F21" i="104"/>
  <c r="G21" i="104"/>
  <c r="H21" i="104"/>
  <c r="I21" i="104"/>
  <c r="J21" i="104"/>
  <c r="B21" i="104"/>
  <c r="K10" i="104"/>
  <c r="K11" i="104"/>
  <c r="K12" i="104"/>
  <c r="K13" i="104"/>
  <c r="K14" i="104"/>
  <c r="K16" i="104"/>
  <c r="K17" i="104"/>
  <c r="K18" i="104"/>
  <c r="K19" i="104"/>
  <c r="K20" i="104"/>
  <c r="K21" i="104" l="1"/>
  <c r="N19" i="89" l="1"/>
  <c r="O19" i="89"/>
  <c r="M16" i="96"/>
  <c r="L16" i="96" l="1"/>
  <c r="K16" i="96"/>
  <c r="J16" i="96"/>
  <c r="I16" i="96"/>
  <c r="H16" i="96"/>
  <c r="G16" i="96"/>
  <c r="F16" i="96"/>
  <c r="E16" i="96"/>
  <c r="D16" i="96"/>
  <c r="C16" i="96"/>
  <c r="B16" i="96"/>
  <c r="N15" i="96"/>
  <c r="N14" i="96"/>
  <c r="N13" i="96"/>
  <c r="N12" i="96"/>
  <c r="N11" i="96"/>
  <c r="N10" i="96"/>
  <c r="N9" i="96"/>
  <c r="N8" i="96"/>
  <c r="N7" i="96"/>
  <c r="N16" i="96" l="1"/>
  <c r="H17" i="77" l="1"/>
  <c r="H18" i="77"/>
  <c r="G19" i="36" l="1"/>
  <c r="G19" i="77" l="1"/>
  <c r="F19" i="77"/>
  <c r="E19" i="77"/>
  <c r="D19" i="77"/>
  <c r="C19" i="77"/>
  <c r="H16" i="77"/>
  <c r="H15" i="77"/>
  <c r="H14" i="77"/>
  <c r="H13" i="77"/>
  <c r="H12" i="77"/>
  <c r="H11" i="77"/>
  <c r="H10" i="77"/>
  <c r="H9" i="77"/>
  <c r="H8" i="77"/>
  <c r="H19" i="77" l="1"/>
  <c r="K22" i="13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Rehab Ali Elkhalifa Elhassan</author>
  </authors>
  <commentList>
    <comment ref="F22" authorId="0" shapeId="0" xr:uid="{AFBF3058-394C-4361-901A-5ABD3C41394B}">
      <text>
        <r>
          <rPr>
            <b/>
            <sz val="9"/>
            <color indexed="81"/>
            <rFont val="Tahoma"/>
            <family val="2"/>
          </rPr>
          <t>Rehab Ali Elkhalifa Elhassan:</t>
        </r>
        <r>
          <rPr>
            <sz val="9"/>
            <color indexed="81"/>
            <rFont val="Tahoma"/>
            <family val="2"/>
          </rPr>
          <t xml:space="preserve">
فصل المعاض تفادجي الازدواجية ولان المعارض متغيرة من حيث الشهور والسنوات</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Rehab Ali Elkhalifa Elhassan</author>
  </authors>
  <commentList>
    <comment ref="G11" authorId="0" shapeId="0" xr:uid="{9B2A1C43-DBFE-456F-A0D4-EF2ABDD7DADE}">
      <text>
        <r>
          <rPr>
            <b/>
            <sz val="9"/>
            <color indexed="81"/>
            <rFont val="Tahoma"/>
            <family val="2"/>
          </rPr>
          <t>Rehab Ali Elkhalifa Elhassan:</t>
        </r>
        <r>
          <rPr>
            <sz val="9"/>
            <color indexed="81"/>
            <rFont val="Tahoma"/>
            <family val="2"/>
          </rPr>
          <t xml:space="preserve">
ارتفاع العدد بسبب الفنادق التي تم اضفتها للاطار هذا العام</t>
        </r>
      </text>
    </comment>
    <comment ref="H11" authorId="0" shapeId="0" xr:uid="{FB855D65-E2B5-40BD-A7A8-B27BC1923453}">
      <text>
        <r>
          <rPr>
            <b/>
            <sz val="9"/>
            <color indexed="81"/>
            <rFont val="Tahoma"/>
            <family val="2"/>
          </rPr>
          <t>Rehab Ali Elkhalifa Elhassan:</t>
        </r>
        <r>
          <rPr>
            <sz val="9"/>
            <color indexed="81"/>
            <rFont val="Tahoma"/>
            <family val="2"/>
          </rPr>
          <t xml:space="preserve">
الرقم اقل من العام الماضي وذلك بسبب تغير نشاط وإلغاء 3 جهات من الاطار وعدم تعاون 1</t>
        </r>
      </text>
    </comment>
  </commentList>
</comments>
</file>

<file path=xl/sharedStrings.xml><?xml version="1.0" encoding="utf-8"?>
<sst xmlns="http://schemas.openxmlformats.org/spreadsheetml/2006/main" count="1925" uniqueCount="1037">
  <si>
    <t>المجموع</t>
  </si>
  <si>
    <t>Total</t>
  </si>
  <si>
    <t xml:space="preserve">المجموع  </t>
  </si>
  <si>
    <t xml:space="preserve">Total  </t>
  </si>
  <si>
    <t>يناير</t>
  </si>
  <si>
    <t>فبراير</t>
  </si>
  <si>
    <t>مارس</t>
  </si>
  <si>
    <t>ابريل</t>
  </si>
  <si>
    <t>مايو</t>
  </si>
  <si>
    <t>يوليو</t>
  </si>
  <si>
    <t>سبتمبر</t>
  </si>
  <si>
    <t>نوفمبر</t>
  </si>
  <si>
    <t>ديسمبر</t>
  </si>
  <si>
    <t>January</t>
  </si>
  <si>
    <t>February</t>
  </si>
  <si>
    <t>March</t>
  </si>
  <si>
    <t>April</t>
  </si>
  <si>
    <t>May</t>
  </si>
  <si>
    <t>June</t>
  </si>
  <si>
    <t>July</t>
  </si>
  <si>
    <t>August</t>
  </si>
  <si>
    <t>September</t>
  </si>
  <si>
    <t>November</t>
  </si>
  <si>
    <t>December</t>
  </si>
  <si>
    <t>قطريون</t>
  </si>
  <si>
    <t>غير قطريين</t>
  </si>
  <si>
    <t>Qataris</t>
  </si>
  <si>
    <t>الكتب العربية</t>
  </si>
  <si>
    <t>الدوريات</t>
  </si>
  <si>
    <t>Arabic Books</t>
  </si>
  <si>
    <t>Periodi-cals</t>
  </si>
  <si>
    <t xml:space="preserve"> دار الكتب القطرية</t>
  </si>
  <si>
    <t xml:space="preserve"> مكتبة الخور</t>
  </si>
  <si>
    <t xml:space="preserve"> مكتبة الشمال</t>
  </si>
  <si>
    <t xml:space="preserve"> مكتبة الخنساء</t>
  </si>
  <si>
    <t xml:space="preserve"> مكتبة الوكرة</t>
  </si>
  <si>
    <t>اسم المكتبة</t>
  </si>
  <si>
    <t>Name of Library</t>
  </si>
  <si>
    <t>يونيو</t>
  </si>
  <si>
    <t>أغسطس</t>
  </si>
  <si>
    <t>أكتوبر</t>
  </si>
  <si>
    <t>October</t>
  </si>
  <si>
    <t>Foreign Books</t>
  </si>
  <si>
    <t>نائب رئيس التحرير</t>
  </si>
  <si>
    <t>عدد المقاعد</t>
  </si>
  <si>
    <t>الدوحة</t>
  </si>
  <si>
    <t>Doha</t>
  </si>
  <si>
    <t>الريان</t>
  </si>
  <si>
    <t>الوكرة</t>
  </si>
  <si>
    <t>ام صلال</t>
  </si>
  <si>
    <t>Umm Salal</t>
  </si>
  <si>
    <t>الخور</t>
  </si>
  <si>
    <t>الشمال</t>
  </si>
  <si>
    <t>الظعاين</t>
  </si>
  <si>
    <t>(1) Mosques Where all Prayers are Performed except Gumma.</t>
  </si>
  <si>
    <t xml:space="preserve">المصادر: </t>
  </si>
  <si>
    <t>Sources:</t>
  </si>
  <si>
    <t>يومية</t>
  </si>
  <si>
    <t>شهرية</t>
  </si>
  <si>
    <t>Daily</t>
  </si>
  <si>
    <t>Monthly</t>
  </si>
  <si>
    <t>صناعة السفن الخشبية (القلاف)</t>
  </si>
  <si>
    <t>الغوص وتوابعه</t>
  </si>
  <si>
    <t>الصيد وتوابعه</t>
  </si>
  <si>
    <t>صناعة الصناديق المبيتة</t>
  </si>
  <si>
    <t>السعف</t>
  </si>
  <si>
    <t>صناعة البطاطيل</t>
  </si>
  <si>
    <t>صناعة البشوت</t>
  </si>
  <si>
    <t>التطريز</t>
  </si>
  <si>
    <t>الرحى</t>
  </si>
  <si>
    <t>Divining</t>
  </si>
  <si>
    <t>Fishing</t>
  </si>
  <si>
    <t>Embroidery</t>
  </si>
  <si>
    <t>Raha (Grinder)</t>
  </si>
  <si>
    <r>
      <t xml:space="preserve">المجموع
</t>
    </r>
    <r>
      <rPr>
        <b/>
        <sz val="10"/>
        <rFont val="Arial"/>
        <family val="2"/>
      </rPr>
      <t>Total</t>
    </r>
  </si>
  <si>
    <t>متحف الفن العربي</t>
  </si>
  <si>
    <t>Museum of Arab Art</t>
  </si>
  <si>
    <t>مصمم جرافيك</t>
  </si>
  <si>
    <t>تسويق</t>
  </si>
  <si>
    <t>الصحف والمجلات الصادرة في دولة قطر
2007-2011</t>
  </si>
  <si>
    <t>المكتبات العامة والكتب والدوريات المتوفرة</t>
  </si>
  <si>
    <r>
      <t xml:space="preserve">الدينية
</t>
    </r>
    <r>
      <rPr>
        <b/>
        <sz val="10"/>
        <rFont val="Arial"/>
        <family val="2"/>
      </rPr>
      <t>Religious</t>
    </r>
  </si>
  <si>
    <r>
      <t xml:space="preserve">الإعلامية
</t>
    </r>
    <r>
      <rPr>
        <b/>
        <sz val="10"/>
        <rFont val="Arial"/>
        <family val="2"/>
      </rPr>
      <t>Media</t>
    </r>
  </si>
  <si>
    <r>
      <t xml:space="preserve">الفئات
</t>
    </r>
    <r>
      <rPr>
        <b/>
        <sz val="10"/>
        <rFont val="Arial"/>
        <family val="2"/>
      </rPr>
      <t>Categories</t>
    </r>
  </si>
  <si>
    <r>
      <t xml:space="preserve">الثقافية
</t>
    </r>
    <r>
      <rPr>
        <b/>
        <sz val="10"/>
        <rFont val="Arial"/>
        <family val="2"/>
      </rPr>
      <t>Cultural</t>
    </r>
  </si>
  <si>
    <r>
      <t xml:space="preserve">الإعلانات
</t>
    </r>
    <r>
      <rPr>
        <b/>
        <sz val="10"/>
        <rFont val="Arial"/>
        <family val="2"/>
      </rPr>
      <t>Advertising</t>
    </r>
  </si>
  <si>
    <t xml:space="preserve">فعاليات مسرح قطر الوطني حسب نوع الفعالية </t>
  </si>
  <si>
    <t>Jan.</t>
  </si>
  <si>
    <t>Feb.</t>
  </si>
  <si>
    <t>Mar.</t>
  </si>
  <si>
    <t>Apr.</t>
  </si>
  <si>
    <t>Jun.</t>
  </si>
  <si>
    <t>اغسطس</t>
  </si>
  <si>
    <t>Aug.</t>
  </si>
  <si>
    <t>Sept.</t>
  </si>
  <si>
    <t>اكتوبر</t>
  </si>
  <si>
    <t>Oct.</t>
  </si>
  <si>
    <t>Nov.</t>
  </si>
  <si>
    <t>Dec.</t>
  </si>
  <si>
    <t>أفلام عربية
Arabic Films</t>
  </si>
  <si>
    <t>أفلام أجنبية
Foreign Films</t>
  </si>
  <si>
    <t>EMPLOYEES IN JOURNAL AND MAGAZINES BY NATIONALITY &amp; GENDER</t>
  </si>
  <si>
    <t>البيان</t>
  </si>
  <si>
    <t>العاملون بالصحف والمجلات حسب الجنسية والنوع</t>
  </si>
  <si>
    <t>حفلات موسيقية</t>
  </si>
  <si>
    <t>رياضة وترفيه</t>
  </si>
  <si>
    <t>مهرجانات</t>
  </si>
  <si>
    <t>وثائقي</t>
  </si>
  <si>
    <t>الإعلام والثقافة والسياحة</t>
  </si>
  <si>
    <t>MEDIA, CULTURE AND 
TOURISM</t>
  </si>
  <si>
    <t>Festivals</t>
  </si>
  <si>
    <t>Item</t>
  </si>
  <si>
    <t>رئيس مجلس الادارة</t>
  </si>
  <si>
    <t>عضو مجلس الادارة المدير العام</t>
  </si>
  <si>
    <t>مساعد رئيس التحرير</t>
  </si>
  <si>
    <t>Representative</t>
  </si>
  <si>
    <t>Non-Qataris</t>
  </si>
  <si>
    <t>جدول رقم (151)</t>
  </si>
  <si>
    <t>Table No. (151)</t>
  </si>
  <si>
    <t>جدول رقم (152)</t>
  </si>
  <si>
    <t>Table No. (152)</t>
  </si>
  <si>
    <t>جدول رقم (154)</t>
  </si>
  <si>
    <t>Table No. (154)</t>
  </si>
  <si>
    <t>جدول رقم (155)</t>
  </si>
  <si>
    <t>Table No. (155)</t>
  </si>
  <si>
    <t>جدول رقم (157)</t>
  </si>
  <si>
    <t>Table No. (157)</t>
  </si>
  <si>
    <t>جدول رقم (158)</t>
  </si>
  <si>
    <t>Table No. (158)</t>
  </si>
  <si>
    <t>جدول رقم (159)</t>
  </si>
  <si>
    <t>Table No. (159)</t>
  </si>
  <si>
    <t>جدول رقم (160)</t>
  </si>
  <si>
    <t>جدول رقم (161)</t>
  </si>
  <si>
    <t>Table No. (161)</t>
  </si>
  <si>
    <t>Table No. (162)</t>
  </si>
  <si>
    <t>جدول رقم (162)</t>
  </si>
  <si>
    <t>جدول رقم (165)</t>
  </si>
  <si>
    <t>Table No. (165)</t>
  </si>
  <si>
    <t>جدول رقم (166)</t>
  </si>
  <si>
    <t>Table No. (166)</t>
  </si>
  <si>
    <t>Table No. (167)</t>
  </si>
  <si>
    <t>جدول رقم (167)</t>
  </si>
  <si>
    <t>جدول رقم (168)</t>
  </si>
  <si>
    <t>Table No. (168)</t>
  </si>
  <si>
    <t>جدول رقم (170)</t>
  </si>
  <si>
    <t>جدول رقم (169)</t>
  </si>
  <si>
    <t>Table No. (169)</t>
  </si>
  <si>
    <t>Table No. (170)</t>
  </si>
  <si>
    <t>جدول رقم (171)</t>
  </si>
  <si>
    <t>Table No. (171)</t>
  </si>
  <si>
    <t>فعاليات مسرح قطر الوطني حسب القطاع</t>
  </si>
  <si>
    <t>الشحانية</t>
  </si>
  <si>
    <t>الغزل</t>
  </si>
  <si>
    <t>Weaving</t>
  </si>
  <si>
    <t>صناعة السدو</t>
  </si>
  <si>
    <t>فنون بصرية وتشكيلية</t>
  </si>
  <si>
    <t xml:space="preserve">دراما ومسرح </t>
  </si>
  <si>
    <t>Gallery</t>
  </si>
  <si>
    <t>قاعة أفراح ومناسبات</t>
  </si>
  <si>
    <t>مواقف سيارات</t>
  </si>
  <si>
    <t>عيادة بيطرية</t>
  </si>
  <si>
    <t>Veterinary Clinic</t>
  </si>
  <si>
    <t>متحف الصقور</t>
  </si>
  <si>
    <t>Falconry Museum</t>
  </si>
  <si>
    <t>حدائق وتلال كتارا (منطقة الجنوب والشمال)</t>
  </si>
  <si>
    <t>Beach &amp; Water Sports</t>
  </si>
  <si>
    <t>أنشطة الرياضات المائية</t>
  </si>
  <si>
    <t>المكتبات العامة حسب عدد المستعيرين والكتب المستعارة وعدد العاملين</t>
  </si>
  <si>
    <t xml:space="preserve">يوليو </t>
  </si>
  <si>
    <t xml:space="preserve">July </t>
  </si>
  <si>
    <t>التوزيع الشهري لساعات بث البرنامج العام من إذاعة قطر حسب نوع البرامج والشهر</t>
  </si>
  <si>
    <r>
      <t xml:space="preserve">المجموع
</t>
    </r>
    <r>
      <rPr>
        <b/>
        <sz val="9"/>
        <rFont val="Arial"/>
        <family val="2"/>
      </rPr>
      <t>Total</t>
    </r>
  </si>
  <si>
    <t xml:space="preserve">PUBLIC LIBRARIES BY NUMBER OF BORROWERS, BOOKS BORROWED AND NUMBER OF EMPLOYEES </t>
  </si>
  <si>
    <t>التوزيع الشهري لساعات بث البرنامج العام من إذاعة صوت الخليج حسب نوع البرامج والشهر</t>
  </si>
  <si>
    <t>فعاليات متنوعة</t>
  </si>
  <si>
    <t xml:space="preserve">معارض وصالات الفنون </t>
  </si>
  <si>
    <t>ندوات ومحاضرات ومؤتمرات</t>
  </si>
  <si>
    <t>تطوير المواهب</t>
  </si>
  <si>
    <t>دورات مياه (عمومي)</t>
  </si>
  <si>
    <t>سيارات جولف لخدمة ذوي الاحتياجات</t>
  </si>
  <si>
    <t>أخرى</t>
  </si>
  <si>
    <t>Other</t>
  </si>
  <si>
    <t>جدول رقم (172)</t>
  </si>
  <si>
    <t>Table No. (172)</t>
  </si>
  <si>
    <t xml:space="preserve">                       السنة
 البيان </t>
  </si>
  <si>
    <t>NEWSPAPERS AND MAGAZINES ISSUED 
IN THE STATE OF QATAR</t>
  </si>
  <si>
    <t xml:space="preserve">                    القطاع
  السنة</t>
  </si>
  <si>
    <t>القطاع الحكومي</t>
  </si>
  <si>
    <t>القطاع الخاص</t>
  </si>
  <si>
    <t>مشاركات خارجية</t>
  </si>
  <si>
    <t>Government Sector</t>
  </si>
  <si>
    <t xml:space="preserve">             الفعاليات
السنة</t>
  </si>
  <si>
    <t xml:space="preserve">                Events
Year</t>
  </si>
  <si>
    <t>مهرجان</t>
  </si>
  <si>
    <t>Festival</t>
  </si>
  <si>
    <t>عروض غنائية</t>
  </si>
  <si>
    <t>فنون التراث</t>
  </si>
  <si>
    <t>Heritage Arts</t>
  </si>
  <si>
    <t>فنون تشكيلية</t>
  </si>
  <si>
    <t>Fine Arts</t>
  </si>
  <si>
    <t>Jul.</t>
  </si>
  <si>
    <t>عدد المستعيرين</t>
  </si>
  <si>
    <t>الكتب المستعارة</t>
  </si>
  <si>
    <t>Books Borrowed</t>
  </si>
  <si>
    <t>عدد العاملين</t>
  </si>
  <si>
    <t>صناعة النقابات</t>
  </si>
  <si>
    <t>صناعة السجاد</t>
  </si>
  <si>
    <t>صناعة المدود</t>
  </si>
  <si>
    <t>دور السينما والأفلام المعروضة</t>
  </si>
  <si>
    <t>Number of seats</t>
  </si>
  <si>
    <t>Arabic</t>
  </si>
  <si>
    <t>Foreign</t>
  </si>
  <si>
    <t>عربية</t>
  </si>
  <si>
    <t>أجنبية</t>
  </si>
  <si>
    <t>الافلام المعروضة</t>
  </si>
  <si>
    <t>عدد دور السينما</t>
  </si>
  <si>
    <t>Films presented</t>
  </si>
  <si>
    <t>التوزيع الشهري لساعات البث المباشر للبرنامج العام من قنوات الكأس الرياضية
 حسب نوع البرامج والشهر</t>
  </si>
  <si>
    <t>MONTHLY DISTRIBUTION OF LIVE BROADCAST HOURS 
OF THE GENERAL PROGRAM OF AL KASS SPORT
CHANNELS BY TYPE OF PROGRAM AND MONTH</t>
  </si>
  <si>
    <t>جدول رقم (176)</t>
  </si>
  <si>
    <t>جدول رقم (177)</t>
  </si>
  <si>
    <t>Table No. (177)</t>
  </si>
  <si>
    <t>* Qatar Museums.</t>
  </si>
  <si>
    <t>* Newspapers and Magazines.</t>
  </si>
  <si>
    <t>* Cinema Companies.</t>
  </si>
  <si>
    <t>* The Cultural Village Foundation (Katara).</t>
  </si>
  <si>
    <t>* الصحف والمجلات.</t>
  </si>
  <si>
    <t>* شركات السينما.</t>
  </si>
  <si>
    <t>* Doha Film Institute.</t>
  </si>
  <si>
    <t>* Qatar National Library.</t>
  </si>
  <si>
    <t>MOVIE HOUSES AND FILMS PRESENTED</t>
  </si>
  <si>
    <r>
      <t>المجموع</t>
    </r>
    <r>
      <rPr>
        <b/>
        <sz val="8"/>
        <rFont val="Arial"/>
        <family val="2"/>
      </rPr>
      <t xml:space="preserve">
Total</t>
    </r>
  </si>
  <si>
    <r>
      <rPr>
        <b/>
        <sz val="10"/>
        <rFont val="Arial"/>
        <family val="2"/>
      </rPr>
      <t>ذكور</t>
    </r>
    <r>
      <rPr>
        <b/>
        <sz val="8"/>
        <rFont val="Arial"/>
        <family val="2"/>
      </rPr>
      <t xml:space="preserve">
Males</t>
    </r>
  </si>
  <si>
    <r>
      <rPr>
        <b/>
        <sz val="10"/>
        <rFont val="Arial"/>
        <family val="2"/>
      </rPr>
      <t>إناث</t>
    </r>
    <r>
      <rPr>
        <b/>
        <sz val="8"/>
        <rFont val="Arial"/>
        <family val="2"/>
      </rPr>
      <t xml:space="preserve">
Females</t>
    </r>
  </si>
  <si>
    <t xml:space="preserve"> Al-Khor Library</t>
  </si>
  <si>
    <t xml:space="preserve"> Al-Shamal Library</t>
  </si>
  <si>
    <t xml:space="preserve"> Al-Khanssa Library</t>
  </si>
  <si>
    <t xml:space="preserve"> Al-Wakrah Library</t>
  </si>
  <si>
    <t>Private Sector</t>
  </si>
  <si>
    <t>External Participations</t>
  </si>
  <si>
    <t>أمسيات شعرية</t>
  </si>
  <si>
    <t>Cultural Week</t>
  </si>
  <si>
    <t>Offers Singing</t>
  </si>
  <si>
    <t>Poetry Evenings</t>
  </si>
  <si>
    <t>أسبوع ثقافي</t>
  </si>
  <si>
    <t xml:space="preserve"> Municipality </t>
  </si>
  <si>
    <t>البلدية</t>
  </si>
  <si>
    <t>Private Mosque</t>
  </si>
  <si>
    <t>مسجد خاص</t>
  </si>
  <si>
    <t>Temporary Building</t>
  </si>
  <si>
    <r>
      <t>عدد الأئمة والمؤذنين</t>
    </r>
    <r>
      <rPr>
        <b/>
        <sz val="10"/>
        <rFont val="Arial"/>
        <family val="2"/>
      </rPr>
      <t xml:space="preserve">
</t>
    </r>
    <r>
      <rPr>
        <b/>
        <sz val="9"/>
        <rFont val="Arial"/>
        <family val="2"/>
      </rPr>
      <t>No. of Imam and Moathen</t>
    </r>
  </si>
  <si>
    <r>
      <t>عدد الخطباء</t>
    </r>
    <r>
      <rPr>
        <b/>
        <sz val="10"/>
        <rFont val="Arial"/>
        <family val="2"/>
      </rPr>
      <t xml:space="preserve">
</t>
    </r>
    <r>
      <rPr>
        <b/>
        <sz val="9"/>
        <rFont val="Arial"/>
        <family val="2"/>
      </rPr>
      <t>Khateeb</t>
    </r>
  </si>
  <si>
    <r>
      <t>دور تحفيظ القرآن</t>
    </r>
    <r>
      <rPr>
        <b/>
        <sz val="10"/>
        <rFont val="Arial"/>
        <family val="2"/>
      </rPr>
      <t xml:space="preserve">
</t>
    </r>
    <r>
      <rPr>
        <b/>
        <sz val="9"/>
        <rFont val="Arial"/>
        <family val="2"/>
      </rPr>
      <t>The role of koranic</t>
    </r>
  </si>
  <si>
    <r>
      <t>دور تحفيظ القرآن (أهلية)</t>
    </r>
    <r>
      <rPr>
        <b/>
        <sz val="9"/>
        <rFont val="Arial"/>
        <family val="2"/>
      </rPr>
      <t xml:space="preserve">
The role of koranic (Private</t>
    </r>
    <r>
      <rPr>
        <b/>
        <sz val="10"/>
        <rFont val="Arial"/>
        <family val="2"/>
      </rPr>
      <t>)</t>
    </r>
  </si>
  <si>
    <t>المساجد والأئمة والخطباء ودور تحفيظ القرآن حسب البلدية</t>
  </si>
  <si>
    <t xml:space="preserve"> MOSQUES, IMAM &amp; KHATEEB AND ROLE OF KORANIC BY MUNICIPALITY </t>
  </si>
  <si>
    <t>Al-Rayyan</t>
  </si>
  <si>
    <t>Al-Daayen</t>
  </si>
  <si>
    <t>Al-Shahanniya</t>
  </si>
  <si>
    <t>Al-Wakrah</t>
  </si>
  <si>
    <t>Al-Khor</t>
  </si>
  <si>
    <t>Al-Shamal</t>
  </si>
  <si>
    <t>Wooden Ship Building (Qilaf)</t>
  </si>
  <si>
    <t>Metal Bleaching</t>
  </si>
  <si>
    <t>Traditional Wooden Box</t>
  </si>
  <si>
    <t>Palm Leaves Crafting</t>
  </si>
  <si>
    <t>Traditional Face Masks (Batateel)</t>
  </si>
  <si>
    <t>Veil Making (Neqab)</t>
  </si>
  <si>
    <t>Bishut Making (Men's Cloaks)</t>
  </si>
  <si>
    <t>Carpet Weaving</t>
  </si>
  <si>
    <t>Dolls Making (Al Mudud)</t>
  </si>
  <si>
    <t>Sadu Making</t>
  </si>
  <si>
    <t>التعدين (الصفار)</t>
  </si>
  <si>
    <t>Talent Development</t>
  </si>
  <si>
    <t>Seminars, Lectures &amp; Conferences</t>
  </si>
  <si>
    <t>Concerts</t>
  </si>
  <si>
    <t>Sports &amp; Entertainment</t>
  </si>
  <si>
    <t>Various Events</t>
  </si>
  <si>
    <t>Exhibitions &amp; Art Galleries</t>
  </si>
  <si>
    <t>Fine &amp; Visual Arts</t>
  </si>
  <si>
    <t>Drama &amp; Theater</t>
  </si>
  <si>
    <t>Halls</t>
  </si>
  <si>
    <t xml:space="preserve">Car Parking </t>
  </si>
  <si>
    <r>
      <rPr>
        <b/>
        <sz val="11"/>
        <rFont val="Arial"/>
        <family val="2"/>
      </rPr>
      <t>المجموع</t>
    </r>
    <r>
      <rPr>
        <b/>
        <sz val="12"/>
        <rFont val="Arial"/>
        <family val="2"/>
      </rPr>
      <t xml:space="preserve">
</t>
    </r>
    <r>
      <rPr>
        <b/>
        <sz val="9"/>
        <rFont val="Arial"/>
        <family val="2"/>
      </rPr>
      <t>Total</t>
    </r>
  </si>
  <si>
    <r>
      <rPr>
        <b/>
        <sz val="11"/>
        <rFont val="Arial"/>
        <family val="2"/>
      </rPr>
      <t>الرياضية</t>
    </r>
    <r>
      <rPr>
        <b/>
        <sz val="12"/>
        <rFont val="Arial"/>
        <family val="2"/>
      </rPr>
      <t xml:space="preserve">
</t>
    </r>
    <r>
      <rPr>
        <b/>
        <sz val="9"/>
        <rFont val="Arial"/>
        <family val="2"/>
      </rPr>
      <t>Sport</t>
    </r>
  </si>
  <si>
    <r>
      <rPr>
        <b/>
        <sz val="11"/>
        <rFont val="Arial"/>
        <family val="2"/>
      </rPr>
      <t>الثقافية</t>
    </r>
    <r>
      <rPr>
        <b/>
        <sz val="12"/>
        <rFont val="Arial"/>
        <family val="2"/>
      </rPr>
      <t xml:space="preserve">
</t>
    </r>
    <r>
      <rPr>
        <b/>
        <sz val="9"/>
        <rFont val="Arial"/>
        <family val="2"/>
      </rPr>
      <t>Cultural</t>
    </r>
  </si>
  <si>
    <r>
      <rPr>
        <b/>
        <sz val="11"/>
        <rFont val="Arial"/>
        <family val="2"/>
      </rPr>
      <t>الاجتماعية</t>
    </r>
    <r>
      <rPr>
        <b/>
        <sz val="12"/>
        <rFont val="Arial"/>
        <family val="2"/>
      </rPr>
      <t xml:space="preserve">
</t>
    </r>
    <r>
      <rPr>
        <b/>
        <sz val="9"/>
        <rFont val="Arial"/>
        <family val="2"/>
      </rPr>
      <t>Social</t>
    </r>
  </si>
  <si>
    <r>
      <rPr>
        <b/>
        <sz val="11"/>
        <rFont val="Arial"/>
        <family val="2"/>
      </rPr>
      <t>الدينية</t>
    </r>
    <r>
      <rPr>
        <b/>
        <sz val="12"/>
        <rFont val="Arial"/>
        <family val="2"/>
      </rPr>
      <t xml:space="preserve">
</t>
    </r>
    <r>
      <rPr>
        <b/>
        <sz val="9"/>
        <rFont val="Arial"/>
        <family val="2"/>
      </rPr>
      <t>Religious</t>
    </r>
  </si>
  <si>
    <t>MONTHLY DISTRIBUTION OF THE GENERAL PROGRAM BROADCASTING HOURS 
ON QATAR RADIO BY TYPE OF PROGRAMS AND MONTH</t>
  </si>
  <si>
    <r>
      <t>Forood Mosque</t>
    </r>
    <r>
      <rPr>
        <b/>
        <vertAlign val="superscript"/>
        <sz val="8"/>
        <rFont val="Arial"/>
        <family val="2"/>
      </rPr>
      <t>(1)</t>
    </r>
  </si>
  <si>
    <r>
      <t>Gumma Mosque</t>
    </r>
    <r>
      <rPr>
        <b/>
        <vertAlign val="superscript"/>
        <sz val="8"/>
        <rFont val="Arial"/>
        <family val="2"/>
      </rPr>
      <t>(2)</t>
    </r>
  </si>
  <si>
    <r>
      <t>Eid Mosque</t>
    </r>
    <r>
      <rPr>
        <b/>
        <vertAlign val="superscript"/>
        <sz val="8"/>
        <rFont val="Arial"/>
        <family val="2"/>
      </rPr>
      <t>(3)</t>
    </r>
  </si>
  <si>
    <r>
      <t>مسجد فروض</t>
    </r>
    <r>
      <rPr>
        <b/>
        <vertAlign val="superscript"/>
        <sz val="10"/>
        <rFont val="Arial"/>
        <family val="2"/>
      </rPr>
      <t>(1)</t>
    </r>
  </si>
  <si>
    <r>
      <t>مسجد جامع</t>
    </r>
    <r>
      <rPr>
        <b/>
        <vertAlign val="superscript"/>
        <sz val="10"/>
        <rFont val="Arial"/>
        <family val="2"/>
      </rPr>
      <t>(2)</t>
    </r>
  </si>
  <si>
    <r>
      <t>مبنى مؤقت</t>
    </r>
    <r>
      <rPr>
        <sz val="11"/>
        <rFont val="Arial"/>
        <family val="2"/>
      </rPr>
      <t/>
    </r>
  </si>
  <si>
    <r>
      <t>مصلى عيد</t>
    </r>
    <r>
      <rPr>
        <b/>
        <vertAlign val="superscript"/>
        <sz val="10"/>
        <rFont val="Arial"/>
        <family val="2"/>
      </rPr>
      <t>(3)</t>
    </r>
  </si>
  <si>
    <t>SHORT AND FEATURE FILMS THAT QATAR PARTICIPATED IN PRODUCTION AT THE
 DOHA FILM INSTITUTE BY TYPE OF FILM, PRODUCTION METHOD, 
TYPE OF FUNDING AND LANGUAGE OF PRODUCTION</t>
  </si>
  <si>
    <t>Dar Al-Kutub Al-Qatariyya</t>
  </si>
  <si>
    <t>دقيقة</t>
  </si>
  <si>
    <t>ساعة</t>
  </si>
  <si>
    <t>Hour</t>
  </si>
  <si>
    <t>Min.</t>
  </si>
  <si>
    <t>أسبوعية*</t>
  </si>
  <si>
    <t>Weekly*</t>
  </si>
  <si>
    <t>*The online publishing method has been approved.</t>
  </si>
  <si>
    <r>
      <t xml:space="preserve">الدينية
</t>
    </r>
    <r>
      <rPr>
        <b/>
        <sz val="9"/>
        <rFont val="Arial"/>
        <family val="2"/>
      </rPr>
      <t>Religious</t>
    </r>
  </si>
  <si>
    <r>
      <t xml:space="preserve">الاقتصادية
</t>
    </r>
    <r>
      <rPr>
        <b/>
        <sz val="9"/>
        <rFont val="Arial"/>
        <family val="2"/>
      </rPr>
      <t>Economic</t>
    </r>
  </si>
  <si>
    <r>
      <t xml:space="preserve">الاجتماعية
</t>
    </r>
    <r>
      <rPr>
        <b/>
        <sz val="9"/>
        <rFont val="Arial"/>
        <family val="2"/>
      </rPr>
      <t>Social</t>
    </r>
  </si>
  <si>
    <r>
      <t xml:space="preserve">التراثية
</t>
    </r>
    <r>
      <rPr>
        <b/>
        <sz val="9"/>
        <rFont val="Arial"/>
        <family val="2"/>
      </rPr>
      <t>Cultural</t>
    </r>
  </si>
  <si>
    <r>
      <t xml:space="preserve">الوثائقية
</t>
    </r>
    <r>
      <rPr>
        <b/>
        <sz val="9"/>
        <rFont val="Arial"/>
        <family val="2"/>
      </rPr>
      <t>Documentary</t>
    </r>
  </si>
  <si>
    <r>
      <t xml:space="preserve">التعليمية
</t>
    </r>
    <r>
      <rPr>
        <b/>
        <sz val="9"/>
        <rFont val="Arial"/>
        <family val="2"/>
      </rPr>
      <t>Educational</t>
    </r>
  </si>
  <si>
    <r>
      <t xml:space="preserve">الدرامية
</t>
    </r>
    <r>
      <rPr>
        <b/>
        <sz val="9"/>
        <rFont val="Arial"/>
        <family val="2"/>
      </rPr>
      <t>Dramas</t>
    </r>
  </si>
  <si>
    <r>
      <t xml:space="preserve">الترفيهية
</t>
    </r>
    <r>
      <rPr>
        <b/>
        <sz val="9"/>
        <rFont val="Arial"/>
        <family val="2"/>
      </rPr>
      <t>Recreational</t>
    </r>
  </si>
  <si>
    <r>
      <t xml:space="preserve">الإعلانات
</t>
    </r>
    <r>
      <rPr>
        <b/>
        <sz val="9"/>
        <rFont val="Arial"/>
        <family val="2"/>
      </rPr>
      <t>Advertising</t>
    </r>
  </si>
  <si>
    <r>
      <rPr>
        <b/>
        <sz val="12"/>
        <rFont val="Arial"/>
        <family val="2"/>
      </rPr>
      <t>نوع</t>
    </r>
    <r>
      <rPr>
        <b/>
        <sz val="11"/>
        <rFont val="Arial"/>
        <family val="2"/>
      </rPr>
      <t xml:space="preserve"> المسجد  </t>
    </r>
    <r>
      <rPr>
        <b/>
        <sz val="10"/>
        <rFont val="Arial"/>
        <family val="2"/>
      </rPr>
      <t xml:space="preserve"> </t>
    </r>
    <r>
      <rPr>
        <b/>
        <sz val="9"/>
        <rFont val="Arial"/>
        <family val="2"/>
      </rPr>
      <t>Type of Mosque</t>
    </r>
  </si>
  <si>
    <t>متحف قطر الوطني</t>
  </si>
  <si>
    <t>National Museum of Qatar</t>
  </si>
  <si>
    <t>قاعات مجهزة</t>
  </si>
  <si>
    <t>Katara Studio (Music Recording &amp; Production)</t>
  </si>
  <si>
    <t>محطة باص الدوحة السياحي</t>
  </si>
  <si>
    <t>Doha Bus (Tourism Station)</t>
  </si>
  <si>
    <t>أجهزة الصراف الآلي بمواقع مختلفة</t>
  </si>
  <si>
    <t>ATM Machine Kiosks</t>
  </si>
  <si>
    <t>فرع بنك قطر الوطني</t>
  </si>
  <si>
    <t>QNB Branch</t>
  </si>
  <si>
    <t>FACILITIES OF THE CULTURAL VILLAGE 
FOUNDATION (KATARA)</t>
  </si>
  <si>
    <t>قصصي</t>
  </si>
  <si>
    <t>الأفلام التجريبية</t>
  </si>
  <si>
    <t>جودة عالية HD</t>
  </si>
  <si>
    <t xml:space="preserve">رقمي بالرسوم المتحركة </t>
  </si>
  <si>
    <t xml:space="preserve">التمويل المشترك </t>
  </si>
  <si>
    <t>منح</t>
  </si>
  <si>
    <t xml:space="preserve">صندوق الفيلم القطري </t>
  </si>
  <si>
    <t>عربي</t>
  </si>
  <si>
    <t>فرنسي</t>
  </si>
  <si>
    <t>Animation [2d &amp; 3d]</t>
  </si>
  <si>
    <t>Digital Animation</t>
  </si>
  <si>
    <t>Grants</t>
  </si>
  <si>
    <t>Qatari Film Fund</t>
  </si>
  <si>
    <t>English</t>
  </si>
  <si>
    <t>French</t>
  </si>
  <si>
    <t>Spanish</t>
  </si>
  <si>
    <t>More Than One Language</t>
  </si>
  <si>
    <t xml:space="preserve">              نوع 
             البرامج
   الشهر</t>
  </si>
  <si>
    <t>* المؤسسة القطرية للإعلام.</t>
  </si>
  <si>
    <t>* تم اعتماد طريقة النشر الإلكتروني.</t>
  </si>
  <si>
    <t xml:space="preserve">              الجنسية والنوع 
 المهنة</t>
  </si>
  <si>
    <t>Table No. (178)</t>
  </si>
  <si>
    <t>جدول رقم (178)</t>
  </si>
  <si>
    <t>*2020</t>
  </si>
  <si>
    <t xml:space="preserve"> No. of Animals and Birds</t>
  </si>
  <si>
    <t xml:space="preserve">الثدييات </t>
  </si>
  <si>
    <t>Mammals</t>
  </si>
  <si>
    <t>الطيور</t>
  </si>
  <si>
    <t xml:space="preserve">Birds </t>
  </si>
  <si>
    <t>الزواحف</t>
  </si>
  <si>
    <t>Reptiles</t>
  </si>
  <si>
    <t>جدول رقم (150)</t>
  </si>
  <si>
    <t>Table No. (150)</t>
  </si>
  <si>
    <t>Table No. (176)</t>
  </si>
  <si>
    <t>Table No. (179)</t>
  </si>
  <si>
    <t>جدول رقم (179)</t>
  </si>
  <si>
    <t>Live Music Arts</t>
  </si>
  <si>
    <t>Visual Arts</t>
  </si>
  <si>
    <t>Sports &amp; Recreation</t>
  </si>
  <si>
    <t>منشآت ثقافية:</t>
  </si>
  <si>
    <t>المدرج الروماني (المسرح المكشوف) بسعة 4,000 شخص</t>
  </si>
  <si>
    <t xml:space="preserve">صالات عرض مجهزة </t>
  </si>
  <si>
    <t>مول تجاري (مول الأطفال ومول شارع 21)</t>
  </si>
  <si>
    <t>مجمع كتارا بلازا الجنوبي</t>
  </si>
  <si>
    <t>أكاديمية قطر للموسيقى (تعليم الموسيقى للأجيال)</t>
  </si>
  <si>
    <t>دار كتارا للنشر (خدمات المكتبة)</t>
  </si>
  <si>
    <t>سينما قطر</t>
  </si>
  <si>
    <t>منشآت رياضية وترفيه:</t>
  </si>
  <si>
    <t>نادي شاطئ كتارا (صالة رياضية متكاملة)</t>
  </si>
  <si>
    <t>مرافق شاطئ كتارا</t>
  </si>
  <si>
    <t>مراكز ثقافية ومنافذ بيع وشركات عاملة:</t>
  </si>
  <si>
    <t xml:space="preserve">مراكز ثقافية </t>
  </si>
  <si>
    <t xml:space="preserve">مطاعم </t>
  </si>
  <si>
    <t>اكشاك تجارية منوعة</t>
  </si>
  <si>
    <t>محلات تجارية ومنافذ بيع</t>
  </si>
  <si>
    <t>شركات عاملة رئيسية</t>
  </si>
  <si>
    <t>منشآت خدمية:</t>
  </si>
  <si>
    <t>مساجد كتارا (المسجد العام والمسجد الذهبي)</t>
  </si>
  <si>
    <t>محطة مترو قطر (شبكة القطار السريع: شمالية وجنوبية)</t>
  </si>
  <si>
    <t>محطة خدمات سيارات الأجرة</t>
  </si>
  <si>
    <t>مخازن مبردة مخصصة للمطاعم (شمالية وجنوبية)</t>
  </si>
  <si>
    <t>محطة تزويد الكهرباء (طاقة +مواقف سيارات اضافية)</t>
  </si>
  <si>
    <t>المداخل الرئيسية للمؤسسة</t>
  </si>
  <si>
    <t>سيارات الجولف للتنقل الداخلي (خدمة زوار الحي الثقافي)</t>
  </si>
  <si>
    <t>سيارات جولف (اسعاف)</t>
  </si>
  <si>
    <t>خدمة ركن السيارات</t>
  </si>
  <si>
    <t>خدمة غسيل السيارات</t>
  </si>
  <si>
    <t>مركز معلومات كتارا (خدمات الاستعلام والمعلومات)</t>
  </si>
  <si>
    <t>Amphitheatre (Open Theater)</t>
  </si>
  <si>
    <t>Theaters (Drama &amp; Opera)</t>
  </si>
  <si>
    <t>Wedding and Events Hall</t>
  </si>
  <si>
    <t>Commercial Plaza (21Street) &amp; Children Mall</t>
  </si>
  <si>
    <t>Katara South Plaza Complex</t>
  </si>
  <si>
    <t>Qatar Music Academy (Music Education)</t>
  </si>
  <si>
    <t>Broacasting &amp; Radio Station (Sout Al-Khaleej &amp; Mazagi FM)</t>
  </si>
  <si>
    <t>Katara Dar Al-Nasher (Publishing House: Library Services)</t>
  </si>
  <si>
    <t>Qatar Cinema</t>
  </si>
  <si>
    <t>Katara Gardens and Hills "N &amp; S Precinct"</t>
  </si>
  <si>
    <t>Katara Beach Club (GYM)</t>
  </si>
  <si>
    <t>Katara Beach Facility</t>
  </si>
  <si>
    <t xml:space="preserve">Creative Cultural Centers </t>
  </si>
  <si>
    <t xml:space="preserve">Restaurants &amp; Outlets </t>
  </si>
  <si>
    <t>Kiosks</t>
  </si>
  <si>
    <t>Shops</t>
  </si>
  <si>
    <t>Key Operation Companies (Outsource)</t>
  </si>
  <si>
    <t>Qatar Rail Station Connectivity (North &amp; South)</t>
  </si>
  <si>
    <t>Taxi Station Connectivity</t>
  </si>
  <si>
    <t>Storage Facilities &amp; Warehouses (North &amp; South)</t>
  </si>
  <si>
    <t>Katara Traffic Entry &amp; Exist</t>
  </si>
  <si>
    <t>Shuttle Club Cars (For Visitors)</t>
  </si>
  <si>
    <t>Disabled Shuttle Club Cars</t>
  </si>
  <si>
    <t>Ambulance Club Cars</t>
  </si>
  <si>
    <t>Toilets-Public</t>
  </si>
  <si>
    <t>Valet Parking Service</t>
  </si>
  <si>
    <t>Car Wash Service</t>
  </si>
  <si>
    <t>Katara Info Centre (Information Services)</t>
  </si>
  <si>
    <t>* مؤسسة الدوحة للأفلام.</t>
  </si>
  <si>
    <t>* متاحف مشيرب.</t>
  </si>
  <si>
    <t>* مكتبة قطر الوطنية.</t>
  </si>
  <si>
    <t>* حديقة الحيوان بمنتزه الخور.</t>
  </si>
  <si>
    <t>* Qatar Media Corporation.</t>
  </si>
  <si>
    <t xml:space="preserve">                          Year
   Item </t>
  </si>
  <si>
    <t xml:space="preserve"> الصحــــــف</t>
  </si>
  <si>
    <t xml:space="preserve"> المجـــــــلات</t>
  </si>
  <si>
    <t xml:space="preserve"> Newspapers</t>
  </si>
  <si>
    <t xml:space="preserve">Total </t>
  </si>
  <si>
    <t xml:space="preserve"> Magazines</t>
  </si>
  <si>
    <t xml:space="preserve">                    Nationality                               &amp; Gender
  Years</t>
  </si>
  <si>
    <t xml:space="preserve">                           الجنسية                               والنوع 
  السنة</t>
  </si>
  <si>
    <t>Type of Animals and Birds</t>
  </si>
  <si>
    <t>عدد الحيوانات والطيور</t>
  </si>
  <si>
    <t xml:space="preserve">                الكتب والدوريات
  اسم المكتبة   </t>
  </si>
  <si>
    <r>
      <rPr>
        <b/>
        <sz val="10"/>
        <rFont val="Arial"/>
        <family val="2"/>
      </rPr>
      <t>دقيقة</t>
    </r>
    <r>
      <rPr>
        <b/>
        <sz val="9"/>
        <rFont val="Arial"/>
        <family val="2"/>
      </rPr>
      <t xml:space="preserve">
</t>
    </r>
    <r>
      <rPr>
        <sz val="8"/>
        <rFont val="Arial"/>
        <family val="2"/>
      </rPr>
      <t>Mins.</t>
    </r>
  </si>
  <si>
    <r>
      <rPr>
        <b/>
        <sz val="10"/>
        <rFont val="Arial"/>
        <family val="2"/>
      </rPr>
      <t>ساعة</t>
    </r>
    <r>
      <rPr>
        <b/>
        <sz val="9"/>
        <rFont val="Arial"/>
        <family val="2"/>
      </rPr>
      <t xml:space="preserve">
</t>
    </r>
    <r>
      <rPr>
        <sz val="8"/>
        <rFont val="Arial"/>
        <family val="2"/>
      </rPr>
      <t>Hours</t>
    </r>
  </si>
  <si>
    <t>* الانخفاض يعود لجائحة (كوفيد-19).</t>
  </si>
  <si>
    <t>البرم (صنع العقال)</t>
  </si>
  <si>
    <t>(2) Mosques Where Prayers, Including Gumma Performed.</t>
  </si>
  <si>
    <t>(3) Praying ground  Where The Two Eid's Prayers are Performed.</t>
  </si>
  <si>
    <t xml:space="preserve">              Type of             Programs
   Month</t>
  </si>
  <si>
    <r>
      <t xml:space="preserve">مباريات
</t>
    </r>
    <r>
      <rPr>
        <b/>
        <sz val="10"/>
        <rFont val="Arial"/>
        <family val="2"/>
      </rPr>
      <t>Games</t>
    </r>
  </si>
  <si>
    <r>
      <t xml:space="preserve">برامج رياضية
</t>
    </r>
    <r>
      <rPr>
        <b/>
        <sz val="10"/>
        <rFont val="Arial"/>
        <family val="2"/>
      </rPr>
      <t>Sports Programs</t>
    </r>
  </si>
  <si>
    <t>Experimental Or Essay</t>
  </si>
  <si>
    <t>Documentary</t>
  </si>
  <si>
    <t>Narrative</t>
  </si>
  <si>
    <t>Co-Finance</t>
  </si>
  <si>
    <t>Type of Film:</t>
  </si>
  <si>
    <t>High Definition</t>
  </si>
  <si>
    <t>Production Method:</t>
  </si>
  <si>
    <t>Type Of Funding:</t>
  </si>
  <si>
    <t>Production Language:</t>
  </si>
  <si>
    <r>
      <t xml:space="preserve">مسلسلات تلفزيونية
</t>
    </r>
    <r>
      <rPr>
        <b/>
        <sz val="9"/>
        <rFont val="Arial"/>
        <family val="2"/>
      </rPr>
      <t>TV Series</t>
    </r>
  </si>
  <si>
    <t>نوع التمويل:</t>
  </si>
  <si>
    <t>نوع الفيلم:</t>
  </si>
  <si>
    <t>No. of Borrowers</t>
  </si>
  <si>
    <t>No. of Employees</t>
  </si>
  <si>
    <r>
      <rPr>
        <b/>
        <vertAlign val="superscript"/>
        <sz val="11"/>
        <rFont val="Arial"/>
        <family val="2"/>
      </rPr>
      <t>(1)</t>
    </r>
    <r>
      <rPr>
        <b/>
        <sz val="11"/>
        <rFont val="Arial"/>
        <family val="2"/>
      </rPr>
      <t>2020</t>
    </r>
  </si>
  <si>
    <t>(1) الزيارات الثقافية هي إجمالي عدد الزيارات للحي الثقافي من جميع مداخل كتارا ويسمى بالمرور الثقافي العام (سواء المشاركة بالقطاع الثقافي للفعاليات أو زيارة القطاع التجاري للمطاعم ومنافذ البيع أو مزاولة الرياضة والترفيه أو التنزه بالشاطئ الخ، وما في حكمها).</t>
  </si>
  <si>
    <t>(2) زيارة الفعاليات الثقافية هي عدد الزيارات والمشاركات في الفعاليات الثقافية المقامة بالحي الثقافي، ونظرا لعدم امكانية قياس عدد الزوار والزيارات لأن معظم الفعاليات في الأماكن المفتوحة فقد تم احتساب نسبة تقديرية تمثل 55% من إجمالي الزيارات الثقافية (أو مؤشر المرور الثقافي العام).</t>
  </si>
  <si>
    <t>Cultural Facilities:</t>
  </si>
  <si>
    <t>إذاعة راديو (صوت الخليج ومزاجي اف ام)</t>
  </si>
  <si>
    <t>شركة ستوديو كتارا (انتاج وتسجيل الموسيقى)</t>
  </si>
  <si>
    <t xml:space="preserve">دار كتارا للألوان والهدايا </t>
  </si>
  <si>
    <t>Sport &amp; Recreation Facilities:</t>
  </si>
  <si>
    <t>Cultural Centres, Commercial Outlets, &amp; Companies:</t>
  </si>
  <si>
    <t>Service Facilities:</t>
  </si>
  <si>
    <t>Electricty Station Supply (Energy &amp; Additional Parking Slots)</t>
  </si>
  <si>
    <t xml:space="preserve">Tele </t>
  </si>
  <si>
    <t xml:space="preserve">Al-Thuraya Planetarium </t>
  </si>
  <si>
    <t xml:space="preserve">Pedestrian Bridge Connectivity between Katara and Diplomatic Club </t>
  </si>
  <si>
    <t xml:space="preserve">شاطئ كتارا </t>
  </si>
  <si>
    <t>Katara Beach</t>
  </si>
  <si>
    <t xml:space="preserve">                                        Year
  Newspapers                                &amp; Magazines </t>
  </si>
  <si>
    <t xml:space="preserve">                      Type of                            Programs                      
   Month</t>
  </si>
  <si>
    <t xml:space="preserve">                       نوع 
                     البرامج
   الشهر</t>
  </si>
  <si>
    <t xml:space="preserve">AVAILABLE PUBLIC LIBRARIES, BOOKS AND PERIODICALS </t>
  </si>
  <si>
    <t xml:space="preserve">Braim (Headband Making) </t>
  </si>
  <si>
    <t>(3) Commercial visits are the number of visits to the Cultural Village Foundation for the commercial sector only and this includes restaurants, outlets; the source of which is the Points of Sale.</t>
  </si>
  <si>
    <t>Katara Colors and Gift House</t>
  </si>
  <si>
    <t>Number of movie houses</t>
  </si>
  <si>
    <t>أنواع الحيوانات والطيور</t>
  </si>
  <si>
    <t>الكتب الأجنبية</t>
  </si>
  <si>
    <r>
      <t xml:space="preserve">الإعلانات </t>
    </r>
    <r>
      <rPr>
        <b/>
        <sz val="9"/>
        <rFont val="Arial"/>
        <family val="2"/>
      </rPr>
      <t>Advertising</t>
    </r>
  </si>
  <si>
    <t>أبريل</t>
  </si>
  <si>
    <t>(1) هو الذي تؤدى فيه جميع الصلوات ما عدا الجمعة.</t>
  </si>
  <si>
    <t>(2) هو الذي تؤدى فيه جميع الصلوات والجمعة.</t>
  </si>
  <si>
    <t>(3) هو الذي تؤدى فيه صلاة العيدين.</t>
  </si>
  <si>
    <t>الأفلام القصيرة والروائية التي شاركت قطر في إنتاجها في مؤسسة الدوحة للأفلام حسب
نوع الفيلم وطريقة الإنتاج ونوع التمويل ولغة الإنتاج</t>
  </si>
  <si>
    <t xml:space="preserve">رسوم متحركة (ثنائي وثلاثي الأبعاد) </t>
  </si>
  <si>
    <r>
      <t xml:space="preserve">مسلسلات على الإنترنت
</t>
    </r>
    <r>
      <rPr>
        <b/>
        <sz val="9"/>
        <rFont val="Arial"/>
        <family val="2"/>
      </rPr>
      <t>Web Series</t>
    </r>
  </si>
  <si>
    <t>طريقة الإنتاج:</t>
  </si>
  <si>
    <t xml:space="preserve">أخرى </t>
  </si>
  <si>
    <t>لغة الإنتاج:</t>
  </si>
  <si>
    <t>إنجليزي</t>
  </si>
  <si>
    <t>إسباني</t>
  </si>
  <si>
    <t xml:space="preserve">أكثرمن لغة </t>
  </si>
  <si>
    <t xml:space="preserve">                                       Year
Facilities  </t>
  </si>
  <si>
    <t>Katara Mosque (Big Masjid &amp; Golden Masjid)</t>
  </si>
  <si>
    <t>(1) Cultural visits are the total number of visits to the Cultural Village Foundation from all Katara entrances and this is called general cultural traffic (whether cultural sector participation in events, commercial sector visits to restaurants and outlets, practicing sports and entertainment, beach picnicking, etc.).</t>
  </si>
  <si>
    <t>(2) Cultural events visit is the number of visits and participations in cultural events held in Katara. Since it is not possible to measure the number of visitors and visits because most events are held in open spaces, then an estimated ratio have been calculated at 55% of the total cultural visits (or the general cultural traffic index).</t>
  </si>
  <si>
    <t xml:space="preserve">                  نوع                   البرامج
  الشهر</t>
  </si>
  <si>
    <t xml:space="preserve">                                Year 
Type of event</t>
  </si>
  <si>
    <t>* The decline is due to the (Covid-19) pandemic.</t>
  </si>
  <si>
    <t xml:space="preserve">                  Type of
                Programs 
  Month</t>
  </si>
  <si>
    <t>الــزيارات الثقافية</t>
  </si>
  <si>
    <t>زيارة الفعاليات الثقافية</t>
  </si>
  <si>
    <t>الــزيارات التجارية</t>
  </si>
  <si>
    <t xml:space="preserve"> Business Visits</t>
  </si>
  <si>
    <t xml:space="preserve"> Cultural Visits</t>
  </si>
  <si>
    <r>
      <t>المسارح (دراما واوبرا)</t>
    </r>
    <r>
      <rPr>
        <sz val="11"/>
        <color rgb="FFFF0000"/>
        <rFont val="Arial"/>
        <family val="2"/>
      </rPr>
      <t xml:space="preserve"> </t>
    </r>
  </si>
  <si>
    <r>
      <rPr>
        <sz val="11"/>
        <color theme="1"/>
        <rFont val="Arial"/>
        <family val="2"/>
      </rPr>
      <t>قبة الثريا الفلكية</t>
    </r>
    <r>
      <rPr>
        <sz val="11"/>
        <color rgb="FFFF0000"/>
        <rFont val="Arial"/>
        <family val="2"/>
      </rPr>
      <t xml:space="preserve"> </t>
    </r>
  </si>
  <si>
    <r>
      <rPr>
        <sz val="11"/>
        <color theme="1"/>
        <rFont val="Arial"/>
        <family val="2"/>
      </rPr>
      <t>جسر المشاة يربط بين كتارا والنادي الدبلوماسي</t>
    </r>
    <r>
      <rPr>
        <sz val="11"/>
        <color rgb="FFFF0000"/>
        <rFont val="Arial"/>
        <family val="2"/>
      </rPr>
      <t xml:space="preserve"> </t>
    </r>
  </si>
  <si>
    <t>السنة</t>
  </si>
  <si>
    <t>Year</t>
  </si>
  <si>
    <t>Visit cultural events</t>
  </si>
  <si>
    <t>نوع الزيارات</t>
  </si>
  <si>
    <t>Type of visits</t>
  </si>
  <si>
    <t>Traditional Food Making</t>
  </si>
  <si>
    <t>انتاج العطور والبخور</t>
  </si>
  <si>
    <t>Perfume and Scent Making</t>
  </si>
  <si>
    <t>حرفة انتاج الحناء</t>
  </si>
  <si>
    <t>Henna Making</t>
  </si>
  <si>
    <t>توزيعات هدايا تراثية</t>
  </si>
  <si>
    <t>Traditional Designs</t>
  </si>
  <si>
    <t>الضيافة القطرية</t>
  </si>
  <si>
    <t>Qatari Hospitality</t>
  </si>
  <si>
    <t xml:space="preserve">برج برزان </t>
  </si>
  <si>
    <t xml:space="preserve">Barzan Tower </t>
  </si>
  <si>
    <t>Al Nekda (Embroidery)</t>
  </si>
  <si>
    <t>(1) يرجع الانخفاض في بيانات عام 2020 و 2021 إلى جائحة (كوفيد-19).</t>
  </si>
  <si>
    <t>(1)  The decline (2020 - 2021) is attributed to COVID-19 pandemic.</t>
  </si>
  <si>
    <r>
      <t>2020</t>
    </r>
    <r>
      <rPr>
        <b/>
        <vertAlign val="superscript"/>
        <sz val="10"/>
        <rFont val="Arial"/>
        <family val="2"/>
      </rPr>
      <t>(1)</t>
    </r>
  </si>
  <si>
    <t xml:space="preserve">(1) The increase in 2020 data is due to most shows have been made online. </t>
  </si>
  <si>
    <t>(1) يعود الإرتفاع في بيانات عام 2020 إلى أن معظم العروض تم تقديمها أونلاين.</t>
  </si>
  <si>
    <t>(1) يعود الإرتفاع في بيانات العروض المسرحية لعام 2020 إلى أن معظم العروض تم تقديمها أونلاين، إضافة إلى ارتفاع معدل الإقبال على عروض فضاء الدمى من الجهات الخارجية.</t>
  </si>
  <si>
    <t xml:space="preserve">(1)The increase in Play data in 2020 is due to most shows have been made online, in addition to the high turnout for foreign Puppet Space shows. </t>
  </si>
  <si>
    <r>
      <t xml:space="preserve"> دار الكتب القطرية</t>
    </r>
    <r>
      <rPr>
        <b/>
        <vertAlign val="superscript"/>
        <sz val="11"/>
        <rFont val="Arial"/>
        <family val="2"/>
      </rPr>
      <t>(2)</t>
    </r>
  </si>
  <si>
    <r>
      <t>Dar Al-Kutub Al-Qatariyya</t>
    </r>
    <r>
      <rPr>
        <vertAlign val="superscript"/>
        <sz val="9"/>
        <rFont val="Arial"/>
        <family val="2"/>
      </rPr>
      <t>(2)</t>
    </r>
  </si>
  <si>
    <t xml:space="preserve">                                       السنة
    الصحف                                    والمجلات </t>
  </si>
  <si>
    <t>العضو المنتدب</t>
  </si>
  <si>
    <t>الرئيس التنفيذي</t>
  </si>
  <si>
    <t>نائب مدير التحرير</t>
  </si>
  <si>
    <t xml:space="preserve">منتجعات وفنادق وشاليهات </t>
  </si>
  <si>
    <t>Resorts, Hotels, and Chalets</t>
  </si>
  <si>
    <t xml:space="preserve">ملاعب باديل </t>
  </si>
  <si>
    <t>صالات بولينج</t>
  </si>
  <si>
    <t>Padel Courts</t>
  </si>
  <si>
    <t>Bowling Alley</t>
  </si>
  <si>
    <t xml:space="preserve">خدمة شحن السيارات الكهربائية </t>
  </si>
  <si>
    <t>صيدلية</t>
  </si>
  <si>
    <t>Electric Vehicle Charge Service</t>
  </si>
  <si>
    <t>Pharmacy</t>
  </si>
  <si>
    <r>
      <t>2022</t>
    </r>
    <r>
      <rPr>
        <b/>
        <vertAlign val="superscript"/>
        <sz val="10"/>
        <rFont val="Arial"/>
        <family val="2"/>
      </rPr>
      <t>(2)</t>
    </r>
  </si>
  <si>
    <t xml:space="preserve">* وزارة الثقافة. </t>
  </si>
  <si>
    <t>* وزارة الأوقاف والشؤون الإسلامية.</t>
  </si>
  <si>
    <t>* نماء (تمكين وريادة).</t>
  </si>
  <si>
    <t>* المؤسسة العامة للحي الثقافي (كتارا).</t>
  </si>
  <si>
    <t>* Ministry of Culture.</t>
  </si>
  <si>
    <t>* Qatar Tourism.</t>
  </si>
  <si>
    <t>* NAMA, (Empowerment &amp; Entrepreneurship).</t>
  </si>
  <si>
    <t>* Msheireb Museums.</t>
  </si>
  <si>
    <t>* شركة الريان للإعلام والتسويق.</t>
  </si>
  <si>
    <t>* Al Rayyan for Media &amp; Marketing Co.</t>
  </si>
  <si>
    <r>
      <rPr>
        <b/>
        <vertAlign val="superscript"/>
        <sz val="10"/>
        <rFont val="Arial"/>
        <family val="2"/>
      </rPr>
      <t>(1)</t>
    </r>
    <r>
      <rPr>
        <b/>
        <sz val="10"/>
        <rFont val="Arial"/>
        <family val="2"/>
      </rPr>
      <t>2020</t>
    </r>
  </si>
  <si>
    <r>
      <rPr>
        <b/>
        <vertAlign val="superscript"/>
        <sz val="10"/>
        <rFont val="Arial"/>
        <family val="2"/>
      </rPr>
      <t>(2)</t>
    </r>
    <r>
      <rPr>
        <b/>
        <sz val="10"/>
        <rFont val="Arial"/>
        <family val="2"/>
      </rPr>
      <t>2022</t>
    </r>
  </si>
  <si>
    <t>مكتبة قطر الوطنية</t>
  </si>
  <si>
    <t>Qatar National Library</t>
  </si>
  <si>
    <t xml:space="preserve">                 Sector                       
Year</t>
  </si>
  <si>
    <r>
      <t>2020</t>
    </r>
    <r>
      <rPr>
        <b/>
        <vertAlign val="superscript"/>
        <sz val="11"/>
        <rFont val="Arial"/>
        <family val="2"/>
      </rPr>
      <t>(1)</t>
    </r>
  </si>
  <si>
    <r>
      <t>2022</t>
    </r>
    <r>
      <rPr>
        <b/>
        <vertAlign val="superscript"/>
        <sz val="11"/>
        <rFont val="Arial"/>
        <family val="2"/>
      </rPr>
      <t>(2)</t>
    </r>
  </si>
  <si>
    <t>(2) لم تتوفر بيانات مسرح قطر الوطني وذلك لإجراءات الصيانة.</t>
  </si>
  <si>
    <t>الممارسون للحرف الشعبية في مركز الإنماء الاجتماعي حسب الجنسية والنوع</t>
  </si>
  <si>
    <t>الفعاليات الثقافية في المؤسسة العامة للحي الثقافي (كتارا) حسب نوع الفعالية</t>
  </si>
  <si>
    <t>* Zoo In AL-Khor Park.</t>
  </si>
  <si>
    <r>
      <rPr>
        <b/>
        <vertAlign val="superscript"/>
        <sz val="11"/>
        <rFont val="Arial"/>
        <family val="2"/>
      </rPr>
      <t>(1)</t>
    </r>
    <r>
      <rPr>
        <b/>
        <sz val="11"/>
        <rFont val="Arial"/>
        <family val="2"/>
      </rPr>
      <t>2021</t>
    </r>
  </si>
  <si>
    <t>مرافق المؤسسة العامة للحي الثقافي (كتارا)</t>
  </si>
  <si>
    <t>جدول رقم (181)</t>
  </si>
  <si>
    <t>Table No. (181)</t>
  </si>
  <si>
    <t>(2) The park was closed for maintenance, Opened on 19-11-2022.</t>
  </si>
  <si>
    <r>
      <t xml:space="preserve">الترفيهية
</t>
    </r>
    <r>
      <rPr>
        <b/>
        <sz val="10"/>
        <rFont val="Arial"/>
        <family val="2"/>
      </rPr>
      <t>Recreational</t>
    </r>
  </si>
  <si>
    <r>
      <rPr>
        <b/>
        <sz val="11"/>
        <rFont val="Arial"/>
        <family val="2"/>
      </rPr>
      <t>الترفيهية</t>
    </r>
    <r>
      <rPr>
        <b/>
        <sz val="12"/>
        <rFont val="Arial"/>
        <family val="2"/>
      </rPr>
      <t xml:space="preserve">
</t>
    </r>
    <r>
      <rPr>
        <b/>
        <sz val="9"/>
        <rFont val="Arial"/>
        <family val="2"/>
      </rPr>
      <t>Recreational</t>
    </r>
  </si>
  <si>
    <t>* 2021 data for Al-Rayyan Radio has been approved, as the data and programs of the radio do not change.</t>
  </si>
  <si>
    <r>
      <t xml:space="preserve">*إذاعة صوت الريان
</t>
    </r>
    <r>
      <rPr>
        <b/>
        <sz val="9"/>
        <rFont val="Arial"/>
        <family val="2"/>
      </rPr>
      <t>AL-RAYYAN RADIO*</t>
    </r>
  </si>
  <si>
    <t xml:space="preserve">* تم اعتماد بيانات عام 2021 الخاصة بإذاعة صوت الريان ، حيث أن بيانات وبرامج الإذاعة لا تتغير. </t>
  </si>
  <si>
    <t>(2) Qatar National Theatre data is not available due to maintenance procedures.</t>
  </si>
  <si>
    <t>EVENTS AT QATAR NATIONAL THEATRE BY SECTORS</t>
  </si>
  <si>
    <t>EVENTS AT QATAR NATIONAL THEATRE BY TYPE OF EVENTS</t>
  </si>
  <si>
    <r>
      <t xml:space="preserve">قناة الريان الفضائية 
</t>
    </r>
    <r>
      <rPr>
        <b/>
        <sz val="9"/>
        <rFont val="Arial"/>
        <family val="2"/>
      </rPr>
      <t>AL-RAYYAN SATELLITE CHANNEL</t>
    </r>
  </si>
  <si>
    <t xml:space="preserve">CULTURAL AND COMMERCIAL VISITS AND EVENTS BY MONTH IN THE CULTURAL
 VILLAGE FOUNDATION (KATARA) </t>
  </si>
  <si>
    <t>CULTURAL EVENTS AT THE CULTURAL VILLAGE 
FOUNDATION (KATARA) BY TYPE OF EVENT</t>
  </si>
  <si>
    <t xml:space="preserve">(1) The park has been closed in 2020 due to (Covid-19) precautionary measures. </t>
  </si>
  <si>
    <t>* متاحف قطر.</t>
  </si>
  <si>
    <r>
      <t>Qatar National Library</t>
    </r>
    <r>
      <rPr>
        <vertAlign val="superscript"/>
        <sz val="10"/>
        <rFont val="Arial"/>
        <family val="2"/>
      </rPr>
      <t xml:space="preserve"> </t>
    </r>
  </si>
  <si>
    <t>الدينية</t>
  </si>
  <si>
    <t>الإعلامية</t>
  </si>
  <si>
    <t>الترفيهية</t>
  </si>
  <si>
    <t>الأطفال</t>
  </si>
  <si>
    <t>الثقافية</t>
  </si>
  <si>
    <t>المجتمعية</t>
  </si>
  <si>
    <r>
      <t>الفعاليات والمناسبات الخاصة</t>
    </r>
    <r>
      <rPr>
        <b/>
        <sz val="10"/>
        <rFont val="Arial"/>
        <family val="2"/>
      </rPr>
      <t xml:space="preserve"> </t>
    </r>
  </si>
  <si>
    <t>الدرامية</t>
  </si>
  <si>
    <t>الإخبارية</t>
  </si>
  <si>
    <t>الرياضية</t>
  </si>
  <si>
    <t>الاقتصادية</t>
  </si>
  <si>
    <t>متفرقات</t>
  </si>
  <si>
    <t>المنوعات</t>
  </si>
  <si>
    <t>الوثائقيات</t>
  </si>
  <si>
    <t>الإعلانات</t>
  </si>
  <si>
    <t>الفنية</t>
  </si>
  <si>
    <t>Artistic</t>
  </si>
  <si>
    <t>Advertising</t>
  </si>
  <si>
    <t>Documentaries</t>
  </si>
  <si>
    <t>Miscellany</t>
  </si>
  <si>
    <t>Categories</t>
  </si>
  <si>
    <t>Economic</t>
  </si>
  <si>
    <t>Sport</t>
  </si>
  <si>
    <t>News</t>
  </si>
  <si>
    <t>Dramas</t>
  </si>
  <si>
    <t>Special Events &amp; Occasions</t>
  </si>
  <si>
    <t>Community</t>
  </si>
  <si>
    <t>Cultural</t>
  </si>
  <si>
    <t>children</t>
  </si>
  <si>
    <t>Media</t>
  </si>
  <si>
    <t>Religious</t>
  </si>
  <si>
    <t xml:space="preserve">                   Month
 Type of  
 Programs</t>
  </si>
  <si>
    <t>نائب رئيس قسم</t>
  </si>
  <si>
    <t>Deputy Head of Department</t>
  </si>
  <si>
    <r>
      <t>2023</t>
    </r>
    <r>
      <rPr>
        <b/>
        <vertAlign val="superscript"/>
        <sz val="11"/>
        <rFont val="Arial"/>
        <family val="2"/>
      </rPr>
      <t>(2)</t>
    </r>
  </si>
  <si>
    <r>
      <t>2023</t>
    </r>
    <r>
      <rPr>
        <b/>
        <vertAlign val="superscript"/>
        <sz val="10"/>
        <rFont val="Arial"/>
        <family val="2"/>
      </rPr>
      <t>(2)</t>
    </r>
  </si>
  <si>
    <r>
      <t xml:space="preserve">المجموع
</t>
    </r>
    <r>
      <rPr>
        <b/>
        <sz val="8"/>
        <rFont val="Arial"/>
        <family val="2"/>
      </rPr>
      <t>Total</t>
    </r>
  </si>
  <si>
    <t>إذاعة القرآن الكريم 106
Holy Quran Radio106</t>
  </si>
  <si>
    <t>Table No. (160)</t>
  </si>
  <si>
    <t>التوزيع الشهري لساعات البث للبرنامج العام من إذاعتي القرآن الكريم حسب نوع البرامج والشهر</t>
  </si>
  <si>
    <t>MONTHLY DISTRIBUTION OF BROADCAST HOURS OF THE GENERAL PROGRAM 
OF AL-RAYYAN SATELLITE CHANNEL AND AL-RAYYAN RADIO BY TYPE OF PROGRAMS AND MONTH</t>
  </si>
  <si>
    <t>متحف الفن الاسلامي</t>
  </si>
  <si>
    <t>Museum of Islamic Art</t>
  </si>
  <si>
    <t>التوزيع الشهري لساعات البث للبرنامج العام من قناة الريان الفضائية وإذاعة صوت الريان حسب نوع البرامج والشهر</t>
  </si>
  <si>
    <t>*مركز زوار ميناء حمد .</t>
  </si>
  <si>
    <t>* Hamad Port Visitor Center.</t>
  </si>
  <si>
    <r>
      <t>مايو</t>
    </r>
    <r>
      <rPr>
        <b/>
        <vertAlign val="superscript"/>
        <sz val="12"/>
        <rFont val="Arial"/>
        <family val="2"/>
      </rPr>
      <t>(1)</t>
    </r>
  </si>
  <si>
    <t xml:space="preserve">زوار حديقة الحيوان بمنتزه الخور حسب الشهر </t>
  </si>
  <si>
    <t>Month</t>
  </si>
  <si>
    <t>الشهر</t>
  </si>
  <si>
    <r>
      <t xml:space="preserve">فئات العمر
</t>
    </r>
    <r>
      <rPr>
        <b/>
        <sz val="9"/>
        <rFont val="Arial"/>
        <family val="2"/>
      </rPr>
      <t>Age groups</t>
    </r>
  </si>
  <si>
    <r>
      <rPr>
        <b/>
        <sz val="11"/>
        <rFont val="Arial"/>
        <family val="2"/>
      </rPr>
      <t>أقل من 5 سنوات</t>
    </r>
    <r>
      <rPr>
        <b/>
        <sz val="10"/>
        <rFont val="Arial"/>
        <family val="2"/>
      </rPr>
      <t xml:space="preserve">
</t>
    </r>
    <r>
      <rPr>
        <b/>
        <sz val="9"/>
        <rFont val="Arial"/>
        <family val="2"/>
      </rPr>
      <t>Less than 5 years</t>
    </r>
  </si>
  <si>
    <r>
      <rPr>
        <b/>
        <sz val="11"/>
        <rFont val="Arial"/>
        <family val="2"/>
      </rPr>
      <t xml:space="preserve"> من 5 إلى 12 سنة</t>
    </r>
    <r>
      <rPr>
        <b/>
        <sz val="10"/>
        <rFont val="Arial"/>
        <family val="2"/>
      </rPr>
      <t xml:space="preserve">
</t>
    </r>
    <r>
      <rPr>
        <b/>
        <sz val="9"/>
        <rFont val="Arial"/>
        <family val="2"/>
      </rPr>
      <t>From 5 to 12 years</t>
    </r>
  </si>
  <si>
    <r>
      <rPr>
        <b/>
        <sz val="11"/>
        <rFont val="Arial"/>
        <family val="2"/>
      </rPr>
      <t>بالغين فوق ال12 
سنة</t>
    </r>
    <r>
      <rPr>
        <b/>
        <sz val="10"/>
        <rFont val="Arial"/>
        <family val="2"/>
      </rPr>
      <t xml:space="preserve">
</t>
    </r>
    <r>
      <rPr>
        <b/>
        <sz val="9"/>
        <rFont val="Arial"/>
        <family val="2"/>
      </rPr>
      <t>Adults over 12
year</t>
    </r>
  </si>
  <si>
    <r>
      <rPr>
        <b/>
        <sz val="11"/>
        <rFont val="Arial"/>
        <family val="2"/>
      </rPr>
      <t>المجموع</t>
    </r>
    <r>
      <rPr>
        <b/>
        <sz val="10"/>
        <rFont val="Arial"/>
        <family val="2"/>
      </rPr>
      <t xml:space="preserve">
</t>
    </r>
    <r>
      <rPr>
        <b/>
        <sz val="9"/>
        <rFont val="Arial"/>
        <family val="2"/>
      </rPr>
      <t>Total</t>
    </r>
  </si>
  <si>
    <t>VISITORS TO HAMAD PORT VISITOR CENTER AQUARIUM, CINEMA AND MUSEUM 
BY AGE GROUPS AND MONTH</t>
  </si>
  <si>
    <r>
      <rPr>
        <b/>
        <sz val="11"/>
        <rFont val="Arial"/>
        <family val="2"/>
      </rPr>
      <t>طلاب المدارس</t>
    </r>
    <r>
      <rPr>
        <b/>
        <sz val="10"/>
        <rFont val="Arial"/>
        <family val="2"/>
      </rPr>
      <t xml:space="preserve">
S</t>
    </r>
    <r>
      <rPr>
        <b/>
        <sz val="9"/>
        <rFont val="Arial"/>
        <family val="2"/>
      </rPr>
      <t>chool Students</t>
    </r>
  </si>
  <si>
    <t xml:space="preserve">            Books &amp; Periodicals
 Name of Library</t>
  </si>
  <si>
    <t>(2) اغلاق مبنى دار الكتب القطرية للقيام بأعمال الصيانة عام 2022.</t>
  </si>
  <si>
    <t>(2) Dar Al Kutub Al Qatariya has been closed for maintenance in 2022.</t>
  </si>
  <si>
    <r>
      <rPr>
        <b/>
        <sz val="11"/>
        <rFont val="Arial"/>
        <family val="2"/>
      </rPr>
      <t>الرياضية</t>
    </r>
    <r>
      <rPr>
        <b/>
        <sz val="10"/>
        <rFont val="Arial"/>
        <family val="2"/>
      </rPr>
      <t xml:space="preserve">
</t>
    </r>
    <r>
      <rPr>
        <b/>
        <sz val="9"/>
        <rFont val="Arial"/>
        <family val="2"/>
      </rPr>
      <t>Sport</t>
    </r>
  </si>
  <si>
    <t>مسرحية</t>
  </si>
  <si>
    <t>Play</t>
  </si>
  <si>
    <t>متحف قطر الأولمبي والرياضي (3-2-1)</t>
  </si>
  <si>
    <t>3-2-1 QOSM</t>
  </si>
  <si>
    <t xml:space="preserve">                           Year
Month</t>
  </si>
  <si>
    <t xml:space="preserve">                           السنة
 الشهر</t>
  </si>
  <si>
    <t xml:space="preserve">                          السنة
  نوع الفعالية</t>
  </si>
  <si>
    <t xml:space="preserve">                   Year 
 Month</t>
  </si>
  <si>
    <t>CULTURAL EVENTS AT THE CULTURAL VILLAGE
 FOUNDATION (KATARA) BY MONTH</t>
  </si>
  <si>
    <t xml:space="preserve">               السنة
 الشهر</t>
  </si>
  <si>
    <t>الفعاليات الثقافية في المؤسسة العامة للحي الثقافي (كتارا) حسب الشهر</t>
  </si>
  <si>
    <t xml:space="preserve">                             الشهر
  نوع الفعالية </t>
  </si>
  <si>
    <t>الفعاليات الثقافية في المؤسسة العامة للحي الثقافي (كتارا) حسب الشهر ونوع الفعالية</t>
  </si>
  <si>
    <t xml:space="preserve">                               Month 
    Type of event</t>
  </si>
  <si>
    <t>CULTURAL EVENTS AT THE CULTURAL VILLAGE FOUNDATION (KATARA) 
BY MONTH AND TYPE OF EVENT</t>
  </si>
  <si>
    <t>(1) تم إغلاق الحديقة في عام 2020 بسبب الإجراءات الاحترازية لجائحة (كوفيد-19).</t>
  </si>
  <si>
    <r>
      <t xml:space="preserve"> مكتبة الشيخ علي آل ثاني</t>
    </r>
    <r>
      <rPr>
        <b/>
        <vertAlign val="superscript"/>
        <sz val="11"/>
        <rFont val="Arial"/>
        <family val="2"/>
      </rPr>
      <t>(3)</t>
    </r>
  </si>
  <si>
    <r>
      <t xml:space="preserve">Sheikh Ali Al-Thani Library </t>
    </r>
    <r>
      <rPr>
        <vertAlign val="superscript"/>
        <sz val="9"/>
        <rFont val="Arial"/>
        <family val="2"/>
      </rPr>
      <t>(3)</t>
    </r>
  </si>
  <si>
    <t>الزيارات والفعاليات الثقافية والتجارية حسب الشهر للمؤسسة العامة للحي الثقافي (كتارا)</t>
  </si>
  <si>
    <t xml:space="preserve">                                 Month 
  Museum </t>
  </si>
  <si>
    <t>VISITORS TO THE ZOO IN AL-KHOR PARK BY MONTH</t>
  </si>
  <si>
    <t>MONTHLY DISTRIBUTION OF LIVE BROADCAST HOURS OF THE GENERAL PROGRAM 
OF HOLA RADIO IN SPANISH BY TYPE OF PROGRAMS AND MONTH</t>
  </si>
  <si>
    <t>MONTHLY DISTRIBUTION OF LIVE BROADCAST HOURS OF THE GENERAL PROGRAM 
OF HOLY QURAN RADIO BY TYPE OF PROGRAMS AND MONTH</t>
  </si>
  <si>
    <r>
      <t>عدد الخطباء</t>
    </r>
    <r>
      <rPr>
        <b/>
        <sz val="10"/>
        <rFont val="Arial"/>
        <family val="2"/>
      </rPr>
      <t xml:space="preserve">
</t>
    </r>
    <r>
      <rPr>
        <b/>
        <sz val="9"/>
        <rFont val="Arial"/>
        <family val="2"/>
      </rPr>
      <t>No. of Khateeb</t>
    </r>
  </si>
  <si>
    <t>(2) تم اغلاق الحديقة للصيانة، تم الافتتاح 19-11-2022.</t>
  </si>
  <si>
    <t>2020 - 2024</t>
  </si>
  <si>
    <r>
      <t>2024</t>
    </r>
    <r>
      <rPr>
        <b/>
        <vertAlign val="superscript"/>
        <sz val="11"/>
        <rFont val="Arial"/>
        <family val="2"/>
      </rPr>
      <t>(2)</t>
    </r>
  </si>
  <si>
    <t xml:space="preserve">               </t>
  </si>
  <si>
    <t>Months</t>
  </si>
  <si>
    <t xml:space="preserve"> الأشهر</t>
  </si>
  <si>
    <t>VISITORS OF PANDA HOUSE PARK BY MONTHS</t>
  </si>
  <si>
    <t>2023-2024</t>
  </si>
  <si>
    <t>.</t>
  </si>
  <si>
    <t>العاملون بالصحف والمجلات حسب الجنسية والنوع والمهنة</t>
  </si>
  <si>
    <t>EMPLOYEES IN JOURNAL AND MAGAZINES BY NATIONALITY, GENDER AND OCCUPATION</t>
  </si>
  <si>
    <t xml:space="preserve">                    Nationality &amp; Gender
  Occupation</t>
  </si>
  <si>
    <t xml:space="preserve"> رئيس التحرير </t>
  </si>
  <si>
    <t xml:space="preserve"> Editor in Chief</t>
  </si>
  <si>
    <t xml:space="preserve"> Vice Chief</t>
  </si>
  <si>
    <t>Chairman of the Board</t>
  </si>
  <si>
    <t xml:space="preserve"> مدير التحرير</t>
  </si>
  <si>
    <t xml:space="preserve"> Chairman of Thr board</t>
  </si>
  <si>
    <t xml:space="preserve"> Vice Chairman</t>
  </si>
  <si>
    <t xml:space="preserve"> سكرتير التحرير</t>
  </si>
  <si>
    <t xml:space="preserve"> Secretary editor</t>
  </si>
  <si>
    <t xml:space="preserve"> محرر</t>
  </si>
  <si>
    <t xml:space="preserve"> Editor Reporter</t>
  </si>
  <si>
    <t xml:space="preserve"> مراسل</t>
  </si>
  <si>
    <t xml:space="preserve"> Corespondent</t>
  </si>
  <si>
    <t xml:space="preserve"> مخرج</t>
  </si>
  <si>
    <t xml:space="preserve"> Director</t>
  </si>
  <si>
    <t xml:space="preserve"> مونتاج</t>
  </si>
  <si>
    <t xml:space="preserve"> Productor</t>
  </si>
  <si>
    <t xml:space="preserve"> مصحح</t>
  </si>
  <si>
    <t xml:space="preserve"> Corrector</t>
  </si>
  <si>
    <t xml:space="preserve"> مترجم</t>
  </si>
  <si>
    <t xml:space="preserve"> Translator</t>
  </si>
  <si>
    <t xml:space="preserve"> مصور صحفي</t>
  </si>
  <si>
    <t xml:space="preserve"> Photographer</t>
  </si>
  <si>
    <t xml:space="preserve"> Marketing</t>
  </si>
  <si>
    <t xml:space="preserve"> Graphic Designers</t>
  </si>
  <si>
    <t xml:space="preserve"> خطاط ورسام</t>
  </si>
  <si>
    <t xml:space="preserve"> Draftsman</t>
  </si>
  <si>
    <t xml:space="preserve"> فني آخر</t>
  </si>
  <si>
    <t xml:space="preserve"> Other Technician</t>
  </si>
  <si>
    <t xml:space="preserve"> محاسب</t>
  </si>
  <si>
    <t xml:space="preserve"> Account</t>
  </si>
  <si>
    <t xml:space="preserve"> كاتب ارشيف</t>
  </si>
  <si>
    <t xml:space="preserve"> Archive Clerk</t>
  </si>
  <si>
    <t xml:space="preserve"> سكرتارية</t>
  </si>
  <si>
    <t xml:space="preserve"> Secretary</t>
  </si>
  <si>
    <t xml:space="preserve"> اداريون آخرون</t>
  </si>
  <si>
    <t xml:space="preserve"> Other Administrators</t>
  </si>
  <si>
    <t>مندوبين</t>
  </si>
  <si>
    <t xml:space="preserve"> عمال وفراشين</t>
  </si>
  <si>
    <t xml:space="preserve"> Workers, Office Boys</t>
  </si>
  <si>
    <t xml:space="preserve"> سائقين</t>
  </si>
  <si>
    <t xml:space="preserve"> Drivers</t>
  </si>
  <si>
    <r>
      <rPr>
        <b/>
        <sz val="12"/>
        <rFont val="Arial"/>
        <family val="2"/>
      </rPr>
      <t>التعليمية</t>
    </r>
    <r>
      <rPr>
        <b/>
        <sz val="10"/>
        <rFont val="Arial"/>
        <family val="2"/>
      </rPr>
      <t xml:space="preserve">
Educational</t>
    </r>
  </si>
  <si>
    <t xml:space="preserve">                                        </t>
  </si>
  <si>
    <t>كرتون</t>
  </si>
  <si>
    <t>التعليمية</t>
  </si>
  <si>
    <r>
      <rPr>
        <b/>
        <sz val="11"/>
        <rFont val="Arial"/>
        <family val="2"/>
      </rPr>
      <t>الإعلانات</t>
    </r>
    <r>
      <rPr>
        <b/>
        <sz val="10"/>
        <rFont val="Arial"/>
        <family val="2"/>
      </rPr>
      <t xml:space="preserve">
</t>
    </r>
    <r>
      <rPr>
        <b/>
        <sz val="9"/>
        <rFont val="Arial"/>
        <family val="2"/>
      </rPr>
      <t>Advertising</t>
    </r>
  </si>
  <si>
    <t xml:space="preserve">          نوع البرامج                                        
الشهر</t>
  </si>
  <si>
    <t xml:space="preserve">           Type of 
               Programs 
   Month</t>
  </si>
  <si>
    <t>ساعات</t>
  </si>
  <si>
    <r>
      <t xml:space="preserve">الدينية 
</t>
    </r>
    <r>
      <rPr>
        <b/>
        <sz val="9"/>
        <rFont val="Arial"/>
        <family val="2"/>
      </rPr>
      <t>Religious</t>
    </r>
  </si>
  <si>
    <t>جدول رقم (180)</t>
  </si>
  <si>
    <t>Table No. (180)</t>
  </si>
  <si>
    <t>جدول رقم (156)</t>
  </si>
  <si>
    <t>Table No. (156)</t>
  </si>
  <si>
    <t>جدول رقم (153)</t>
  </si>
  <si>
    <t>Table No. (153)</t>
  </si>
  <si>
    <t>جدول رقم (164)</t>
  </si>
  <si>
    <t>Table No. (164)</t>
  </si>
  <si>
    <t xml:space="preserve">                   الجنسية                         والنوع 
 الحرفة</t>
  </si>
  <si>
    <t xml:space="preserve">                    Nationality                            &amp; Gender
   Crafts</t>
  </si>
  <si>
    <t>انتاج الأطعمة الشعبية</t>
  </si>
  <si>
    <t>التلي</t>
  </si>
  <si>
    <t>النقدة</t>
  </si>
  <si>
    <t>* وزارة البلدية.</t>
  </si>
  <si>
    <t>* Ministry of Municipality .</t>
  </si>
  <si>
    <t>* وزارة البيئة والتغيير المناخي .</t>
  </si>
  <si>
    <t>* Ministry of Climate Change and Environment .</t>
  </si>
  <si>
    <t>جدول رقم (175)</t>
  </si>
  <si>
    <t>Table No. (175)</t>
  </si>
  <si>
    <t>Dan Flavin/Donald Judd: Doha (Al Riwaq)</t>
  </si>
  <si>
    <t>Arab Design Now</t>
  </si>
  <si>
    <t>Colors of the City</t>
  </si>
  <si>
    <t>Weaving Poems</t>
  </si>
  <si>
    <t>Crafting Uzbekistan: Tradition in Threads</t>
  </si>
  <si>
    <t>Cultural Kinship</t>
  </si>
  <si>
    <t>FROMM - Msheireb to Milan</t>
  </si>
  <si>
    <t>Room of Azerbaijan</t>
  </si>
  <si>
    <t>Jalset Sawa</t>
  </si>
  <si>
    <t>Bariid</t>
  </si>
  <si>
    <t>Kuwait Design Hub: An Eco-Cultural Tapestry</t>
  </si>
  <si>
    <t>Bunch of Mottos</t>
  </si>
  <si>
    <t>Dalu: The Home of Artistic Collaborations</t>
  </si>
  <si>
    <t>Virtual Visions and DAUP Exhibition</t>
  </si>
  <si>
    <t>Embrace Blue</t>
  </si>
  <si>
    <t>Sonic Fields</t>
  </si>
  <si>
    <t>The Bicycle &amp; The Future of Mobility</t>
  </si>
  <si>
    <t>321 Sustainable Obstacle Course</t>
  </si>
  <si>
    <t>Sustainability and Sports Exhibition</t>
  </si>
  <si>
    <t>Esports: A Game Changer (Paris 2024 Summer Olympic)</t>
  </si>
  <si>
    <t xml:space="preserve">Watering the Desert: Contemporary Art From Qatar </t>
  </si>
  <si>
    <t>التصميم العربي الآن</t>
  </si>
  <si>
    <t>ألوان المدينة</t>
  </si>
  <si>
    <t>نسج القصائد</t>
  </si>
  <si>
    <t>100/100 - أفضل مائة ملصق عربي</t>
  </si>
  <si>
    <t>غرفة أذربيجان</t>
  </si>
  <si>
    <t>جلسة سوا</t>
  </si>
  <si>
    <t>دلو: موطن التعاونات الفنية</t>
  </si>
  <si>
    <t>مساحات منسية</t>
  </si>
  <si>
    <t>رؤى افتراضية ومعرض DAUP</t>
  </si>
  <si>
    <t>معرض الاستدامة والرياضة</t>
  </si>
  <si>
    <t>جناح دار المغرب</t>
  </si>
  <si>
    <t>الأفلام القيرة
Short Films</t>
  </si>
  <si>
    <t>الأفلام الروائية
Feature Films</t>
  </si>
  <si>
    <t>2020- 2024</t>
  </si>
  <si>
    <t xml:space="preserve"> قلعة الزبارة</t>
  </si>
  <si>
    <t>Al Zubarah</t>
  </si>
  <si>
    <t xml:space="preserve"> مطافيء مقر الفنانين</t>
  </si>
  <si>
    <t>Fire Station</t>
  </si>
  <si>
    <t>وأزهرت الصحراء: الفن المعاصر من قطر</t>
  </si>
  <si>
    <t>دان فلافين/دونالد جَد: الدوحة (الرواق)</t>
  </si>
  <si>
    <t>100/100 - Hundred Best Arabic Posters</t>
  </si>
  <si>
    <t>حرف أوزبكستان: تاريخ بين الخيوط</t>
  </si>
  <si>
    <t>وحدة وتنوّع</t>
  </si>
  <si>
    <t>غرز لانهائية: مزيج متناغم بين الأصالة والحداثة</t>
  </si>
  <si>
    <t>Infinite Stitches: Weaving a Dance between Tradintion &amp; Trend</t>
  </si>
  <si>
    <t>فروم: من مشيرب إلى ميلانو</t>
  </si>
  <si>
    <t>بارد</t>
  </si>
  <si>
    <t>مركز التصميم الكويتي: النسيج البيئي الثقافي</t>
  </si>
  <si>
    <t>أركان المجلس</t>
  </si>
  <si>
    <t>Anatomy of a Majlis</t>
  </si>
  <si>
    <t>مجموعة من الموتو</t>
  </si>
  <si>
    <t>العالم كما نعرفه يتغيّر</t>
  </si>
  <si>
    <t>The World As We Know It Is Changing</t>
  </si>
  <si>
    <t>Forgotten Spaces</t>
  </si>
  <si>
    <t>حرفة ورمز: تطور التصميم المُعاصر في تركيا</t>
  </si>
  <si>
    <t>Craft and Symbol: The Evolution of Contemporary Design in Turkey</t>
  </si>
  <si>
    <t>احتضان الأزرق</t>
  </si>
  <si>
    <t>حقول الصوت</t>
  </si>
  <si>
    <t>اللحظات التأملية</t>
  </si>
  <si>
    <t>Momental Contemplation</t>
  </si>
  <si>
    <t>مساحة جوتن</t>
  </si>
  <si>
    <t>JOTUN Space</t>
  </si>
  <si>
    <t>الدرَّاجة الهوائية ومستقبَل التنقُّل</t>
  </si>
  <si>
    <t>تحدي مسار العقبات 3-2-1 المستدام</t>
  </si>
  <si>
    <t>الرياضات الإلكترونية: نقطة تحول (أولمبياد باريس 2024 الصيفية)</t>
  </si>
  <si>
    <t>تراث هيرميس : في حركة</t>
  </si>
  <si>
    <t>Hermes Heritage: In Motion</t>
  </si>
  <si>
    <t>مال لوال 4</t>
  </si>
  <si>
    <t>Mal Lawal 4</t>
  </si>
  <si>
    <t>Dar Al Maghrib Pavilion</t>
  </si>
  <si>
    <t>منظر: الفن والعمارة في باكستان من الأربعينيات إلى اليوم</t>
  </si>
  <si>
    <t>Manzar: Art and Architecture from Pakistan 1940s to Today</t>
  </si>
  <si>
    <t>2024 - 2020</t>
  </si>
  <si>
    <t xml:space="preserve">زوار حديقة بيت الباندا حسب الأشهر </t>
  </si>
  <si>
    <t>Recreational</t>
  </si>
  <si>
    <t>Cartoon</t>
  </si>
  <si>
    <t>Educational</t>
  </si>
  <si>
    <t>التوزيع الشهري لساعات بث  البرنامج العام من تلفزيون قطر حسب نوع البرامج والشهر</t>
  </si>
  <si>
    <t>MONTHLY DISTRIBUTION Of  THE GENERAL PROGRAM BROADCAST HOURS ON
QATAR TV BY TYPE OF PROGRAMS AND MONTH</t>
  </si>
  <si>
    <t xml:space="preserve"> زوار ميناء حمد الحوض المائي للأحياء البحرية (أكواريوم) والسينما والمتحف حسب فئات العمر والشهر </t>
  </si>
  <si>
    <t>التوزيع الشهري لساعات البث للبرنامج العام من إذاعات الأجنبية (اوريكس الفرنسية) حسب نوع البرامج والشهر</t>
  </si>
  <si>
    <r>
      <t xml:space="preserve">إذاعات الأجنبية (اوريكس الفرنسية)
</t>
    </r>
    <r>
      <rPr>
        <b/>
        <sz val="10"/>
        <rFont val="Arial"/>
        <family val="2"/>
      </rPr>
      <t>Foreign radio stations (French Oryx)</t>
    </r>
  </si>
  <si>
    <t xml:space="preserve">                Type of                      Programs
   Month</t>
  </si>
  <si>
    <r>
      <rPr>
        <b/>
        <sz val="10"/>
        <rFont val="Arial"/>
        <family val="2"/>
      </rPr>
      <t>ساعة</t>
    </r>
    <r>
      <rPr>
        <b/>
        <sz val="9"/>
        <rFont val="Arial"/>
        <family val="2"/>
      </rPr>
      <t xml:space="preserve">
Hours</t>
    </r>
  </si>
  <si>
    <t xml:space="preserve">                        الشهر
 نوع البرامج</t>
  </si>
  <si>
    <r>
      <t xml:space="preserve">إذاعة هولا باللغة الاسبانية 
</t>
    </r>
    <r>
      <rPr>
        <b/>
        <sz val="9"/>
        <rFont val="Arial"/>
        <family val="2"/>
      </rPr>
      <t>Hola Radio in Spanish</t>
    </r>
  </si>
  <si>
    <t>التوزيع الشهري لساعات البث المباشر للبرنامج العام من إذاعة هولا باللغة الاسبانية حسب نوع البرامج والشهر</t>
  </si>
  <si>
    <r>
      <t xml:space="preserve">الإعلانات
 </t>
    </r>
    <r>
      <rPr>
        <b/>
        <sz val="9"/>
        <rFont val="Arial"/>
        <family val="2"/>
      </rPr>
      <t>Advertising</t>
    </r>
  </si>
  <si>
    <t>المجموع
Total</t>
  </si>
  <si>
    <t>إذاعة القرآن الكريم 103.4
Holy Quran Radio103.4</t>
  </si>
  <si>
    <t>الدينية
Religious</t>
  </si>
  <si>
    <t>الترفيهية
Recreational</t>
  </si>
  <si>
    <t>الاجتماعية
Social</t>
  </si>
  <si>
    <t>الوثائقية
Documentary</t>
  </si>
  <si>
    <t>التعليمية
Educational</t>
  </si>
  <si>
    <t>الإعلانات Advertising</t>
  </si>
  <si>
    <t>جدول رقم (163)</t>
  </si>
  <si>
    <t>Table No. (163)</t>
  </si>
  <si>
    <r>
      <t>ويضم الفصل مجموعة من الجداول الأساسية التي تعكس النشاط الإعلامي والإذاعة والصحافة</t>
    </r>
    <r>
      <rPr>
        <b/>
        <sz val="12"/>
        <color rgb="FFFF0000"/>
        <rFont val="Sakkal Majalla"/>
      </rPr>
      <t xml:space="preserve"> </t>
    </r>
    <r>
      <rPr>
        <b/>
        <sz val="12"/>
        <rFont val="Sakkal Majalla"/>
      </rPr>
      <t>والمكتبات والكتب المستعارة ,وزوار  الأماكن السياحية والفعاليات الثقافية .. إلخ . كذلك عدد المساجد وأنواعها بدولة قطر .</t>
    </r>
  </si>
  <si>
    <t>The chapter includes a set of basic tables that reflect media activity, radio, the press, libraries, borrowed books, visitors to tourist sites, cultural events, etc., as well as the number and types of mosques in the State of Qatar..</t>
  </si>
  <si>
    <t>زوار المعارض خلال العام والمعرض</t>
  </si>
  <si>
    <t>Practitioners of The Character Popular in The Social
 Development Center by Nationality &amp; Gender</t>
  </si>
  <si>
    <r>
      <rPr>
        <b/>
        <vertAlign val="superscript"/>
        <sz val="10"/>
        <rFont val="Arial"/>
        <family val="2"/>
      </rPr>
      <t>(1)</t>
    </r>
    <r>
      <rPr>
        <b/>
        <sz val="10"/>
        <rFont val="Arial"/>
        <family val="2"/>
      </rPr>
      <t>2022</t>
    </r>
  </si>
  <si>
    <t xml:space="preserve"> الفنادق والشقق الفندقية حسب البلدية</t>
  </si>
  <si>
    <t xml:space="preserve"> البلدية </t>
  </si>
  <si>
    <t>الفنادق</t>
  </si>
  <si>
    <t xml:space="preserve"> الشقق الفندقية</t>
  </si>
  <si>
    <t>Municipality</t>
  </si>
  <si>
    <t>Hotels</t>
  </si>
  <si>
    <t xml:space="preserve">Hotel Apartments </t>
  </si>
  <si>
    <t xml:space="preserve">الدوحة </t>
  </si>
  <si>
    <t xml:space="preserve">الريان </t>
  </si>
  <si>
    <t xml:space="preserve">الوكرة </t>
  </si>
  <si>
    <t xml:space="preserve">ام صلال </t>
  </si>
  <si>
    <t>الخور والذخيرة</t>
  </si>
  <si>
    <t xml:space="preserve">Al-Khor &amp; Al-Thakhira </t>
  </si>
  <si>
    <t xml:space="preserve">الشمال </t>
  </si>
  <si>
    <t xml:space="preserve">الظعاين </t>
  </si>
  <si>
    <t xml:space="preserve">الشحانية </t>
  </si>
  <si>
    <t xml:space="preserve">المجموع </t>
  </si>
  <si>
    <t>الفنادق والشقق الفندقية والغرف والأسرة والنزلاء وليالي الإقامة حسب درجة الفندق</t>
  </si>
  <si>
    <t>HOTELS, HOTEL APARTMENTS, ROOMS, BEDS, GUESTS AND OVERNIGHT STAYS BY HOTEL CLASS</t>
  </si>
  <si>
    <t xml:space="preserve">                                                        الدرجة 
البيان والسنة</t>
  </si>
  <si>
    <t xml:space="preserve">خمس نجوم </t>
  </si>
  <si>
    <t xml:space="preserve"> أربع نجوم </t>
  </si>
  <si>
    <t xml:space="preserve">ثلاث نجوم </t>
  </si>
  <si>
    <t xml:space="preserve"> نجمتان ونجمة واحدة</t>
  </si>
  <si>
    <t>عدد منشآت الشقق الفندقية</t>
  </si>
  <si>
    <t>المجموع العام</t>
  </si>
  <si>
    <t xml:space="preserve">                        Class
Item &amp; Year</t>
  </si>
  <si>
    <t xml:space="preserve"> Five Star 
(*****)</t>
  </si>
  <si>
    <t xml:space="preserve"> Four Star 
(****)</t>
  </si>
  <si>
    <t xml:space="preserve"> Three Star
(***) </t>
  </si>
  <si>
    <t xml:space="preserve"> Two &amp; One Star
(**) &amp; (*) </t>
  </si>
  <si>
    <t>No. of Hotel Apartment Properties</t>
  </si>
  <si>
    <t>Grand Total</t>
  </si>
  <si>
    <t>عدد الفنادق</t>
  </si>
  <si>
    <t>No. of Hotels</t>
  </si>
  <si>
    <t>عدد الغرف</t>
  </si>
  <si>
    <t>No. of Rooms</t>
  </si>
  <si>
    <t>عدد الأسرة</t>
  </si>
  <si>
    <t>No. of Beds</t>
  </si>
  <si>
    <t xml:space="preserve">عدد النزلاء </t>
  </si>
  <si>
    <t xml:space="preserve"> No. of Guests</t>
  </si>
  <si>
    <t>عدد ليالي الإقامة</t>
  </si>
  <si>
    <t xml:space="preserve">    No. of Overnight Stays</t>
  </si>
  <si>
    <t>نسبة التغير</t>
  </si>
  <si>
    <t xml:space="preserve">                             الدرجة 
البيان والسنة</t>
  </si>
  <si>
    <t>نزلاء الفنادق والشقق الفندقية حسب ليالي الإقامة والشهر</t>
  </si>
  <si>
    <t>HOTEL AND HOTEL APARTMENTS GUESTS BY OVERNIGHT STAYS AND MONTH</t>
  </si>
  <si>
    <t xml:space="preserve">      البيان
الشهر</t>
  </si>
  <si>
    <t xml:space="preserve">        Item
Month</t>
  </si>
  <si>
    <t>الشقق الفندقية</t>
  </si>
  <si>
    <t xml:space="preserve">Hotel Apartments   </t>
  </si>
  <si>
    <r>
      <rPr>
        <b/>
        <sz val="11"/>
        <rFont val="Arial"/>
        <family val="2"/>
      </rPr>
      <t>نزلاء</t>
    </r>
    <r>
      <rPr>
        <b/>
        <sz val="8"/>
        <rFont val="Arial"/>
        <family val="2"/>
      </rPr>
      <t xml:space="preserve">
</t>
    </r>
    <r>
      <rPr>
        <b/>
        <sz val="9"/>
        <rFont val="Arial"/>
        <family val="2"/>
      </rPr>
      <t>Guests</t>
    </r>
  </si>
  <si>
    <r>
      <rPr>
        <b/>
        <sz val="11"/>
        <rFont val="Arial"/>
        <family val="2"/>
      </rPr>
      <t>ليالي</t>
    </r>
    <r>
      <rPr>
        <b/>
        <sz val="8"/>
        <rFont val="Arial"/>
        <family val="2"/>
      </rPr>
      <t xml:space="preserve">
</t>
    </r>
    <r>
      <rPr>
        <b/>
        <sz val="9"/>
        <rFont val="Arial"/>
        <family val="2"/>
      </rPr>
      <t>Nights</t>
    </r>
  </si>
  <si>
    <t>نزلاء الفنادق والشقق الفندقية الخليجيون حسب الجنسية وليالي الإقامة</t>
  </si>
  <si>
    <t>HOTEL AND HOTEL APARTMENTS GULF GUESTS BY NATIONALITY AND OVERNIGHT STAYS</t>
  </si>
  <si>
    <t xml:space="preserve">              الجنسية
السنة</t>
  </si>
  <si>
    <r>
      <t xml:space="preserve">قطر
</t>
    </r>
    <r>
      <rPr>
        <b/>
        <sz val="9"/>
        <rFont val="Arial"/>
        <family val="2"/>
      </rPr>
      <t>Qatar</t>
    </r>
  </si>
  <si>
    <r>
      <t xml:space="preserve">السعودية
</t>
    </r>
    <r>
      <rPr>
        <b/>
        <sz val="9"/>
        <rFont val="Arial"/>
        <family val="2"/>
      </rPr>
      <t>K.S.A</t>
    </r>
  </si>
  <si>
    <r>
      <t xml:space="preserve">الإمارات
</t>
    </r>
    <r>
      <rPr>
        <b/>
        <sz val="9"/>
        <rFont val="Arial"/>
        <family val="2"/>
      </rPr>
      <t>U.A.E</t>
    </r>
  </si>
  <si>
    <r>
      <t xml:space="preserve">الكويت
</t>
    </r>
    <r>
      <rPr>
        <b/>
        <sz val="9"/>
        <rFont val="Arial"/>
        <family val="2"/>
      </rPr>
      <t>Kuwait</t>
    </r>
  </si>
  <si>
    <r>
      <t xml:space="preserve">البحرين
</t>
    </r>
    <r>
      <rPr>
        <b/>
        <sz val="9"/>
        <rFont val="Arial"/>
        <family val="2"/>
      </rPr>
      <t>Bahrain</t>
    </r>
  </si>
  <si>
    <r>
      <t xml:space="preserve">عمان  
</t>
    </r>
    <r>
      <rPr>
        <b/>
        <sz val="9"/>
        <rFont val="Arial"/>
        <family val="2"/>
      </rPr>
      <t>Oman</t>
    </r>
  </si>
  <si>
    <t xml:space="preserve">             Nationality
 Year</t>
  </si>
  <si>
    <t>نزلاء</t>
  </si>
  <si>
    <t>ليالي</t>
  </si>
  <si>
    <t>Guests</t>
  </si>
  <si>
    <t>Nights</t>
  </si>
  <si>
    <t>* لا يتضمن النزلاء المقيمون.</t>
  </si>
  <si>
    <t>* Does not include resident guests.</t>
  </si>
  <si>
    <t>نزلاء الفنادق والشقق الفندقية حسب مجموعات جنسيات الدول وليالي الإقامة</t>
  </si>
  <si>
    <t>HOTEL AND HOTEL APARTMENTS GUESTS BY NATIONALITY GROUPS AND
 OVERNIGHT STAYS</t>
  </si>
  <si>
    <t xml:space="preserve">                      البيان
مجموعات
 جنسيات الدول</t>
  </si>
  <si>
    <t xml:space="preserve">  المجموع  </t>
  </si>
  <si>
    <t xml:space="preserve">                    Item
Nationality 
Groups</t>
  </si>
  <si>
    <r>
      <rPr>
        <b/>
        <sz val="10"/>
        <rFont val="Arial"/>
        <family val="2"/>
      </rPr>
      <t>نزلاء</t>
    </r>
    <r>
      <rPr>
        <b/>
        <sz val="8"/>
        <rFont val="Arial"/>
        <family val="2"/>
      </rPr>
      <t xml:space="preserve">
Guests</t>
    </r>
  </si>
  <si>
    <r>
      <rPr>
        <b/>
        <sz val="10"/>
        <rFont val="Arial"/>
        <family val="2"/>
      </rPr>
      <t>ليالي</t>
    </r>
    <r>
      <rPr>
        <b/>
        <sz val="8"/>
        <rFont val="Arial"/>
        <family val="2"/>
      </rPr>
      <t xml:space="preserve">
Nights</t>
    </r>
  </si>
  <si>
    <r>
      <t>غير قطريين</t>
    </r>
    <r>
      <rPr>
        <b/>
        <sz val="10"/>
        <color theme="1"/>
        <rFont val="Arial"/>
        <family val="2"/>
      </rPr>
      <t xml:space="preserve"> </t>
    </r>
    <r>
      <rPr>
        <b/>
        <sz val="12"/>
        <color theme="1"/>
        <rFont val="Arial"/>
        <family val="2"/>
      </rPr>
      <t>(المُقيمون)</t>
    </r>
  </si>
  <si>
    <t>Non-Qataris (Residing)</t>
  </si>
  <si>
    <t>بقية مُواطني دول مجلس التعاون الخليجي</t>
  </si>
  <si>
    <t>The Rest of GCC Nationals</t>
  </si>
  <si>
    <t>عرب آخرون</t>
  </si>
  <si>
    <t>Other Arabs</t>
  </si>
  <si>
    <t>آسيويون باستثناء العرب</t>
  </si>
  <si>
    <t xml:space="preserve">Asians Except for Arab Nationals </t>
  </si>
  <si>
    <t>أوروبيون</t>
  </si>
  <si>
    <t>Europeans</t>
  </si>
  <si>
    <t>أمريكيون</t>
  </si>
  <si>
    <t>Americans</t>
  </si>
  <si>
    <t>أفارقه باستثناء العرب</t>
  </si>
  <si>
    <t xml:space="preserve">Africans Except for Arab Nationals </t>
  </si>
  <si>
    <t xml:space="preserve"> استراليون ونيوزلنديون</t>
  </si>
  <si>
    <t>Australian and New Zealanders</t>
  </si>
  <si>
    <t xml:space="preserve">VISITORS OF MUSEUMS BY MONTH AND MUSEUM </t>
  </si>
  <si>
    <t>Exhibitions</t>
  </si>
  <si>
    <t xml:space="preserve">المعارض </t>
  </si>
  <si>
    <t>زوار المتاحف  حسب الشهر والمتحف</t>
  </si>
  <si>
    <r>
      <t xml:space="preserve">الرياضية
</t>
    </r>
    <r>
      <rPr>
        <b/>
        <sz val="9"/>
        <rFont val="Arial"/>
        <family val="2"/>
      </rPr>
      <t>Sport</t>
    </r>
  </si>
  <si>
    <t>MONTHLY DISTRIBUTION OF BROADCAST HOURS OF THE GENERAL PROGRAM 
OF Foreign radio stations (French Oryx)  BY TYPE OF PROGRAMMS AND MONTH</t>
  </si>
  <si>
    <t xml:space="preserve">              Type of               Programs
   Month</t>
  </si>
  <si>
    <t>التوزيع الشهري لساعات البث المباشر للبرنامج العام من الإذاعات الأجنبية (QBS الإنجليزية) حسب نوع البرامج والشهر</t>
  </si>
  <si>
    <r>
      <t xml:space="preserve">إذاعات الأجنبية (QBS الإنجليزية) 
</t>
    </r>
    <r>
      <rPr>
        <b/>
        <sz val="9"/>
        <rFont val="Arial"/>
        <family val="2"/>
      </rPr>
      <t>Foreign radio stations(QBS English)</t>
    </r>
  </si>
  <si>
    <t xml:space="preserve">                  نوع                        البرامج
  الشهر</t>
  </si>
  <si>
    <t>التوزيع الشهري لساعات البث المباشر للبرنامج العام من الإذاعات الأجنبية (أوردو) حسب نوع البرامج والشهر</t>
  </si>
  <si>
    <t>MONTHLY DISTRIBUTION OF LIVE  BROADCAST HOURS OF THE GENERAL PROGRAM 
OF FOREIGN RADIO STATIONS (URDU) BY TYPE OF PROGRAMS AND MONTH</t>
  </si>
  <si>
    <t>MONTHLY DISTRIBUTION OF LIVE BROADCAST HOURS OF THE GENERAL PROGRAM 
OF Foreign radio stations (QBS English) BY TYPE OF PROGRAMS AND MONTH</t>
  </si>
  <si>
    <t>جدول رقم (174)</t>
  </si>
  <si>
    <t>Table No. (174)</t>
  </si>
  <si>
    <t>Sep.</t>
  </si>
  <si>
    <t>Seminars, Lectures and Conferences</t>
  </si>
  <si>
    <t>Managing Director</t>
  </si>
  <si>
    <t>Chairman of The board</t>
  </si>
  <si>
    <t>M.O.B. General Manager</t>
  </si>
  <si>
    <t>Chief Executive Officer</t>
  </si>
  <si>
    <r>
      <t>May</t>
    </r>
    <r>
      <rPr>
        <b/>
        <vertAlign val="superscript"/>
        <sz val="10"/>
        <rFont val="Arial"/>
        <family val="2"/>
      </rPr>
      <t>(1)</t>
    </r>
  </si>
  <si>
    <t xml:space="preserve">                         Type of                                  Programs
  Month</t>
  </si>
  <si>
    <t xml:space="preserve">                نوع البرامج
 الشهر</t>
  </si>
  <si>
    <t>MONTHLY DISTRIBUTION OF THE GENERAL PROGRAM BROADCASTING HOURS ON SOUT ALKHALEEJ 
 BY TYPE OF PROGRAM AND MONTH</t>
  </si>
  <si>
    <r>
      <t>2020</t>
    </r>
    <r>
      <rPr>
        <b/>
        <vertAlign val="superscript"/>
        <sz val="12"/>
        <rFont val="Arial"/>
        <family val="2"/>
      </rPr>
      <t>(1)</t>
    </r>
  </si>
  <si>
    <r>
      <t>2022</t>
    </r>
    <r>
      <rPr>
        <b/>
        <vertAlign val="superscript"/>
        <sz val="12"/>
        <rFont val="Arial"/>
        <family val="2"/>
      </rPr>
      <t>(2)</t>
    </r>
  </si>
  <si>
    <r>
      <t>2023</t>
    </r>
    <r>
      <rPr>
        <b/>
        <vertAlign val="superscript"/>
        <sz val="12"/>
        <rFont val="Arial"/>
        <family val="2"/>
      </rPr>
      <t>(2)</t>
    </r>
  </si>
  <si>
    <r>
      <t>2024</t>
    </r>
    <r>
      <rPr>
        <b/>
        <vertAlign val="superscript"/>
        <sz val="12"/>
        <rFont val="Arial"/>
        <family val="2"/>
      </rPr>
      <t>(2)</t>
    </r>
  </si>
  <si>
    <t>تلعب وسائل الإعلام والثقافة دوراً أساسياً  في الارتقاء بالمستوى الحضاري للمجتمع ، من خلال تعزيز ارتباط الفرد بمجتمعه، والإسهام في تشكيل  اتجاهات الرأي العام وبلورتها ، كما تسهم المؤسسات الثقافية ، مثل المسارح والمكتبات في الحفاظ على التراث الشعبي والحضاري.</t>
  </si>
  <si>
    <t>هذا وتحتل السياحة مكانة مهمة في الاقتصاد الحديث إذ تعتبر صناعة متكاملة لها مكوناتها، مثل  الموقع الجغرافي ، والأماكن الأثرية والشواطئ، وغيرها،  إضافة إلى عوامل إنتاجها كالفنادق.</t>
  </si>
  <si>
    <t xml:space="preserve">Media and culture play a fundamental role in raising the level of civilization in society, by strengthening the individual’s connection to his community, and contributing to shaping and crystallizing public opinion trends. Cultural institutions, such as theaters and libraries, also contribute to preserving popular and cultural heritage.
</t>
  </si>
  <si>
    <t>Tourism occupies an important place in the modern economy as it is considered an integrated industry with its components, such as geographical location, archaeological sites, beaches, and others, in addition to its production factors such as hotels.</t>
  </si>
  <si>
    <t>* Ministry of Endowments and Islamic Affairs</t>
  </si>
  <si>
    <t>* قطر للسياحة</t>
  </si>
  <si>
    <t>2024*</t>
  </si>
  <si>
    <t xml:space="preserve">*سبب الانخفاض لان العام السابق كان الافتتاح فكان الاقبال للزيارات اكبر </t>
  </si>
  <si>
    <t>*The reason for the decrease is that the previous year was the opening, so the number of visitors was higher.</t>
  </si>
  <si>
    <t>(3) الزيارات التجارية هي عدد الزيارات للحي الثقافي للقطاع التجاري فقط وتشمل المطاعم ومنافذ البيع ومصدرها نقاط البيع أو ما يسمى.</t>
  </si>
  <si>
    <t>جدول (182)</t>
  </si>
  <si>
    <t>TABLE (182)</t>
  </si>
  <si>
    <t>جدول رقم (183)</t>
  </si>
  <si>
    <t>Table No. (183)</t>
  </si>
  <si>
    <t>جدول رقم (184)</t>
  </si>
  <si>
    <t>Table No. (184)</t>
  </si>
  <si>
    <t>جدول رقم (186)</t>
  </si>
  <si>
    <t>Table No. (186)</t>
  </si>
  <si>
    <t xml:space="preserve">*ملاحظة: متحف دَدُ ومركز M7 يُصنفان ضمن نطاق المتاحف، وأن الأنشطة والمعارض المقامة فيهما تُعد صالات عرض/معارض تُقام داخل المتاحف، ويتم إدراج تذاكرها ضمن نظام الحجز الإلكتروني الموحد الخاص بزوار هيئة متاحف قطر.
 </t>
  </si>
  <si>
    <t>*Note: The DUD Museum and M7 Centre are classified as museums, and the activities and exhibitions held within them are considered museum galleries/exhibitions, and their tickets are included in the unified electronic booking system for visitors of Qatar Museums Authority.</t>
  </si>
  <si>
    <t>مركز قطر للابتكار وريادة الأعمال في التصميم والأزياء والتكنولوجيا ( M7)*</t>
  </si>
  <si>
    <t>جدول رقم (185)</t>
  </si>
  <si>
    <t>Table No. (185)</t>
  </si>
  <si>
    <t>جدول رقم (173)</t>
  </si>
  <si>
    <t>Table No. (173)</t>
  </si>
  <si>
    <t xml:space="preserve">                                               الشهر
   المتحف </t>
  </si>
  <si>
    <t>VISITORS TO EXHIBITIONS DURING THE YEAR AND THE EXHIBITION</t>
  </si>
  <si>
    <r>
      <t xml:space="preserve">عدد الزوار
</t>
    </r>
    <r>
      <rPr>
        <b/>
        <sz val="10"/>
        <rFont val="Arial"/>
        <family val="2"/>
      </rPr>
      <t>No. of visitors</t>
    </r>
  </si>
  <si>
    <t xml:space="preserve">(1) تم تحديث عدد الرواد (بالألف) لعام 2021 من المصدر </t>
  </si>
  <si>
    <t xml:space="preserve">(1)The number of Audiences (000) was updated from the source </t>
  </si>
  <si>
    <r>
      <t xml:space="preserve">الرواد (بالألف) </t>
    </r>
    <r>
      <rPr>
        <b/>
        <vertAlign val="superscript"/>
        <sz val="12"/>
        <rFont val="Arial"/>
        <family val="2"/>
      </rPr>
      <t>(1)</t>
    </r>
  </si>
  <si>
    <r>
      <t>Audiences (000)</t>
    </r>
    <r>
      <rPr>
        <b/>
        <vertAlign val="superscript"/>
        <sz val="10"/>
        <rFont val="Arial"/>
        <family val="2"/>
      </rPr>
      <t>(1)</t>
    </r>
  </si>
  <si>
    <t>أنواع وعدد الحيوانات في حديقة الحيوان بمنتزه الخور</t>
  </si>
  <si>
    <r>
      <t>TYPE &amp; NUMBER OF ANIMALS AT THE ZOO IN AL</t>
    </r>
    <r>
      <rPr>
        <b/>
        <sz val="12"/>
        <color theme="1"/>
        <rFont val="Arial"/>
        <family val="2"/>
      </rPr>
      <t>-KHOR</t>
    </r>
    <r>
      <rPr>
        <b/>
        <sz val="12"/>
        <rFont val="Arial"/>
        <family val="2"/>
      </rPr>
      <t xml:space="preserve"> PARK </t>
    </r>
  </si>
  <si>
    <t>M7*</t>
  </si>
  <si>
    <t>DADU Gardens *</t>
  </si>
  <si>
    <t>حدائق دَدُ*</t>
  </si>
  <si>
    <t xml:space="preserve">                                        السنة
المرافق</t>
  </si>
  <si>
    <t>عدد ليالي المبيت</t>
  </si>
  <si>
    <t xml:space="preserve"> No. of Overnight Stays</t>
  </si>
  <si>
    <t>HOTELS AND HOTEL APARTMENTS BY MUNICIPALITY</t>
  </si>
  <si>
    <t>مكتبه الشيخ علي آل ثاني</t>
  </si>
  <si>
    <t>Sheikh Ali Al-Thani Library</t>
  </si>
  <si>
    <r>
      <t>متاحف مشيرب</t>
    </r>
    <r>
      <rPr>
        <b/>
        <vertAlign val="superscript"/>
        <sz val="12"/>
        <rFont val="Arial"/>
        <family val="2"/>
      </rPr>
      <t>(1)</t>
    </r>
  </si>
  <si>
    <r>
      <t>Msheireb Museum</t>
    </r>
    <r>
      <rPr>
        <vertAlign val="superscript"/>
        <sz val="10"/>
        <rFont val="Arial"/>
        <family val="2"/>
      </rPr>
      <t>(1)</t>
    </r>
  </si>
  <si>
    <t>(1) يتضمن بيانات بيت بن جلمود وبيت الشركة وبيت محمد بن جاسم وبيت الرضواني.</t>
  </si>
  <si>
    <t>(1) It includes the data of Bin Jelmood House, The Company House, Mohammed Bin Jassim House and Radwani House.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</si>
</sst>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00_);_(* \(#,##0.00\);_(* &quot;-&quot;??_);_(@_)"/>
    <numFmt numFmtId="165" formatCode="_-* #,##0_-;_-* #,##0\-;_-* &quot;-&quot;_-;_-@_-"/>
    <numFmt numFmtId="166" formatCode="_-* #,##0.00_-;_-* #,##0.00\-;_-* &quot;-&quot;??_-;_-@_-"/>
    <numFmt numFmtId="167" formatCode="#,##0_ ;\-#,##0\ "/>
    <numFmt numFmtId="168" formatCode="_-* #,##0_-;_-* #,##0\-;_-* &quot;-&quot;??_-;_-@_-"/>
    <numFmt numFmtId="169" formatCode="0.0"/>
  </numFmts>
  <fonts count="122">
    <font>
      <sz val="10"/>
      <name val="Arial"/>
      <charset val="178"/>
    </font>
    <font>
      <sz val="11"/>
      <color theme="1"/>
      <name val="Calibri"/>
      <family val="2"/>
      <charset val="178"/>
      <scheme val="minor"/>
    </font>
    <font>
      <sz val="11"/>
      <color theme="1"/>
      <name val="Calibri"/>
      <family val="2"/>
      <charset val="178"/>
      <scheme val="minor"/>
    </font>
    <font>
      <sz val="11"/>
      <color theme="1"/>
      <name val="Calibri"/>
      <family val="2"/>
      <scheme val="minor"/>
    </font>
    <font>
      <sz val="11"/>
      <color theme="1"/>
      <name val="Calibri"/>
      <family val="2"/>
      <charset val="178"/>
      <scheme val="minor"/>
    </font>
    <font>
      <sz val="11"/>
      <color theme="1"/>
      <name val="Calibri"/>
      <family val="2"/>
      <charset val="178"/>
      <scheme val="minor"/>
    </font>
    <font>
      <sz val="11"/>
      <color theme="1"/>
      <name val="Calibri"/>
      <family val="2"/>
      <scheme val="minor"/>
    </font>
    <font>
      <sz val="11"/>
      <color theme="1"/>
      <name val="Calibri"/>
      <family val="2"/>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b/>
      <sz val="10"/>
      <name val="Arial"/>
      <family val="2"/>
    </font>
    <font>
      <sz val="10"/>
      <name val="Arial"/>
      <family val="2"/>
    </font>
    <font>
      <b/>
      <sz val="14"/>
      <name val="Traditional Arabic"/>
      <family val="1"/>
    </font>
    <font>
      <b/>
      <sz val="12"/>
      <name val="Arial"/>
      <family val="2"/>
      <charset val="178"/>
    </font>
    <font>
      <sz val="8"/>
      <name val="Arial"/>
      <family val="2"/>
      <charset val="178"/>
    </font>
    <font>
      <b/>
      <sz val="12"/>
      <name val="Arial"/>
      <family val="2"/>
    </font>
    <font>
      <b/>
      <sz val="10"/>
      <name val="Arial"/>
      <family val="2"/>
      <charset val="178"/>
    </font>
    <font>
      <sz val="10"/>
      <name val="Arial"/>
      <family val="2"/>
      <charset val="178"/>
    </font>
    <font>
      <b/>
      <sz val="11"/>
      <name val="Arial"/>
      <family val="2"/>
      <charset val="178"/>
    </font>
    <font>
      <sz val="10"/>
      <color indexed="10"/>
      <name val="Arial"/>
      <family val="2"/>
      <charset val="178"/>
    </font>
    <font>
      <sz val="10"/>
      <color indexed="8"/>
      <name val="Arial"/>
      <family val="2"/>
      <charset val="178"/>
    </font>
    <font>
      <b/>
      <sz val="11"/>
      <name val="Arial"/>
      <family val="2"/>
    </font>
    <font>
      <b/>
      <sz val="12"/>
      <color indexed="10"/>
      <name val="Arial"/>
      <family val="2"/>
      <charset val="178"/>
    </font>
    <font>
      <b/>
      <sz val="10"/>
      <color indexed="10"/>
      <name val="Arial"/>
      <family val="2"/>
      <charset val="178"/>
    </font>
    <font>
      <b/>
      <sz val="10"/>
      <color indexed="8"/>
      <name val="Arial"/>
      <family val="2"/>
      <charset val="178"/>
    </font>
    <font>
      <sz val="8"/>
      <name val="Arial"/>
      <family val="2"/>
    </font>
    <font>
      <b/>
      <sz val="9"/>
      <name val="Arial"/>
      <family val="2"/>
    </font>
    <font>
      <sz val="10"/>
      <name val="Arial"/>
      <family val="2"/>
    </font>
    <font>
      <b/>
      <sz val="8"/>
      <name val="Arial"/>
      <family val="2"/>
    </font>
    <font>
      <b/>
      <sz val="14"/>
      <color indexed="12"/>
      <name val="Arial"/>
      <family val="2"/>
    </font>
    <font>
      <b/>
      <sz val="12"/>
      <color indexed="12"/>
      <name val="Arial"/>
      <family val="2"/>
    </font>
    <font>
      <b/>
      <sz val="8"/>
      <color indexed="10"/>
      <name val="Arial"/>
      <family val="2"/>
    </font>
    <font>
      <sz val="10"/>
      <color indexed="12"/>
      <name val="Arial"/>
      <family val="2"/>
    </font>
    <font>
      <b/>
      <sz val="14"/>
      <name val="Arial"/>
      <family val="2"/>
    </font>
    <font>
      <sz val="10"/>
      <name val="Arial"/>
      <family val="2"/>
    </font>
    <font>
      <sz val="11"/>
      <name val="Arial"/>
      <family val="2"/>
    </font>
    <font>
      <sz val="11"/>
      <color indexed="8"/>
      <name val="Calibri"/>
      <family val="2"/>
    </font>
    <font>
      <b/>
      <sz val="10"/>
      <name val="Arial"/>
      <family val="2"/>
    </font>
    <font>
      <b/>
      <sz val="13"/>
      <name val="Traditional Arabic"/>
      <family val="1"/>
    </font>
    <font>
      <sz val="9"/>
      <name val="Arial"/>
      <family val="2"/>
    </font>
    <font>
      <sz val="12"/>
      <name val="Arial"/>
      <family val="2"/>
    </font>
    <font>
      <sz val="10"/>
      <name val="Arial"/>
      <family val="2"/>
    </font>
    <font>
      <b/>
      <sz val="14"/>
      <color indexed="12"/>
      <name val="Arial"/>
      <family val="2"/>
    </font>
    <font>
      <b/>
      <sz val="12"/>
      <color indexed="12"/>
      <name val="Arial"/>
      <family val="2"/>
    </font>
    <font>
      <b/>
      <sz val="12"/>
      <name val="Arial"/>
      <family val="2"/>
    </font>
    <font>
      <b/>
      <sz val="8"/>
      <name val="Arial"/>
      <family val="2"/>
    </font>
    <font>
      <sz val="12"/>
      <name val="Traditional Arabic"/>
      <family val="1"/>
    </font>
    <font>
      <sz val="10"/>
      <name val="Arial"/>
      <family val="2"/>
    </font>
    <font>
      <b/>
      <sz val="14"/>
      <color indexed="12"/>
      <name val="Arial"/>
      <family val="2"/>
    </font>
    <font>
      <b/>
      <sz val="12"/>
      <color indexed="12"/>
      <name val="Arial"/>
      <family val="2"/>
    </font>
    <font>
      <b/>
      <sz val="12"/>
      <name val="Arial"/>
      <family val="2"/>
    </font>
    <font>
      <b/>
      <sz val="8"/>
      <name val="Arial"/>
      <family val="2"/>
    </font>
    <font>
      <b/>
      <sz val="48"/>
      <color rgb="FF0000FF"/>
      <name val="AGA Arabesque Desktop"/>
      <charset val="2"/>
    </font>
    <font>
      <b/>
      <sz val="28"/>
      <color rgb="FF0000FF"/>
      <name val="Arial"/>
      <family val="2"/>
    </font>
    <font>
      <b/>
      <sz val="20"/>
      <color rgb="FF0000FF"/>
      <name val="Calibri"/>
      <family val="2"/>
    </font>
    <font>
      <b/>
      <sz val="16"/>
      <color rgb="FF0000FF"/>
      <name val="Arial"/>
      <family val="2"/>
    </font>
    <font>
      <sz val="10"/>
      <color indexed="8"/>
      <name val="Arial"/>
      <family val="2"/>
    </font>
    <font>
      <b/>
      <sz val="10"/>
      <color indexed="8"/>
      <name val="Arial"/>
      <family val="2"/>
    </font>
    <font>
      <sz val="10"/>
      <name val="Arial"/>
      <family val="2"/>
    </font>
    <font>
      <sz val="11"/>
      <color theme="1"/>
      <name val="Calibri"/>
      <family val="2"/>
      <scheme val="minor"/>
    </font>
    <font>
      <sz val="13"/>
      <name val="Sakkal Majalla"/>
    </font>
    <font>
      <b/>
      <sz val="13"/>
      <name val="Sakkal Majalla"/>
    </font>
    <font>
      <sz val="10"/>
      <color rgb="FFFF0000"/>
      <name val="Arial"/>
      <family val="2"/>
    </font>
    <font>
      <b/>
      <sz val="10"/>
      <color rgb="FFFF0000"/>
      <name val="Arial"/>
      <family val="2"/>
    </font>
    <font>
      <sz val="10"/>
      <name val="Arial"/>
      <family val="2"/>
    </font>
    <font>
      <b/>
      <sz val="16"/>
      <name val="Sakkal Majalla"/>
    </font>
    <font>
      <b/>
      <sz val="12"/>
      <name val="Sakkal Majalla"/>
    </font>
    <font>
      <b/>
      <sz val="10"/>
      <name val="Arial Black"/>
      <family val="2"/>
    </font>
    <font>
      <vertAlign val="superscript"/>
      <sz val="10"/>
      <name val="Arial"/>
      <family val="2"/>
    </font>
    <font>
      <b/>
      <vertAlign val="superscript"/>
      <sz val="11"/>
      <name val="Arial"/>
      <family val="2"/>
    </font>
    <font>
      <b/>
      <vertAlign val="superscript"/>
      <sz val="10"/>
      <name val="Arial"/>
      <family val="2"/>
    </font>
    <font>
      <b/>
      <vertAlign val="superscript"/>
      <sz val="12"/>
      <name val="Arial"/>
      <family val="2"/>
    </font>
    <font>
      <b/>
      <vertAlign val="superscript"/>
      <sz val="8"/>
      <name val="Arial"/>
      <family val="2"/>
    </font>
    <font>
      <b/>
      <sz val="12"/>
      <color rgb="FFFF0000"/>
      <name val="Sakkal Majalla"/>
    </font>
    <font>
      <sz val="10"/>
      <name val="Arial"/>
      <family val="2"/>
    </font>
    <font>
      <b/>
      <sz val="12"/>
      <name val="Calibri"/>
      <family val="2"/>
      <scheme val="minor"/>
    </font>
    <font>
      <b/>
      <u/>
      <sz val="11"/>
      <name val="Arial"/>
      <family val="2"/>
    </font>
    <font>
      <b/>
      <sz val="12"/>
      <color theme="1"/>
      <name val="Arial"/>
      <family val="2"/>
    </font>
    <font>
      <b/>
      <sz val="11"/>
      <color theme="1"/>
      <name val="Calibri"/>
      <family val="2"/>
      <charset val="178"/>
      <scheme val="minor"/>
    </font>
    <font>
      <b/>
      <sz val="9.5"/>
      <name val="Arial"/>
      <family val="2"/>
    </font>
    <font>
      <sz val="11"/>
      <color rgb="FFFF0000"/>
      <name val="Arial"/>
      <family val="2"/>
    </font>
    <font>
      <sz val="11"/>
      <color theme="1"/>
      <name val="Arial"/>
      <family val="2"/>
    </font>
    <font>
      <b/>
      <u/>
      <sz val="10"/>
      <name val="Arial"/>
      <family val="2"/>
    </font>
    <font>
      <b/>
      <sz val="12"/>
      <color indexed="8"/>
      <name val="Arial"/>
      <family val="2"/>
    </font>
    <font>
      <sz val="9.5"/>
      <name val="Arial"/>
      <family val="2"/>
    </font>
    <font>
      <vertAlign val="superscript"/>
      <sz val="9"/>
      <name val="Arial"/>
      <family val="2"/>
    </font>
    <font>
      <sz val="10"/>
      <name val="Arial"/>
      <family val="2"/>
    </font>
    <font>
      <sz val="11"/>
      <color indexed="8"/>
      <name val="Arial"/>
      <family val="2"/>
      <charset val="178"/>
    </font>
    <font>
      <b/>
      <sz val="18"/>
      <color theme="3"/>
      <name val="Cambria"/>
      <family val="2"/>
      <scheme val="major"/>
    </font>
    <font>
      <sz val="10"/>
      <color theme="1"/>
      <name val="Arial"/>
      <family val="2"/>
    </font>
    <font>
      <b/>
      <sz val="12"/>
      <color rgb="FFFF0000"/>
      <name val="Arial"/>
      <family val="2"/>
    </font>
    <font>
      <sz val="8"/>
      <color theme="1"/>
      <name val="Arial"/>
      <family val="2"/>
    </font>
    <font>
      <b/>
      <sz val="12"/>
      <color rgb="FFFF0000"/>
      <name val="Calibri"/>
      <family val="2"/>
      <scheme val="minor"/>
    </font>
    <font>
      <b/>
      <sz val="16"/>
      <name val="Arial"/>
      <family val="2"/>
    </font>
    <font>
      <u/>
      <sz val="11"/>
      <color theme="10"/>
      <name val="Calibri"/>
      <family val="2"/>
      <scheme val="minor"/>
    </font>
    <font>
      <u/>
      <sz val="10"/>
      <color theme="10"/>
      <name val="Arial"/>
      <family val="2"/>
    </font>
    <font>
      <sz val="21"/>
      <color rgb="FF1F1F1F"/>
      <name val="Inherit"/>
    </font>
    <font>
      <sz val="14"/>
      <color rgb="FF001D35"/>
      <name val="Arial"/>
      <family val="2"/>
    </font>
    <font>
      <b/>
      <sz val="14"/>
      <name val="Sakkal Majalla"/>
    </font>
    <font>
      <b/>
      <sz val="20"/>
      <name val="Sakkal Majalla"/>
    </font>
    <font>
      <b/>
      <sz val="18"/>
      <name val="Sakkal Majalla"/>
    </font>
    <font>
      <b/>
      <sz val="14"/>
      <color theme="1"/>
      <name val="Calibri"/>
      <family val="2"/>
    </font>
    <font>
      <b/>
      <sz val="10"/>
      <color theme="1"/>
      <name val="Arial"/>
      <family val="2"/>
    </font>
    <font>
      <b/>
      <sz val="14"/>
      <color theme="1"/>
      <name val="Arial"/>
      <family val="2"/>
    </font>
    <font>
      <sz val="16"/>
      <name val="Arial"/>
      <family val="2"/>
    </font>
    <font>
      <b/>
      <sz val="8"/>
      <color indexed="8"/>
      <name val="Arial"/>
      <family val="2"/>
    </font>
    <font>
      <sz val="9"/>
      <color indexed="81"/>
      <name val="Tahoma"/>
      <family val="2"/>
    </font>
    <font>
      <b/>
      <sz val="9"/>
      <color indexed="81"/>
      <name val="Tahoma"/>
      <family val="2"/>
    </font>
    <font>
      <sz val="14"/>
      <color rgb="FFFF0000"/>
      <name val="Arial"/>
      <family val="2"/>
    </font>
    <font>
      <sz val="10"/>
      <color rgb="FFFF0000"/>
      <name val="Arial"/>
      <family val="2"/>
      <charset val="178"/>
    </font>
    <font>
      <sz val="8"/>
      <color rgb="FFFF0000"/>
      <name val="Arial"/>
      <family val="2"/>
      <charset val="178"/>
    </font>
    <font>
      <sz val="8"/>
      <color rgb="FFFF0000"/>
      <name val="Arial"/>
      <family val="2"/>
    </font>
    <font>
      <sz val="10"/>
      <name val="Arial"/>
      <charset val="178"/>
    </font>
  </fonts>
  <fills count="10">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0"/>
        <bgColor indexed="64"/>
      </patternFill>
    </fill>
    <fill>
      <patternFill patternType="solid">
        <fgColor theme="2"/>
        <bgColor indexed="64"/>
      </patternFill>
    </fill>
    <fill>
      <patternFill patternType="solid">
        <fgColor rgb="FFEEECE1"/>
        <bgColor indexed="64"/>
      </patternFill>
    </fill>
    <fill>
      <patternFill patternType="solid">
        <fgColor rgb="FFFFFFFF"/>
        <bgColor indexed="64"/>
      </patternFill>
    </fill>
    <fill>
      <patternFill patternType="solid">
        <fgColor rgb="FFECEADC"/>
        <bgColor indexed="64"/>
      </patternFill>
    </fill>
    <fill>
      <patternFill patternType="solid">
        <fgColor rgb="FFFFFF00"/>
        <bgColor indexed="64"/>
      </patternFill>
    </fill>
  </fills>
  <borders count="135">
    <border>
      <left/>
      <right/>
      <top/>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bottom/>
      <diagonal/>
    </border>
    <border>
      <left/>
      <right/>
      <top style="medium">
        <color indexed="60"/>
      </top>
      <bottom style="medium">
        <color indexed="60"/>
      </bottom>
      <diagonal/>
    </border>
    <border>
      <left/>
      <right/>
      <top style="medium">
        <color indexed="60"/>
      </top>
      <bottom/>
      <diagonal/>
    </border>
    <border>
      <left/>
      <right/>
      <top style="thin">
        <color indexed="64"/>
      </top>
      <bottom style="thin">
        <color indexed="64"/>
      </bottom>
      <diagonal/>
    </border>
    <border>
      <left/>
      <right/>
      <top/>
      <bottom style="thin">
        <color indexed="64"/>
      </bottom>
      <diagonal/>
    </border>
    <border>
      <left style="medium">
        <color theme="0"/>
      </left>
      <right style="medium">
        <color theme="0"/>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top style="medium">
        <color theme="0"/>
      </top>
      <bottom style="medium">
        <color theme="0"/>
      </bottom>
      <diagonal/>
    </border>
    <border>
      <left/>
      <right style="medium">
        <color theme="0"/>
      </right>
      <top/>
      <bottom style="medium">
        <color theme="0"/>
      </bottom>
      <diagonal/>
    </border>
    <border>
      <left style="medium">
        <color theme="0"/>
      </left>
      <right/>
      <top/>
      <bottom style="medium">
        <color theme="0"/>
      </bottom>
      <diagonal/>
    </border>
    <border>
      <left style="medium">
        <color theme="0"/>
      </left>
      <right style="medium">
        <color theme="0"/>
      </right>
      <top/>
      <bottom style="medium">
        <color theme="0"/>
      </bottom>
      <diagonal/>
    </border>
    <border>
      <left/>
      <right style="medium">
        <color theme="0"/>
      </right>
      <top style="medium">
        <color theme="0"/>
      </top>
      <bottom style="thin">
        <color indexed="64"/>
      </bottom>
      <diagonal/>
    </border>
    <border>
      <left style="medium">
        <color theme="0"/>
      </left>
      <right/>
      <top style="medium">
        <color theme="0"/>
      </top>
      <bottom style="thin">
        <color indexed="64"/>
      </bottom>
      <diagonal/>
    </border>
    <border>
      <left style="medium">
        <color theme="0"/>
      </left>
      <right style="medium">
        <color theme="0"/>
      </right>
      <top style="medium">
        <color theme="0"/>
      </top>
      <bottom style="thin">
        <color indexed="64"/>
      </bottom>
      <diagonal/>
    </border>
    <border>
      <left/>
      <right style="medium">
        <color theme="0"/>
      </right>
      <top style="medium">
        <color theme="0"/>
      </top>
      <bottom/>
      <diagonal/>
    </border>
    <border>
      <left style="medium">
        <color theme="0"/>
      </left>
      <right/>
      <top style="medium">
        <color theme="0"/>
      </top>
      <bottom/>
      <diagonal/>
    </border>
    <border>
      <left/>
      <right style="medium">
        <color theme="0"/>
      </right>
      <top style="thin">
        <color indexed="64"/>
      </top>
      <bottom style="medium">
        <color theme="0"/>
      </bottom>
      <diagonal/>
    </border>
    <border>
      <left style="medium">
        <color theme="0"/>
      </left>
      <right/>
      <top style="thin">
        <color indexed="64"/>
      </top>
      <bottom style="medium">
        <color theme="0"/>
      </bottom>
      <diagonal/>
    </border>
    <border>
      <left style="medium">
        <color theme="0"/>
      </left>
      <right style="medium">
        <color theme="0"/>
      </right>
      <top style="thin">
        <color indexed="64"/>
      </top>
      <bottom style="thin">
        <color indexed="64"/>
      </bottom>
      <diagonal/>
    </border>
    <border>
      <left style="medium">
        <color theme="0"/>
      </left>
      <right style="medium">
        <color theme="0"/>
      </right>
      <top style="medium">
        <color theme="0"/>
      </top>
      <bottom/>
      <diagonal/>
    </border>
    <border>
      <left/>
      <right style="medium">
        <color theme="0"/>
      </right>
      <top style="thin">
        <color indexed="64"/>
      </top>
      <bottom style="thin">
        <color indexed="64"/>
      </bottom>
      <diagonal/>
    </border>
    <border>
      <left style="medium">
        <color theme="0"/>
      </left>
      <right/>
      <top style="thin">
        <color indexed="64"/>
      </top>
      <bottom style="thin">
        <color indexed="64"/>
      </bottom>
      <diagonal/>
    </border>
    <border>
      <left style="medium">
        <color theme="0"/>
      </left>
      <right style="medium">
        <color theme="0"/>
      </right>
      <top style="thin">
        <color indexed="64"/>
      </top>
      <bottom style="medium">
        <color theme="0"/>
      </bottom>
      <diagonal/>
    </border>
    <border>
      <left style="medium">
        <color theme="0"/>
      </left>
      <right style="medium">
        <color theme="0"/>
      </right>
      <top style="thin">
        <color indexed="64"/>
      </top>
      <bottom/>
      <diagonal/>
    </border>
    <border>
      <left style="medium">
        <color theme="0"/>
      </left>
      <right style="medium">
        <color theme="0"/>
      </right>
      <top/>
      <bottom style="thin">
        <color indexed="64"/>
      </bottom>
      <diagonal/>
    </border>
    <border>
      <left style="medium">
        <color theme="0"/>
      </left>
      <right style="medium">
        <color theme="0"/>
      </right>
      <top/>
      <bottom/>
      <diagonal/>
    </border>
    <border>
      <left/>
      <right/>
      <top style="medium">
        <color theme="0"/>
      </top>
      <bottom style="medium">
        <color theme="0"/>
      </bottom>
      <diagonal/>
    </border>
    <border diagonalUp="1">
      <left/>
      <right style="medium">
        <color theme="0"/>
      </right>
      <top style="thin">
        <color indexed="64"/>
      </top>
      <bottom style="thin">
        <color indexed="64"/>
      </bottom>
      <diagonal style="medium">
        <color theme="0"/>
      </diagonal>
    </border>
    <border diagonalDown="1">
      <left style="medium">
        <color theme="0"/>
      </left>
      <right/>
      <top style="thin">
        <color indexed="64"/>
      </top>
      <bottom style="thin">
        <color indexed="64"/>
      </bottom>
      <diagonal style="medium">
        <color theme="0"/>
      </diagonal>
    </border>
    <border>
      <left/>
      <right style="medium">
        <color theme="0"/>
      </right>
      <top/>
      <bottom style="thin">
        <color indexed="64"/>
      </bottom>
      <diagonal/>
    </border>
    <border diagonalUp="1">
      <left/>
      <right style="medium">
        <color theme="0"/>
      </right>
      <top style="thin">
        <color indexed="64"/>
      </top>
      <bottom style="medium">
        <color theme="0"/>
      </bottom>
      <diagonal style="medium">
        <color theme="0"/>
      </diagonal>
    </border>
    <border diagonalDown="1">
      <left style="medium">
        <color theme="0"/>
      </left>
      <right/>
      <top style="thin">
        <color indexed="64"/>
      </top>
      <bottom style="medium">
        <color theme="0"/>
      </bottom>
      <diagonal style="medium">
        <color theme="0"/>
      </diagonal>
    </border>
    <border diagonalUp="1">
      <left/>
      <right style="medium">
        <color theme="0"/>
      </right>
      <top style="medium">
        <color theme="0"/>
      </top>
      <bottom style="medium">
        <color theme="0"/>
      </bottom>
      <diagonal style="medium">
        <color theme="0"/>
      </diagonal>
    </border>
    <border diagonalDown="1">
      <left style="medium">
        <color theme="0"/>
      </left>
      <right/>
      <top style="medium">
        <color theme="0"/>
      </top>
      <bottom style="medium">
        <color theme="0"/>
      </bottom>
      <diagonal style="medium">
        <color theme="0"/>
      </diagonal>
    </border>
    <border diagonalUp="1">
      <left/>
      <right style="medium">
        <color theme="0"/>
      </right>
      <top style="medium">
        <color theme="0"/>
      </top>
      <bottom style="thin">
        <color indexed="64"/>
      </bottom>
      <diagonal style="medium">
        <color theme="0"/>
      </diagonal>
    </border>
    <border diagonalDown="1">
      <left style="medium">
        <color theme="0"/>
      </left>
      <right/>
      <top style="medium">
        <color theme="0"/>
      </top>
      <bottom style="thin">
        <color indexed="64"/>
      </bottom>
      <diagonal style="medium">
        <color theme="0"/>
      </diagonal>
    </border>
    <border>
      <left style="medium">
        <color theme="0"/>
      </left>
      <right/>
      <top/>
      <bottom style="thin">
        <color indexed="64"/>
      </bottom>
      <diagonal/>
    </border>
    <border diagonalDown="1">
      <left style="medium">
        <color theme="0"/>
      </left>
      <right/>
      <top style="thin">
        <color indexed="64"/>
      </top>
      <bottom/>
      <diagonal style="medium">
        <color theme="0"/>
      </diagonal>
    </border>
    <border diagonalDown="1">
      <left style="medium">
        <color theme="0"/>
      </left>
      <right/>
      <top/>
      <bottom/>
      <diagonal style="medium">
        <color theme="0"/>
      </diagonal>
    </border>
    <border diagonalDown="1">
      <left style="medium">
        <color theme="0"/>
      </left>
      <right/>
      <top/>
      <bottom style="thin">
        <color indexed="64"/>
      </bottom>
      <diagonal style="medium">
        <color theme="0"/>
      </diagonal>
    </border>
    <border>
      <left/>
      <right style="medium">
        <color theme="0"/>
      </right>
      <top/>
      <bottom/>
      <diagonal/>
    </border>
    <border>
      <left style="medium">
        <color theme="0"/>
      </left>
      <right/>
      <top/>
      <bottom/>
      <diagonal/>
    </border>
    <border>
      <left/>
      <right style="medium">
        <color theme="0"/>
      </right>
      <top style="thin">
        <color indexed="64"/>
      </top>
      <bottom/>
      <diagonal/>
    </border>
    <border>
      <left style="medium">
        <color theme="0"/>
      </left>
      <right/>
      <top style="thin">
        <color indexed="64"/>
      </top>
      <bottom/>
      <diagonal/>
    </border>
    <border>
      <left/>
      <right/>
      <top style="thin">
        <color indexed="64"/>
      </top>
      <bottom/>
      <diagonal/>
    </border>
    <border diagonalUp="1">
      <left/>
      <right style="medium">
        <color theme="0"/>
      </right>
      <top style="thin">
        <color indexed="64"/>
      </top>
      <bottom/>
      <diagonal style="medium">
        <color theme="0"/>
      </diagonal>
    </border>
    <border diagonalUp="1">
      <left/>
      <right style="medium">
        <color theme="0"/>
      </right>
      <top style="medium">
        <color theme="0"/>
      </top>
      <bottom/>
      <diagonal style="medium">
        <color theme="0"/>
      </diagonal>
    </border>
    <border diagonalDown="1">
      <left style="medium">
        <color theme="0"/>
      </left>
      <right/>
      <top style="medium">
        <color theme="0"/>
      </top>
      <bottom/>
      <diagonal style="medium">
        <color theme="0"/>
      </diagonal>
    </border>
    <border diagonalUp="1">
      <left/>
      <right style="medium">
        <color theme="0"/>
      </right>
      <top/>
      <bottom style="thin">
        <color indexed="64"/>
      </bottom>
      <diagonal style="medium">
        <color theme="0"/>
      </diagonal>
    </border>
    <border>
      <left style="medium">
        <color rgb="FFFFFFFF"/>
      </left>
      <right/>
      <top/>
      <bottom style="medium">
        <color rgb="FFFFFFFF"/>
      </bottom>
      <diagonal/>
    </border>
    <border>
      <left style="medium">
        <color rgb="FFFFFFFF"/>
      </left>
      <right/>
      <top/>
      <bottom/>
      <diagonal/>
    </border>
    <border diagonalUp="1">
      <left/>
      <right style="medium">
        <color theme="0"/>
      </right>
      <top/>
      <bottom/>
      <diagonal style="medium">
        <color theme="0"/>
      </diagonal>
    </border>
    <border>
      <left style="medium">
        <color rgb="FFFFFFFF"/>
      </left>
      <right/>
      <top style="medium">
        <color rgb="FFFFFFFF"/>
      </top>
      <bottom/>
      <diagonal/>
    </border>
    <border>
      <left style="medium">
        <color theme="0"/>
      </left>
      <right style="medium">
        <color rgb="FFFFFFFF"/>
      </right>
      <top style="thin">
        <color auto="1"/>
      </top>
      <bottom style="thin">
        <color indexed="64"/>
      </bottom>
      <diagonal/>
    </border>
    <border>
      <left style="thick">
        <color indexed="64"/>
      </left>
      <right/>
      <top/>
      <bottom/>
      <diagonal/>
    </border>
    <border>
      <left/>
      <right/>
      <top style="thin">
        <color theme="4"/>
      </top>
      <bottom style="double">
        <color theme="4"/>
      </bottom>
      <diagonal/>
    </border>
    <border>
      <left/>
      <right/>
      <top style="medium">
        <color theme="0"/>
      </top>
      <bottom/>
      <diagonal/>
    </border>
    <border diagonalDown="1">
      <left/>
      <right/>
      <top style="thin">
        <color indexed="64"/>
      </top>
      <bottom style="thin">
        <color indexed="64"/>
      </bottom>
      <diagonal style="medium">
        <color theme="0"/>
      </diagonal>
    </border>
    <border diagonalUp="1">
      <left/>
      <right/>
      <top style="thin">
        <color indexed="64"/>
      </top>
      <bottom style="thin">
        <color indexed="64"/>
      </bottom>
      <diagonal style="medium">
        <color theme="0"/>
      </diagonal>
    </border>
    <border>
      <left style="thin">
        <color theme="0"/>
      </left>
      <right style="thin">
        <color theme="0"/>
      </right>
      <top style="thin">
        <color theme="0"/>
      </top>
      <bottom style="thin">
        <color theme="0"/>
      </bottom>
      <diagonal/>
    </border>
    <border>
      <left/>
      <right style="thin">
        <color theme="0"/>
      </right>
      <top style="thin">
        <color theme="0"/>
      </top>
      <bottom style="thin">
        <color indexed="64"/>
      </bottom>
      <diagonal/>
    </border>
    <border>
      <left style="thin">
        <color theme="0"/>
      </left>
      <right style="thin">
        <color theme="0"/>
      </right>
      <top style="thin">
        <color theme="0"/>
      </top>
      <bottom style="thin">
        <color indexed="64"/>
      </bottom>
      <diagonal/>
    </border>
    <border>
      <left style="medium">
        <color rgb="FFFFFFFF"/>
      </left>
      <right style="medium">
        <color rgb="FFFFFFFF"/>
      </right>
      <top style="thin">
        <color indexed="64"/>
      </top>
      <bottom style="medium">
        <color rgb="FFFFFFFF"/>
      </bottom>
      <diagonal/>
    </border>
    <border>
      <left style="medium">
        <color rgb="FFFFFFFF"/>
      </left>
      <right style="medium">
        <color rgb="FFFFFFFF"/>
      </right>
      <top style="medium">
        <color rgb="FFFFFFFF"/>
      </top>
      <bottom style="medium">
        <color rgb="FFFFFFFF"/>
      </bottom>
      <diagonal/>
    </border>
    <border>
      <left style="medium">
        <color rgb="FFFFFFFF"/>
      </left>
      <right style="medium">
        <color rgb="FFFFFFFF"/>
      </right>
      <top style="medium">
        <color rgb="FFFFFFFF"/>
      </top>
      <bottom style="thin">
        <color indexed="64"/>
      </bottom>
      <diagonal/>
    </border>
    <border>
      <left style="medium">
        <color rgb="FFFFFFFF"/>
      </left>
      <right style="medium">
        <color rgb="FFFFFFFF"/>
      </right>
      <top/>
      <bottom style="medium">
        <color rgb="FFFFFFFF"/>
      </bottom>
      <diagonal/>
    </border>
    <border>
      <left/>
      <right/>
      <top/>
      <bottom style="medium">
        <color theme="0"/>
      </bottom>
      <diagonal/>
    </border>
    <border>
      <left/>
      <right style="thick">
        <color theme="0"/>
      </right>
      <top/>
      <bottom style="thin">
        <color indexed="64"/>
      </bottom>
      <diagonal/>
    </border>
    <border>
      <left style="thick">
        <color theme="0"/>
      </left>
      <right style="thick">
        <color theme="0"/>
      </right>
      <top style="thin">
        <color indexed="64"/>
      </top>
      <bottom/>
      <diagonal/>
    </border>
    <border>
      <left/>
      <right style="medium">
        <color theme="0"/>
      </right>
      <top style="thin">
        <color theme="0" tint="-0.499984740745262"/>
      </top>
      <bottom/>
      <diagonal/>
    </border>
    <border>
      <left style="medium">
        <color theme="0"/>
      </left>
      <right style="medium">
        <color theme="0"/>
      </right>
      <top style="thin">
        <color theme="0" tint="-0.499984740745262"/>
      </top>
      <bottom style="medium">
        <color theme="0"/>
      </bottom>
      <diagonal/>
    </border>
    <border>
      <left/>
      <right style="medium">
        <color theme="0"/>
      </right>
      <top/>
      <bottom style="thin">
        <color theme="0" tint="-0.499984740745262"/>
      </bottom>
      <diagonal/>
    </border>
    <border>
      <left style="medium">
        <color theme="0"/>
      </left>
      <right style="medium">
        <color theme="0"/>
      </right>
      <top style="medium">
        <color theme="0"/>
      </top>
      <bottom style="thin">
        <color theme="0" tint="-0.499984740745262"/>
      </bottom>
      <diagonal/>
    </border>
    <border>
      <left style="thick">
        <color theme="0"/>
      </left>
      <right/>
      <top style="thin">
        <color indexed="64"/>
      </top>
      <bottom/>
      <diagonal/>
    </border>
    <border>
      <left style="medium">
        <color theme="0"/>
      </left>
      <right style="medium">
        <color theme="0"/>
      </right>
      <top style="thin">
        <color theme="1"/>
      </top>
      <bottom/>
      <diagonal/>
    </border>
    <border>
      <left style="medium">
        <color theme="0"/>
      </left>
      <right style="medium">
        <color theme="0"/>
      </right>
      <top style="thin">
        <color indexed="64"/>
      </top>
      <bottom style="medium">
        <color rgb="FFFFFFFF"/>
      </bottom>
      <diagonal/>
    </border>
    <border>
      <left style="medium">
        <color theme="0"/>
      </left>
      <right style="medium">
        <color theme="0"/>
      </right>
      <top/>
      <bottom style="medium">
        <color rgb="FFFFFFFF"/>
      </bottom>
      <diagonal/>
    </border>
    <border>
      <left style="thick">
        <color theme="0"/>
      </left>
      <right style="thick">
        <color theme="0"/>
      </right>
      <top/>
      <bottom style="thin">
        <color indexed="64"/>
      </bottom>
      <diagonal/>
    </border>
    <border>
      <left style="thick">
        <color theme="0"/>
      </left>
      <right/>
      <top style="thin">
        <color indexed="64"/>
      </top>
      <bottom style="thin">
        <color indexed="64"/>
      </bottom>
      <diagonal/>
    </border>
    <border diagonalDown="1">
      <left/>
      <right/>
      <top style="thin">
        <color indexed="64"/>
      </top>
      <bottom/>
      <diagonal style="medium">
        <color theme="0"/>
      </diagonal>
    </border>
    <border diagonalDown="1">
      <left/>
      <right/>
      <top/>
      <bottom style="thin">
        <color indexed="64"/>
      </bottom>
      <diagonal style="medium">
        <color theme="0"/>
      </diagonal>
    </border>
    <border>
      <left style="medium">
        <color theme="0"/>
      </left>
      <right/>
      <top style="thin">
        <color theme="0" tint="-0.499984740745262"/>
      </top>
      <bottom/>
      <diagonal/>
    </border>
    <border>
      <left style="medium">
        <color theme="0"/>
      </left>
      <right style="medium">
        <color theme="0"/>
      </right>
      <top style="thin">
        <color theme="0" tint="-0.499984740745262"/>
      </top>
      <bottom/>
      <diagonal/>
    </border>
    <border>
      <left style="medium">
        <color theme="0"/>
      </left>
      <right style="medium">
        <color theme="0"/>
      </right>
      <top/>
      <bottom style="thin">
        <color theme="0" tint="-0.499984740745262"/>
      </bottom>
      <diagonal/>
    </border>
    <border>
      <left style="thin">
        <color theme="0"/>
      </left>
      <right/>
      <top style="thin">
        <color theme="0"/>
      </top>
      <bottom style="thin">
        <color indexed="64"/>
      </bottom>
      <diagonal/>
    </border>
    <border>
      <left style="thick">
        <color theme="0"/>
      </left>
      <right style="thick">
        <color rgb="FFFFFFFF"/>
      </right>
      <top style="thin">
        <color indexed="64"/>
      </top>
      <bottom style="thick">
        <color rgb="FFFFFFFF"/>
      </bottom>
      <diagonal/>
    </border>
    <border>
      <left style="thick">
        <color theme="0"/>
      </left>
      <right style="thick">
        <color rgb="FFFFFFFF"/>
      </right>
      <top style="thick">
        <color rgb="FFFFFFFF"/>
      </top>
      <bottom style="thick">
        <color rgb="FFFFFFFF"/>
      </bottom>
      <diagonal/>
    </border>
    <border>
      <left style="thick">
        <color theme="0"/>
      </left>
      <right style="thick">
        <color rgb="FFFFFFFF"/>
      </right>
      <top style="thick">
        <color rgb="FFFFFFFF"/>
      </top>
      <bottom/>
      <diagonal/>
    </border>
    <border>
      <left style="medium">
        <color theme="0"/>
      </left>
      <right style="thick">
        <color theme="0"/>
      </right>
      <top style="thin">
        <color indexed="64"/>
      </top>
      <bottom/>
      <diagonal/>
    </border>
    <border diagonalUp="1">
      <left/>
      <right style="thick">
        <color theme="0"/>
      </right>
      <top style="thin">
        <color indexed="64"/>
      </top>
      <bottom/>
      <diagonal style="thick">
        <color theme="0"/>
      </diagonal>
    </border>
    <border diagonalUp="1">
      <left/>
      <right style="thick">
        <color theme="0"/>
      </right>
      <top/>
      <bottom style="thin">
        <color indexed="64"/>
      </bottom>
      <diagonal style="thick">
        <color theme="0"/>
      </diagonal>
    </border>
    <border>
      <left style="medium">
        <color theme="0"/>
      </left>
      <right style="thick">
        <color theme="0"/>
      </right>
      <top/>
      <bottom/>
      <diagonal/>
    </border>
    <border>
      <left style="thick">
        <color rgb="FFFFFFFF"/>
      </left>
      <right/>
      <top style="thin">
        <color indexed="64"/>
      </top>
      <bottom style="thick">
        <color rgb="FFFFFFFF"/>
      </bottom>
      <diagonal/>
    </border>
    <border>
      <left style="thick">
        <color rgb="FFFFFFFF"/>
      </left>
      <right/>
      <top/>
      <bottom style="thick">
        <color rgb="FFFFFFFF"/>
      </bottom>
      <diagonal/>
    </border>
    <border>
      <left style="thick">
        <color rgb="FFFFFFFF"/>
      </left>
      <right/>
      <top style="thick">
        <color rgb="FFFFFFFF"/>
      </top>
      <bottom style="thin">
        <color indexed="64"/>
      </bottom>
      <diagonal/>
    </border>
    <border>
      <left/>
      <right style="thick">
        <color theme="0"/>
      </right>
      <top style="thin">
        <color indexed="64"/>
      </top>
      <bottom/>
      <diagonal/>
    </border>
    <border>
      <left/>
      <right style="thick">
        <color theme="0"/>
      </right>
      <top/>
      <bottom/>
      <diagonal/>
    </border>
    <border>
      <left style="thick">
        <color theme="0"/>
      </left>
      <right/>
      <top/>
      <bottom/>
      <diagonal/>
    </border>
    <border>
      <left/>
      <right style="thick">
        <color theme="0"/>
      </right>
      <top style="thin">
        <color indexed="64"/>
      </top>
      <bottom style="thick">
        <color theme="0"/>
      </bottom>
      <diagonal/>
    </border>
    <border>
      <left/>
      <right style="thick">
        <color theme="0"/>
      </right>
      <top style="thick">
        <color theme="0"/>
      </top>
      <bottom style="thick">
        <color theme="0"/>
      </bottom>
      <diagonal/>
    </border>
    <border>
      <left/>
      <right style="thick">
        <color theme="0"/>
      </right>
      <top style="thick">
        <color theme="0"/>
      </top>
      <bottom style="thin">
        <color indexed="64"/>
      </bottom>
      <diagonal/>
    </border>
    <border diagonalUp="1">
      <left style="medium">
        <color theme="0"/>
      </left>
      <right/>
      <top style="thin">
        <color indexed="64"/>
      </top>
      <bottom/>
      <diagonal style="medium">
        <color theme="0"/>
      </diagonal>
    </border>
    <border diagonalDown="1">
      <left/>
      <right style="medium">
        <color theme="0"/>
      </right>
      <top style="thin">
        <color indexed="64"/>
      </top>
      <bottom/>
      <diagonal style="medium">
        <color theme="0"/>
      </diagonal>
    </border>
    <border diagonalUp="1">
      <left style="medium">
        <color theme="0"/>
      </left>
      <right/>
      <top/>
      <bottom style="thin">
        <color theme="1"/>
      </bottom>
      <diagonal style="medium">
        <color theme="0"/>
      </diagonal>
    </border>
    <border diagonalUp="1">
      <left/>
      <right style="medium">
        <color theme="0"/>
      </right>
      <top/>
      <bottom style="thin">
        <color theme="1"/>
      </bottom>
      <diagonal style="medium">
        <color theme="0"/>
      </diagonal>
    </border>
    <border>
      <left/>
      <right style="medium">
        <color theme="0"/>
      </right>
      <top/>
      <bottom style="thin">
        <color theme="1"/>
      </bottom>
      <diagonal/>
    </border>
    <border>
      <left style="medium">
        <color theme="0"/>
      </left>
      <right style="medium">
        <color theme="0"/>
      </right>
      <top/>
      <bottom style="thin">
        <color theme="1"/>
      </bottom>
      <diagonal/>
    </border>
    <border diagonalDown="1">
      <left style="medium">
        <color theme="0"/>
      </left>
      <right/>
      <top/>
      <bottom style="thin">
        <color theme="1"/>
      </bottom>
      <diagonal style="medium">
        <color theme="0"/>
      </diagonal>
    </border>
    <border diagonalDown="1">
      <left/>
      <right style="medium">
        <color theme="0"/>
      </right>
      <top/>
      <bottom style="thin">
        <color theme="1"/>
      </bottom>
      <diagonal style="medium">
        <color theme="0"/>
      </diagonal>
    </border>
    <border>
      <left style="medium">
        <color theme="0"/>
      </left>
      <right style="medium">
        <color theme="0"/>
      </right>
      <top style="thin">
        <color theme="1"/>
      </top>
      <bottom style="medium">
        <color theme="0"/>
      </bottom>
      <diagonal/>
    </border>
    <border diagonalUp="1">
      <left style="medium">
        <color theme="0"/>
      </left>
      <right style="medium">
        <color theme="0"/>
      </right>
      <top style="thin">
        <color indexed="64"/>
      </top>
      <bottom/>
      <diagonal style="medium">
        <color theme="0"/>
      </diagonal>
    </border>
    <border diagonalUp="1">
      <left style="medium">
        <color theme="0"/>
      </left>
      <right style="medium">
        <color theme="0"/>
      </right>
      <top/>
      <bottom/>
      <diagonal style="medium">
        <color theme="0"/>
      </diagonal>
    </border>
    <border diagonalUp="1">
      <left style="medium">
        <color theme="0"/>
      </left>
      <right style="medium">
        <color theme="0"/>
      </right>
      <top/>
      <bottom style="thin">
        <color indexed="64"/>
      </bottom>
      <diagonal style="medium">
        <color theme="0"/>
      </diagonal>
    </border>
    <border diagonalUp="1">
      <left style="medium">
        <color theme="0"/>
      </left>
      <right/>
      <top/>
      <bottom/>
      <diagonal style="medium">
        <color theme="0"/>
      </diagonal>
    </border>
    <border diagonalDown="1">
      <left/>
      <right/>
      <top/>
      <bottom/>
      <diagonal style="medium">
        <color theme="0"/>
      </diagonal>
    </border>
    <border diagonalUp="1">
      <left/>
      <right/>
      <top/>
      <bottom/>
      <diagonal style="medium">
        <color theme="0"/>
      </diagonal>
    </border>
    <border diagonalUp="1">
      <left/>
      <right/>
      <top/>
      <bottom style="thin">
        <color indexed="64"/>
      </bottom>
      <diagonal style="medium">
        <color theme="0"/>
      </diagonal>
    </border>
    <border>
      <left style="thin">
        <color indexed="64"/>
      </left>
      <right style="thin">
        <color indexed="64"/>
      </right>
      <top style="thin">
        <color indexed="64"/>
      </top>
      <bottom style="thin">
        <color indexed="64"/>
      </bottom>
      <diagonal/>
    </border>
    <border diagonalUp="1">
      <left style="medium">
        <color theme="0"/>
      </left>
      <right style="medium">
        <color theme="0"/>
      </right>
      <top style="thin">
        <color indexed="64"/>
      </top>
      <bottom style="medium">
        <color theme="0"/>
      </bottom>
      <diagonal style="medium">
        <color theme="0"/>
      </diagonal>
    </border>
    <border diagonalUp="1">
      <left style="medium">
        <color theme="0"/>
      </left>
      <right style="medium">
        <color theme="0"/>
      </right>
      <top style="medium">
        <color theme="0"/>
      </top>
      <bottom style="medium">
        <color theme="0"/>
      </bottom>
      <diagonal style="medium">
        <color theme="0"/>
      </diagonal>
    </border>
    <border diagonalUp="1">
      <left style="medium">
        <color theme="0"/>
      </left>
      <right style="medium">
        <color theme="0"/>
      </right>
      <top style="medium">
        <color theme="0"/>
      </top>
      <bottom style="thin">
        <color indexed="64"/>
      </bottom>
      <diagonal style="medium">
        <color theme="0"/>
      </diagonal>
    </border>
    <border>
      <left style="medium">
        <color theme="0"/>
      </left>
      <right/>
      <top style="thin">
        <color theme="1"/>
      </top>
      <bottom/>
      <diagonal/>
    </border>
    <border>
      <left style="thick">
        <color indexed="64"/>
      </left>
      <right/>
      <top style="thin">
        <color indexed="64"/>
      </top>
      <bottom/>
      <diagonal/>
    </border>
    <border>
      <left/>
      <right style="medium">
        <color rgb="FFFFFFFF"/>
      </right>
      <top style="medium">
        <color rgb="FFFFFFFF"/>
      </top>
      <bottom/>
      <diagonal/>
    </border>
    <border>
      <left/>
      <right style="medium">
        <color rgb="FFFFFFFF"/>
      </right>
      <top/>
      <bottom/>
      <diagonal/>
    </border>
    <border>
      <left style="medium">
        <color rgb="FFFFFFFF"/>
      </left>
      <right/>
      <top style="medium">
        <color rgb="FFFFFFFF"/>
      </top>
      <bottom style="thin">
        <color indexed="64"/>
      </bottom>
      <diagonal/>
    </border>
    <border>
      <left/>
      <right style="medium">
        <color rgb="FFFFFFFF"/>
      </right>
      <top style="medium">
        <color rgb="FFFFFFFF"/>
      </top>
      <bottom style="thin">
        <color indexed="64"/>
      </bottom>
      <diagonal/>
    </border>
    <border>
      <left style="medium">
        <color rgb="FFFFFFFF"/>
      </left>
      <right style="medium">
        <color rgb="FFFFFFFF"/>
      </right>
      <top style="medium">
        <color rgb="FFFFFFFF"/>
      </top>
      <bottom/>
      <diagonal/>
    </border>
    <border>
      <left style="medium">
        <color rgb="FFFFFFFF"/>
      </left>
      <right style="medium">
        <color rgb="FFFFFFFF"/>
      </right>
      <top/>
      <bottom/>
      <diagonal/>
    </border>
    <border>
      <left style="medium">
        <color theme="0"/>
      </left>
      <right/>
      <top style="thin">
        <color theme="1"/>
      </top>
      <bottom style="medium">
        <color theme="0"/>
      </bottom>
      <diagonal/>
    </border>
    <border>
      <left/>
      <right style="medium">
        <color theme="0"/>
      </right>
      <top style="thin">
        <color theme="1"/>
      </top>
      <bottom style="medium">
        <color theme="0"/>
      </bottom>
      <diagonal/>
    </border>
  </borders>
  <cellStyleXfs count="349">
    <xf numFmtId="0" fontId="0" fillId="0" borderId="0"/>
    <xf numFmtId="166" fontId="20" fillId="0" borderId="0" applyFont="0" applyFill="0" applyBorder="0" applyAlignment="0" applyProtection="0"/>
    <xf numFmtId="0" fontId="38" fillId="0" borderId="0" applyAlignment="0">
      <alignment horizontal="centerContinuous" vertical="center"/>
    </xf>
    <xf numFmtId="0" fontId="51" fillId="0" borderId="0" applyAlignment="0">
      <alignment horizontal="centerContinuous" vertical="center"/>
    </xf>
    <xf numFmtId="0" fontId="38" fillId="0" borderId="0" applyAlignment="0">
      <alignment horizontal="centerContinuous" vertical="center"/>
    </xf>
    <xf numFmtId="0" fontId="57" fillId="0" borderId="0" applyAlignment="0">
      <alignment horizontal="centerContinuous" vertical="center"/>
    </xf>
    <xf numFmtId="0" fontId="39" fillId="0" borderId="0" applyAlignment="0">
      <alignment horizontal="centerContinuous" vertical="center"/>
    </xf>
    <xf numFmtId="0" fontId="52" fillId="0" borderId="0" applyAlignment="0">
      <alignment horizontal="centerContinuous" vertical="center"/>
    </xf>
    <xf numFmtId="0" fontId="39" fillId="0" borderId="0" applyAlignment="0">
      <alignment horizontal="centerContinuous" vertical="center"/>
    </xf>
    <xf numFmtId="0" fontId="58" fillId="0" borderId="0" applyAlignment="0">
      <alignment horizontal="centerContinuous" vertical="center"/>
    </xf>
    <xf numFmtId="0" fontId="24" fillId="2" borderId="1">
      <alignment horizontal="right" vertical="center" wrapText="1"/>
    </xf>
    <xf numFmtId="0" fontId="53" fillId="2" borderId="1">
      <alignment horizontal="right" vertical="center" wrapText="1"/>
    </xf>
    <xf numFmtId="0" fontId="24" fillId="2" borderId="1">
      <alignment horizontal="right" vertical="center" wrapText="1"/>
    </xf>
    <xf numFmtId="0" fontId="59" fillId="2" borderId="1">
      <alignment horizontal="right" vertical="center" wrapText="1"/>
    </xf>
    <xf numFmtId="1" fontId="35" fillId="2" borderId="2">
      <alignment horizontal="left" vertical="center" wrapText="1"/>
    </xf>
    <xf numFmtId="1" fontId="22" fillId="2" borderId="3">
      <alignment horizontal="center" vertical="center"/>
    </xf>
    <xf numFmtId="0" fontId="27" fillId="2" borderId="3">
      <alignment horizontal="center" vertical="center" wrapText="1"/>
    </xf>
    <xf numFmtId="0" fontId="37" fillId="2" borderId="3">
      <alignment horizontal="center" vertical="center" wrapText="1"/>
    </xf>
    <xf numFmtId="0" fontId="54" fillId="2" borderId="3">
      <alignment horizontal="center" vertical="center" wrapText="1"/>
    </xf>
    <xf numFmtId="0" fontId="37" fillId="2" borderId="3">
      <alignment horizontal="center" vertical="center" wrapText="1"/>
    </xf>
    <xf numFmtId="0" fontId="60" fillId="2" borderId="3">
      <alignment horizontal="center" vertical="center" wrapText="1"/>
    </xf>
    <xf numFmtId="0" fontId="20" fillId="0" borderId="0">
      <alignment horizontal="center" vertical="center" readingOrder="2"/>
    </xf>
    <xf numFmtId="0" fontId="23" fillId="0" borderId="0">
      <alignment horizontal="left" vertical="center"/>
    </xf>
    <xf numFmtId="0" fontId="20" fillId="0" borderId="0"/>
    <xf numFmtId="0" fontId="45" fillId="0" borderId="0"/>
    <xf numFmtId="0" fontId="32" fillId="0" borderId="0">
      <alignment horizontal="right" vertical="center"/>
    </xf>
    <xf numFmtId="0" fontId="40" fillId="0" borderId="0">
      <alignment horizontal="left" vertical="center"/>
    </xf>
    <xf numFmtId="0" fontId="40" fillId="0" borderId="0">
      <alignment horizontal="left" vertical="center"/>
    </xf>
    <xf numFmtId="0" fontId="24" fillId="0" borderId="0">
      <alignment horizontal="right" vertical="center"/>
    </xf>
    <xf numFmtId="0" fontId="53" fillId="0" borderId="0">
      <alignment horizontal="right" vertical="center"/>
    </xf>
    <xf numFmtId="0" fontId="24" fillId="0" borderId="0">
      <alignment horizontal="right" vertical="center"/>
    </xf>
    <xf numFmtId="0" fontId="59" fillId="0" borderId="0">
      <alignment horizontal="right" vertical="center"/>
    </xf>
    <xf numFmtId="0" fontId="20" fillId="0" borderId="0">
      <alignment horizontal="left" vertical="center"/>
    </xf>
    <xf numFmtId="0" fontId="50" fillId="0" borderId="0">
      <alignment horizontal="left" vertical="center"/>
    </xf>
    <xf numFmtId="0" fontId="20" fillId="0" borderId="0">
      <alignment horizontal="left" vertical="center"/>
    </xf>
    <xf numFmtId="0" fontId="56" fillId="0" borderId="0">
      <alignment horizontal="left" vertical="center"/>
    </xf>
    <xf numFmtId="0" fontId="31" fillId="2" borderId="3" applyAlignment="0">
      <alignment horizontal="center" vertical="center"/>
    </xf>
    <xf numFmtId="0" fontId="31" fillId="2" borderId="3" applyAlignment="0">
      <alignment horizontal="center" vertical="center"/>
    </xf>
    <xf numFmtId="0" fontId="32" fillId="0" borderId="4">
      <alignment horizontal="right" vertical="center" indent="1"/>
    </xf>
    <xf numFmtId="0" fontId="24" fillId="2" borderId="4">
      <alignment horizontal="right" vertical="center" wrapText="1" indent="1" readingOrder="2"/>
    </xf>
    <xf numFmtId="0" fontId="53" fillId="2" borderId="4">
      <alignment horizontal="right" vertical="center" wrapText="1" indent="1" readingOrder="2"/>
    </xf>
    <xf numFmtId="0" fontId="24" fillId="2" borderId="4">
      <alignment horizontal="right" vertical="center" wrapText="1" indent="1" readingOrder="2"/>
    </xf>
    <xf numFmtId="0" fontId="59" fillId="2" borderId="4">
      <alignment horizontal="right" vertical="center" wrapText="1" indent="1" readingOrder="2"/>
    </xf>
    <xf numFmtId="0" fontId="24" fillId="2" borderId="4">
      <alignment horizontal="right" vertical="center" wrapText="1" indent="1" readingOrder="2"/>
    </xf>
    <xf numFmtId="0" fontId="26" fillId="0" borderId="4">
      <alignment horizontal="right" vertical="center" indent="1"/>
    </xf>
    <xf numFmtId="0" fontId="26" fillId="2" borderId="4">
      <alignment horizontal="left" vertical="center" wrapText="1" indent="1"/>
    </xf>
    <xf numFmtId="0" fontId="26" fillId="0" borderId="5">
      <alignment horizontal="left" vertical="center"/>
    </xf>
    <xf numFmtId="0" fontId="26" fillId="0" borderId="6">
      <alignment horizontal="left" vertical="center"/>
    </xf>
    <xf numFmtId="0" fontId="18" fillId="0" borderId="0"/>
    <xf numFmtId="0" fontId="38" fillId="0" borderId="0" applyAlignment="0">
      <alignment horizontal="centerContinuous" vertical="center"/>
    </xf>
    <xf numFmtId="0" fontId="39" fillId="0" borderId="0" applyAlignment="0">
      <alignment horizontal="centerContinuous" vertical="center"/>
    </xf>
    <xf numFmtId="0" fontId="24" fillId="2" borderId="1">
      <alignment horizontal="right" vertical="center" wrapText="1"/>
    </xf>
    <xf numFmtId="0" fontId="37" fillId="2" borderId="3">
      <alignment horizontal="center" vertical="center" wrapText="1"/>
    </xf>
    <xf numFmtId="0" fontId="24" fillId="0" borderId="0">
      <alignment horizontal="right" vertical="center"/>
    </xf>
    <xf numFmtId="0" fontId="20" fillId="0" borderId="0">
      <alignment horizontal="left" vertical="center"/>
    </xf>
    <xf numFmtId="0" fontId="24" fillId="2" borderId="4">
      <alignment horizontal="right" vertical="center" wrapText="1" indent="1" readingOrder="2"/>
    </xf>
    <xf numFmtId="0" fontId="17" fillId="0" borderId="0"/>
    <xf numFmtId="0" fontId="67" fillId="0" borderId="0"/>
    <xf numFmtId="166" fontId="20" fillId="0" borderId="0" applyFont="0" applyFill="0" applyBorder="0" applyAlignment="0" applyProtection="0"/>
    <xf numFmtId="0" fontId="40" fillId="0" borderId="0">
      <alignment horizontal="left" vertical="center"/>
    </xf>
    <xf numFmtId="0" fontId="31" fillId="2" borderId="3" applyAlignment="0">
      <alignment horizontal="center" vertical="center"/>
    </xf>
    <xf numFmtId="0" fontId="17" fillId="0" borderId="0"/>
    <xf numFmtId="166" fontId="20" fillId="0" borderId="0" applyFont="0" applyFill="0" applyBorder="0" applyAlignment="0" applyProtection="0"/>
    <xf numFmtId="0" fontId="16" fillId="0" borderId="0"/>
    <xf numFmtId="0" fontId="16" fillId="0" borderId="0"/>
    <xf numFmtId="0" fontId="20" fillId="0" borderId="0"/>
    <xf numFmtId="0" fontId="16" fillId="0" borderId="0"/>
    <xf numFmtId="0" fontId="15" fillId="0" borderId="0"/>
    <xf numFmtId="0" fontId="68" fillId="0" borderId="0"/>
    <xf numFmtId="0" fontId="15" fillId="0" borderId="0"/>
    <xf numFmtId="164" fontId="15" fillId="0" borderId="0" applyFont="0" applyFill="0" applyBorder="0" applyAlignment="0" applyProtection="0"/>
    <xf numFmtId="0" fontId="14" fillId="0" borderId="0"/>
    <xf numFmtId="0" fontId="14" fillId="0" borderId="0"/>
    <xf numFmtId="0" fontId="14" fillId="0" borderId="0"/>
    <xf numFmtId="0" fontId="45" fillId="0" borderId="0"/>
    <xf numFmtId="0" fontId="13" fillId="0" borderId="0"/>
    <xf numFmtId="0" fontId="20" fillId="0" borderId="0"/>
    <xf numFmtId="166" fontId="20" fillId="0" borderId="0" applyFont="0" applyFill="0" applyBorder="0" applyAlignment="0" applyProtection="0"/>
    <xf numFmtId="0" fontId="40" fillId="0" borderId="0">
      <alignment horizontal="left" vertical="center"/>
    </xf>
    <xf numFmtId="0" fontId="31" fillId="2" borderId="3" applyAlignment="0">
      <alignment horizontal="center" vertical="center"/>
    </xf>
    <xf numFmtId="0" fontId="13" fillId="0" borderId="0"/>
    <xf numFmtId="0" fontId="7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64" fontId="13" fillId="0" borderId="0" applyFont="0" applyFill="0" applyBorder="0" applyAlignment="0" applyProtection="0"/>
    <xf numFmtId="0" fontId="13" fillId="0" borderId="0"/>
    <xf numFmtId="0" fontId="13" fillId="0" borderId="0"/>
    <xf numFmtId="0" fontId="13" fillId="0" borderId="0"/>
    <xf numFmtId="0" fontId="20" fillId="0" borderId="0"/>
    <xf numFmtId="166" fontId="20" fillId="0" borderId="0" applyFont="0" applyFill="0" applyBorder="0" applyAlignment="0" applyProtection="0"/>
    <xf numFmtId="0" fontId="20" fillId="0" borderId="0"/>
    <xf numFmtId="0" fontId="12" fillId="0" borderId="0"/>
    <xf numFmtId="0" fontId="20" fillId="0" borderId="0"/>
    <xf numFmtId="0" fontId="40" fillId="0" borderId="0">
      <alignment horizontal="left" vertical="center"/>
    </xf>
    <xf numFmtId="0" fontId="31" fillId="2" borderId="3" applyAlignment="0">
      <alignment horizontal="center" vertical="center"/>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64"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2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64" fontId="12" fillId="0" borderId="0" applyFont="0" applyFill="0" applyBorder="0" applyAlignment="0" applyProtection="0"/>
    <xf numFmtId="0" fontId="12" fillId="0" borderId="0"/>
    <xf numFmtId="0" fontId="12" fillId="0" borderId="0"/>
    <xf numFmtId="0" fontId="12" fillId="0" borderId="0"/>
    <xf numFmtId="0" fontId="68" fillId="0" borderId="0"/>
    <xf numFmtId="164" fontId="68" fillId="0" borderId="0" applyFont="0" applyFill="0" applyBorder="0" applyAlignment="0" applyProtection="0"/>
    <xf numFmtId="0" fontId="68" fillId="0" borderId="0"/>
    <xf numFmtId="43" fontId="68"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66" fontId="83" fillId="0" borderId="0" applyFont="0" applyFill="0" applyBorder="0" applyAlignment="0" applyProtection="0"/>
    <xf numFmtId="0" fontId="10" fillId="0" borderId="0"/>
    <xf numFmtId="166" fontId="20" fillId="0" borderId="0" applyFont="0" applyFill="0" applyBorder="0" applyAlignment="0" applyProtection="0"/>
    <xf numFmtId="0" fontId="20" fillId="0" borderId="0"/>
    <xf numFmtId="166" fontId="20" fillId="0" borderId="0" applyFont="0" applyFill="0" applyBorder="0" applyAlignment="0" applyProtection="0"/>
    <xf numFmtId="0" fontId="9" fillId="0" borderId="0"/>
    <xf numFmtId="0" fontId="87" fillId="0" borderId="59" applyNumberFormat="0" applyFill="0" applyAlignment="0" applyProtection="0"/>
    <xf numFmtId="0" fontId="8" fillId="0" borderId="0"/>
    <xf numFmtId="0" fontId="20" fillId="0" borderId="0"/>
    <xf numFmtId="0" fontId="8" fillId="0" borderId="0"/>
    <xf numFmtId="0" fontId="26" fillId="2" borderId="4">
      <alignment horizontal="left" vertical="center" wrapText="1" indent="1"/>
    </xf>
    <xf numFmtId="0" fontId="20" fillId="0" borderId="0"/>
    <xf numFmtId="0" fontId="20" fillId="0" borderId="0">
      <alignment horizontal="left" vertical="center"/>
    </xf>
    <xf numFmtId="0" fontId="20" fillId="0" borderId="0"/>
    <xf numFmtId="164" fontId="20" fillId="0" borderId="0" applyFont="0" applyFill="0" applyBorder="0" applyAlignment="0" applyProtection="0"/>
    <xf numFmtId="0" fontId="38" fillId="0" borderId="0" applyAlignment="0">
      <alignment horizontal="centerContinuous" vertical="center"/>
    </xf>
    <xf numFmtId="0" fontId="39" fillId="0" borderId="0" applyAlignment="0">
      <alignment horizontal="centerContinuous" vertical="center"/>
    </xf>
    <xf numFmtId="0" fontId="8" fillId="0" borderId="0"/>
    <xf numFmtId="0" fontId="20" fillId="0" borderId="0"/>
    <xf numFmtId="0" fontId="32" fillId="0" borderId="4">
      <alignment horizontal="right" vertical="center" indent="1"/>
    </xf>
    <xf numFmtId="0" fontId="24" fillId="2" borderId="4">
      <alignment horizontal="right" vertical="center" wrapText="1" indent="1" readingOrder="2"/>
    </xf>
    <xf numFmtId="0" fontId="26" fillId="0" borderId="4">
      <alignment horizontal="right" vertical="center" indent="1"/>
    </xf>
    <xf numFmtId="166" fontId="20" fillId="0" borderId="0" applyFont="0" applyFill="0" applyBorder="0" applyAlignment="0" applyProtection="0"/>
    <xf numFmtId="0" fontId="20" fillId="0" borderId="0"/>
    <xf numFmtId="164" fontId="20" fillId="0" borderId="0" applyFont="0" applyFill="0" applyBorder="0" applyAlignment="0" applyProtection="0"/>
    <xf numFmtId="0" fontId="8" fillId="0" borderId="0"/>
    <xf numFmtId="166" fontId="8"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0" fontId="8" fillId="0" borderId="0"/>
    <xf numFmtId="0" fontId="20" fillId="0" borderId="0"/>
    <xf numFmtId="0" fontId="20" fillId="0" borderId="0"/>
    <xf numFmtId="0" fontId="8" fillId="0" borderId="0"/>
    <xf numFmtId="0" fontId="8" fillId="0" borderId="0"/>
    <xf numFmtId="0" fontId="7" fillId="0" borderId="0"/>
    <xf numFmtId="166" fontId="20" fillId="0" borderId="0" applyFont="0" applyFill="0" applyBorder="0" applyAlignment="0" applyProtection="0"/>
    <xf numFmtId="0" fontId="7" fillId="0" borderId="0"/>
    <xf numFmtId="0" fontId="20" fillId="0" borderId="0"/>
    <xf numFmtId="0" fontId="8" fillId="0" borderId="0"/>
    <xf numFmtId="0" fontId="20" fillId="0" borderId="0"/>
    <xf numFmtId="0" fontId="20" fillId="0" borderId="0">
      <alignment horizontal="center" vertical="center" readingOrder="2"/>
    </xf>
    <xf numFmtId="0" fontId="20" fillId="0" borderId="0"/>
    <xf numFmtId="0" fontId="8" fillId="0" borderId="0"/>
    <xf numFmtId="164" fontId="20" fillId="0" borderId="0" applyFont="0" applyFill="0" applyBorder="0" applyAlignment="0" applyProtection="0"/>
    <xf numFmtId="166" fontId="96" fillId="0" borderId="0" applyFont="0" applyFill="0" applyBorder="0" applyAlignment="0" applyProtection="0"/>
    <xf numFmtId="0" fontId="8" fillId="0" borderId="0"/>
    <xf numFmtId="0" fontId="8" fillId="0" borderId="0"/>
    <xf numFmtId="0" fontId="20" fillId="0" borderId="0"/>
    <xf numFmtId="0" fontId="8" fillId="0" borderId="0"/>
    <xf numFmtId="0" fontId="20" fillId="0" borderId="0"/>
    <xf numFmtId="0" fontId="20" fillId="0" borderId="0"/>
    <xf numFmtId="0" fontId="8" fillId="0" borderId="0"/>
    <xf numFmtId="166" fontId="8" fillId="0" borderId="0" applyFont="0" applyFill="0" applyBorder="0" applyAlignment="0" applyProtection="0"/>
    <xf numFmtId="0" fontId="7" fillId="0" borderId="0"/>
    <xf numFmtId="9" fontId="20" fillId="0" borderId="0" applyFont="0" applyFill="0" applyBorder="0" applyAlignment="0" applyProtection="0"/>
    <xf numFmtId="0" fontId="8" fillId="0" borderId="0"/>
    <xf numFmtId="0" fontId="8" fillId="0" borderId="0"/>
    <xf numFmtId="0" fontId="8" fillId="0" borderId="0"/>
    <xf numFmtId="0" fontId="8" fillId="0" borderId="0"/>
    <xf numFmtId="166" fontId="8" fillId="0" borderId="0" applyFont="0" applyFill="0" applyBorder="0" applyAlignment="0" applyProtection="0"/>
    <xf numFmtId="164" fontId="20"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0" fontId="8" fillId="0" borderId="0"/>
    <xf numFmtId="0" fontId="20" fillId="0" borderId="0"/>
    <xf numFmtId="0" fontId="8" fillId="0" borderId="0"/>
    <xf numFmtId="0" fontId="8" fillId="0" borderId="0"/>
    <xf numFmtId="0" fontId="7" fillId="0" borderId="0"/>
    <xf numFmtId="0" fontId="8" fillId="0" borderId="0"/>
    <xf numFmtId="0" fontId="8" fillId="0" borderId="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20" fillId="0" borderId="0"/>
    <xf numFmtId="0" fontId="97" fillId="0" borderId="0" applyNumberFormat="0" applyFill="0" applyBorder="0" applyAlignment="0" applyProtection="0"/>
    <xf numFmtId="0" fontId="20" fillId="0" borderId="0"/>
    <xf numFmtId="0" fontId="20" fillId="0" borderId="0"/>
    <xf numFmtId="166" fontId="20"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7"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0" fillId="0" borderId="0"/>
    <xf numFmtId="0" fontId="8" fillId="0" borderId="0"/>
    <xf numFmtId="0" fontId="8" fillId="0" borderId="0"/>
    <xf numFmtId="0" fontId="8" fillId="0" borderId="0"/>
    <xf numFmtId="0" fontId="8" fillId="0" borderId="0"/>
    <xf numFmtId="164" fontId="95" fillId="0" borderId="0" applyFont="0" applyFill="0" applyBorder="0" applyAlignment="0" applyProtection="0"/>
    <xf numFmtId="0" fontId="95" fillId="0" borderId="0"/>
    <xf numFmtId="0" fontId="7" fillId="0" borderId="0"/>
    <xf numFmtId="0" fontId="7" fillId="0" borderId="0"/>
    <xf numFmtId="0" fontId="7" fillId="0" borderId="0"/>
    <xf numFmtId="166" fontId="20" fillId="0" borderId="0" applyFont="0" applyFill="0" applyBorder="0" applyAlignment="0" applyProtection="0"/>
    <xf numFmtId="166" fontId="20" fillId="0" borderId="0" applyFont="0" applyFill="0" applyBorder="0" applyAlignment="0" applyProtection="0"/>
    <xf numFmtId="0" fontId="20" fillId="0" borderId="0">
      <alignment horizontal="center" vertical="center" readingOrder="2"/>
    </xf>
    <xf numFmtId="0" fontId="20" fillId="0" borderId="0">
      <alignment horizontal="center" vertical="center" readingOrder="2"/>
    </xf>
    <xf numFmtId="0" fontId="6" fillId="0" borderId="0"/>
    <xf numFmtId="0" fontId="8" fillId="0" borderId="0"/>
    <xf numFmtId="0" fontId="8" fillId="0" borderId="0"/>
    <xf numFmtId="0" fontId="8" fillId="0" borderId="0"/>
    <xf numFmtId="0" fontId="2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 fillId="0" borderId="0"/>
    <xf numFmtId="0" fontId="6" fillId="0" borderId="0"/>
    <xf numFmtId="0" fontId="2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0" fillId="0" borderId="0"/>
    <xf numFmtId="0" fontId="8" fillId="0" borderId="0"/>
    <xf numFmtId="0" fontId="8" fillId="0" borderId="0"/>
    <xf numFmtId="0" fontId="8" fillId="0" borderId="0"/>
    <xf numFmtId="0" fontId="8" fillId="0" borderId="0"/>
    <xf numFmtId="0" fontId="6" fillId="0" borderId="0"/>
    <xf numFmtId="0" fontId="8" fillId="0" borderId="0"/>
    <xf numFmtId="0" fontId="8" fillId="0" borderId="0"/>
    <xf numFmtId="0" fontId="8" fillId="0" borderId="0"/>
    <xf numFmtId="9" fontId="6" fillId="0" borderId="0" applyFont="0" applyFill="0" applyBorder="0" applyAlignment="0" applyProtection="0"/>
    <xf numFmtId="0" fontId="20" fillId="0" borderId="0">
      <alignment horizontal="left" vertical="center"/>
    </xf>
    <xf numFmtId="0" fontId="20" fillId="0" borderId="0">
      <alignment horizontal="left" vertical="center"/>
    </xf>
    <xf numFmtId="0" fontId="20" fillId="0" borderId="0">
      <alignment horizontal="left" vertical="center"/>
    </xf>
    <xf numFmtId="0" fontId="20" fillId="0" borderId="0"/>
    <xf numFmtId="0" fontId="20" fillId="0" borderId="0"/>
    <xf numFmtId="0" fontId="5" fillId="0" borderId="0"/>
    <xf numFmtId="0" fontId="4" fillId="0" borderId="0"/>
    <xf numFmtId="0" fontId="20" fillId="0" borderId="0"/>
    <xf numFmtId="0" fontId="31" fillId="2" borderId="3" applyAlignment="0">
      <alignment horizontal="center" vertical="center"/>
    </xf>
    <xf numFmtId="0" fontId="3" fillId="0" borderId="0"/>
    <xf numFmtId="0" fontId="103" fillId="0" borderId="0" applyNumberFormat="0" applyFill="0" applyBorder="0" applyAlignment="0" applyProtection="0"/>
    <xf numFmtId="0" fontId="104" fillId="0" borderId="0" applyNumberFormat="0" applyFill="0" applyBorder="0" applyAlignment="0" applyProtection="0"/>
    <xf numFmtId="0" fontId="4" fillId="0" borderId="0"/>
    <xf numFmtId="0" fontId="2" fillId="0" borderId="0"/>
    <xf numFmtId="9" fontId="121" fillId="0" borderId="0" applyFont="0" applyFill="0" applyBorder="0" applyAlignment="0" applyProtection="0"/>
    <xf numFmtId="0" fontId="1" fillId="0" borderId="0"/>
  </cellStyleXfs>
  <cellXfs count="1346">
    <xf numFmtId="0" fontId="0" fillId="0" borderId="0" xfId="0"/>
    <xf numFmtId="0" fontId="0" fillId="0" borderId="0" xfId="0" applyAlignment="1">
      <alignment vertical="center"/>
    </xf>
    <xf numFmtId="0" fontId="20" fillId="0" borderId="0" xfId="0" applyFont="1" applyAlignment="1">
      <alignment horizontal="justify" vertical="center"/>
    </xf>
    <xf numFmtId="0" fontId="21" fillId="0" borderId="0" xfId="0" applyFont="1" applyAlignment="1">
      <alignment vertical="top"/>
    </xf>
    <xf numFmtId="1" fontId="25" fillId="0" borderId="0" xfId="0" applyNumberFormat="1" applyFont="1" applyAlignment="1">
      <alignment horizontal="center" vertical="center"/>
    </xf>
    <xf numFmtId="0" fontId="26" fillId="0" borderId="0" xfId="0" applyFont="1" applyAlignment="1">
      <alignment vertical="center"/>
    </xf>
    <xf numFmtId="0" fontId="28" fillId="0" borderId="0" xfId="0" applyFont="1" applyAlignment="1">
      <alignment vertical="center"/>
    </xf>
    <xf numFmtId="0" fontId="29" fillId="0" borderId="0" xfId="0" applyFont="1"/>
    <xf numFmtId="1" fontId="33" fillId="0" borderId="0" xfId="0" applyNumberFormat="1" applyFont="1" applyAlignment="1">
      <alignment horizontal="center" vertical="center"/>
    </xf>
    <xf numFmtId="0" fontId="29" fillId="0" borderId="0" xfId="0" applyFont="1" applyAlignment="1">
      <alignment vertical="center"/>
    </xf>
    <xf numFmtId="0" fontId="20" fillId="0" borderId="0" xfId="0" applyFont="1"/>
    <xf numFmtId="0" fontId="38" fillId="0" borderId="0" xfId="2" applyAlignment="1"/>
    <xf numFmtId="0" fontId="39" fillId="0" borderId="0" xfId="6" applyAlignment="1"/>
    <xf numFmtId="0" fontId="31" fillId="2" borderId="0" xfId="36" applyBorder="1" applyAlignment="1">
      <alignment vertical="center"/>
    </xf>
    <xf numFmtId="0" fontId="36" fillId="0" borderId="0" xfId="0" applyFont="1"/>
    <xf numFmtId="0" fontId="43" fillId="0" borderId="0" xfId="0" applyFont="1"/>
    <xf numFmtId="0" fontId="20" fillId="0" borderId="0" xfId="0" applyFont="1" applyAlignment="1">
      <alignment vertical="center"/>
    </xf>
    <xf numFmtId="0" fontId="20" fillId="3" borderId="0" xfId="0" applyFont="1" applyFill="1"/>
    <xf numFmtId="0" fontId="20" fillId="3" borderId="0" xfId="0" applyFont="1" applyFill="1" applyAlignment="1">
      <alignment readingOrder="2"/>
    </xf>
    <xf numFmtId="0" fontId="34" fillId="3" borderId="0" xfId="0" applyFont="1" applyFill="1" applyAlignment="1">
      <alignment horizontal="left"/>
    </xf>
    <xf numFmtId="0" fontId="24" fillId="0" borderId="0" xfId="6" applyFont="1" applyAlignment="1">
      <alignment horizontal="center" vertical="center"/>
    </xf>
    <xf numFmtId="0" fontId="24" fillId="0" borderId="0" xfId="6" applyFont="1" applyAlignment="1">
      <alignment horizontal="right" vertical="center"/>
    </xf>
    <xf numFmtId="0" fontId="47" fillId="0" borderId="0" xfId="0" applyFont="1" applyAlignment="1">
      <alignment vertical="top"/>
    </xf>
    <xf numFmtId="0" fontId="20" fillId="0" borderId="0" xfId="23"/>
    <xf numFmtId="0" fontId="35" fillId="5" borderId="22" xfId="17" applyFont="1" applyFill="1" applyBorder="1" applyAlignment="1">
      <alignment horizontal="center" vertical="center" wrapText="1" readingOrder="1"/>
    </xf>
    <xf numFmtId="0" fontId="44" fillId="0" borderId="0" xfId="0" applyFont="1" applyAlignment="1">
      <alignment horizontal="left" vertical="center" wrapText="1" indent="2"/>
    </xf>
    <xf numFmtId="0" fontId="55" fillId="0" borderId="0" xfId="0" applyFont="1" applyAlignment="1">
      <alignment horizontal="right" vertical="center" wrapText="1" indent="2" readingOrder="2"/>
    </xf>
    <xf numFmtId="0" fontId="61" fillId="0" borderId="0" xfId="0" applyFont="1" applyAlignment="1">
      <alignment horizontal="center" vertical="center"/>
    </xf>
    <xf numFmtId="0" fontId="62" fillId="0" borderId="0" xfId="0" applyFont="1" applyAlignment="1">
      <alignment horizontal="center" vertical="center" readingOrder="1"/>
    </xf>
    <xf numFmtId="0" fontId="63" fillId="0" borderId="0" xfId="0" applyFont="1" applyAlignment="1">
      <alignment horizontal="center" vertical="center"/>
    </xf>
    <xf numFmtId="0" fontId="64" fillId="0" borderId="0" xfId="0" applyFont="1" applyAlignment="1">
      <alignment horizontal="center" vertical="center"/>
    </xf>
    <xf numFmtId="0" fontId="20" fillId="0" borderId="0" xfId="0" applyFont="1" applyAlignment="1">
      <alignment wrapText="1"/>
    </xf>
    <xf numFmtId="0" fontId="19" fillId="0" borderId="0" xfId="6" applyFont="1" applyAlignment="1">
      <alignment horizontal="left" vertical="center"/>
    </xf>
    <xf numFmtId="0" fontId="24" fillId="0" borderId="20" xfId="39" applyFill="1" applyBorder="1">
      <alignment horizontal="right" vertical="center" wrapText="1" indent="1" readingOrder="2"/>
    </xf>
    <xf numFmtId="0" fontId="24" fillId="5" borderId="10" xfId="39" applyFill="1" applyBorder="1">
      <alignment horizontal="right" vertical="center" wrapText="1" indent="1" readingOrder="2"/>
    </xf>
    <xf numFmtId="0" fontId="19" fillId="5" borderId="11" xfId="45" applyFont="1" applyFill="1" applyBorder="1">
      <alignment horizontal="left" vertical="center" wrapText="1" indent="1"/>
    </xf>
    <xf numFmtId="0" fontId="20" fillId="0" borderId="13" xfId="45" applyFont="1" applyFill="1" applyBorder="1">
      <alignment horizontal="left" vertical="center" wrapText="1" indent="1"/>
    </xf>
    <xf numFmtId="0" fontId="20" fillId="5" borderId="11" xfId="45" applyFont="1" applyFill="1" applyBorder="1">
      <alignment horizontal="left" vertical="center" wrapText="1" indent="1"/>
    </xf>
    <xf numFmtId="0" fontId="20" fillId="0" borderId="11" xfId="45" applyFont="1" applyFill="1" applyBorder="1">
      <alignment horizontal="left" vertical="center" wrapText="1" indent="1"/>
    </xf>
    <xf numFmtId="0" fontId="48" fillId="5" borderId="11" xfId="45" applyFont="1" applyFill="1" applyBorder="1">
      <alignment horizontal="left" vertical="center" wrapText="1" indent="1"/>
    </xf>
    <xf numFmtId="0" fontId="24" fillId="5" borderId="15" xfId="39" applyFill="1" applyBorder="1">
      <alignment horizontal="right" vertical="center" wrapText="1" indent="1" readingOrder="2"/>
    </xf>
    <xf numFmtId="0" fontId="20" fillId="5" borderId="16" xfId="45" applyFont="1" applyFill="1" applyBorder="1">
      <alignment horizontal="left" vertical="center" wrapText="1" indent="1"/>
    </xf>
    <xf numFmtId="0" fontId="24" fillId="0" borderId="33" xfId="46" applyFont="1" applyBorder="1" applyAlignment="1">
      <alignment horizontal="center" vertical="center"/>
    </xf>
    <xf numFmtId="0" fontId="24" fillId="0" borderId="12" xfId="39" applyFill="1" applyBorder="1">
      <alignment horizontal="right" vertical="center" wrapText="1" indent="1" readingOrder="2"/>
    </xf>
    <xf numFmtId="0" fontId="24" fillId="5" borderId="18" xfId="39" applyFill="1" applyBorder="1">
      <alignment horizontal="right" vertical="center" wrapText="1" indent="1" readingOrder="2"/>
    </xf>
    <xf numFmtId="0" fontId="30" fillId="0" borderId="12" xfId="39" applyFont="1" applyFill="1" applyBorder="1">
      <alignment horizontal="right" vertical="center" wrapText="1" indent="1" readingOrder="2"/>
    </xf>
    <xf numFmtId="0" fontId="30" fillId="5" borderId="10" xfId="39" applyFont="1" applyFill="1" applyBorder="1">
      <alignment horizontal="right" vertical="center" wrapText="1" indent="1" readingOrder="2"/>
    </xf>
    <xf numFmtId="0" fontId="30" fillId="0" borderId="10" xfId="39" applyFont="1" applyFill="1" applyBorder="1">
      <alignment horizontal="right" vertical="center" wrapText="1" indent="1" readingOrder="2"/>
    </xf>
    <xf numFmtId="0" fontId="19" fillId="0" borderId="0" xfId="6" applyFont="1" applyAlignment="1">
      <alignment vertical="center"/>
    </xf>
    <xf numFmtId="0" fontId="20" fillId="0" borderId="14" xfId="44" applyFont="1" applyBorder="1" applyAlignment="1">
      <alignment horizontal="right" vertical="center" indent="1" readingOrder="1"/>
    </xf>
    <xf numFmtId="0" fontId="20" fillId="5" borderId="9" xfId="44" applyFont="1" applyFill="1" applyBorder="1" applyAlignment="1">
      <alignment horizontal="right" vertical="center" indent="1" readingOrder="1"/>
    </xf>
    <xf numFmtId="0" fontId="20" fillId="5" borderId="19" xfId="45" applyFont="1" applyFill="1" applyBorder="1">
      <alignment horizontal="left" vertical="center" wrapText="1" indent="1"/>
    </xf>
    <xf numFmtId="0" fontId="19" fillId="5" borderId="27" xfId="17" applyFont="1" applyFill="1" applyBorder="1" applyAlignment="1">
      <alignment horizontal="center" wrapText="1"/>
    </xf>
    <xf numFmtId="0" fontId="19" fillId="5" borderId="9" xfId="44" applyFont="1" applyFill="1" applyBorder="1" applyAlignment="1">
      <alignment horizontal="right" vertical="center" indent="1" readingOrder="1"/>
    </xf>
    <xf numFmtId="0" fontId="19" fillId="0" borderId="9" xfId="44" applyFont="1" applyBorder="1" applyAlignment="1">
      <alignment horizontal="right" vertical="center" indent="1" readingOrder="1"/>
    </xf>
    <xf numFmtId="165" fontId="26" fillId="0" borderId="0" xfId="0" applyNumberFormat="1" applyFont="1" applyAlignment="1">
      <alignment vertical="center"/>
    </xf>
    <xf numFmtId="0" fontId="19" fillId="0" borderId="14" xfId="44" applyFont="1" applyBorder="1" applyAlignment="1">
      <alignment horizontal="right" vertical="center" indent="1" readingOrder="1"/>
    </xf>
    <xf numFmtId="0" fontId="20" fillId="5" borderId="23" xfId="44" applyFont="1" applyFill="1" applyBorder="1" applyAlignment="1">
      <alignment horizontal="right" vertical="center" indent="1" readingOrder="1"/>
    </xf>
    <xf numFmtId="0" fontId="19" fillId="5" borderId="23" xfId="44" applyFont="1" applyFill="1" applyBorder="1" applyAlignment="1">
      <alignment horizontal="right" vertical="center" indent="1" readingOrder="1"/>
    </xf>
    <xf numFmtId="0" fontId="71" fillId="0" borderId="0" xfId="0" applyFont="1"/>
    <xf numFmtId="165" fontId="72" fillId="0" borderId="0" xfId="58" applyNumberFormat="1" applyFont="1" applyFill="1" applyBorder="1" applyAlignment="1">
      <alignment horizontal="right" vertical="center"/>
    </xf>
    <xf numFmtId="0" fontId="24" fillId="5" borderId="25" xfId="16" applyFont="1" applyFill="1" applyBorder="1">
      <alignment horizontal="center" vertical="center" wrapText="1"/>
    </xf>
    <xf numFmtId="3" fontId="20" fillId="0" borderId="14" xfId="44" applyNumberFormat="1" applyFont="1" applyBorder="1" applyAlignment="1">
      <alignment horizontal="right" vertical="center" indent="1" readingOrder="1"/>
    </xf>
    <xf numFmtId="3" fontId="20" fillId="5" borderId="9" xfId="44" applyNumberFormat="1" applyFont="1" applyFill="1" applyBorder="1" applyAlignment="1">
      <alignment horizontal="right" vertical="center" indent="1" readingOrder="1"/>
    </xf>
    <xf numFmtId="0" fontId="24" fillId="0" borderId="10" xfId="39" applyFill="1" applyBorder="1">
      <alignment horizontal="right" vertical="center" wrapText="1" indent="1" readingOrder="2"/>
    </xf>
    <xf numFmtId="1" fontId="19" fillId="0" borderId="0" xfId="23" applyNumberFormat="1" applyFont="1" applyAlignment="1">
      <alignment horizontal="center" vertical="center"/>
    </xf>
    <xf numFmtId="0" fontId="20" fillId="0" borderId="0" xfId="23" applyAlignment="1">
      <alignment vertical="center"/>
    </xf>
    <xf numFmtId="167" fontId="20" fillId="0" borderId="20" xfId="77" applyNumberFormat="1" applyFont="1" applyFill="1" applyBorder="1" applyAlignment="1">
      <alignment horizontal="right" vertical="center" indent="1"/>
    </xf>
    <xf numFmtId="167" fontId="20" fillId="0" borderId="21" xfId="77" applyNumberFormat="1" applyFont="1" applyFill="1" applyBorder="1" applyAlignment="1">
      <alignment horizontal="right" vertical="center" indent="1"/>
    </xf>
    <xf numFmtId="167" fontId="20" fillId="5" borderId="10" xfId="77" applyNumberFormat="1" applyFont="1" applyFill="1" applyBorder="1" applyAlignment="1">
      <alignment horizontal="right" vertical="center" indent="1"/>
    </xf>
    <xf numFmtId="167" fontId="20" fillId="5" borderId="11" xfId="77" applyNumberFormat="1" applyFont="1" applyFill="1" applyBorder="1" applyAlignment="1">
      <alignment horizontal="right" vertical="center" indent="1"/>
    </xf>
    <xf numFmtId="167" fontId="20" fillId="0" borderId="10" xfId="77" applyNumberFormat="1" applyFont="1" applyFill="1" applyBorder="1" applyAlignment="1">
      <alignment horizontal="right" vertical="center" indent="1"/>
    </xf>
    <xf numFmtId="167" fontId="20" fillId="0" borderId="11" xfId="77" applyNumberFormat="1" applyFont="1" applyFill="1" applyBorder="1" applyAlignment="1">
      <alignment horizontal="right" vertical="center" indent="1"/>
    </xf>
    <xf numFmtId="167" fontId="20" fillId="4" borderId="10" xfId="77" applyNumberFormat="1" applyFont="1" applyFill="1" applyBorder="1" applyAlignment="1">
      <alignment horizontal="right" vertical="center" indent="1"/>
    </xf>
    <xf numFmtId="0" fontId="19" fillId="0" borderId="13" xfId="45" applyFont="1" applyFill="1" applyBorder="1">
      <alignment horizontal="left" vertical="center" wrapText="1" indent="1"/>
    </xf>
    <xf numFmtId="0" fontId="20" fillId="0" borderId="9" xfId="44" applyFont="1" applyBorder="1">
      <alignment horizontal="right" vertical="center" indent="1"/>
    </xf>
    <xf numFmtId="0" fontId="24" fillId="5" borderId="27" xfId="16" applyFont="1" applyFill="1" applyBorder="1">
      <alignment horizontal="center" vertical="center" wrapText="1"/>
    </xf>
    <xf numFmtId="167" fontId="20" fillId="0" borderId="26" xfId="94" applyNumberFormat="1" applyFont="1" applyFill="1" applyBorder="1" applyAlignment="1">
      <alignment horizontal="right" vertical="center" indent="1"/>
    </xf>
    <xf numFmtId="167" fontId="20" fillId="5" borderId="9" xfId="94" applyNumberFormat="1" applyFont="1" applyFill="1" applyBorder="1" applyAlignment="1">
      <alignment horizontal="right" vertical="center" indent="1"/>
    </xf>
    <xf numFmtId="167" fontId="20" fillId="0" borderId="9" xfId="94" applyNumberFormat="1" applyFont="1" applyFill="1" applyBorder="1" applyAlignment="1">
      <alignment horizontal="right" vertical="center" indent="1"/>
    </xf>
    <xf numFmtId="167" fontId="20" fillId="5" borderId="17" xfId="94" applyNumberFormat="1" applyFont="1" applyFill="1" applyBorder="1" applyAlignment="1">
      <alignment horizontal="right" vertical="center" indent="1"/>
    </xf>
    <xf numFmtId="0" fontId="26" fillId="0" borderId="0" xfId="0" applyFont="1" applyAlignment="1">
      <alignment horizontal="right" vertical="center" indent="1"/>
    </xf>
    <xf numFmtId="165" fontId="20" fillId="5" borderId="11" xfId="1" applyNumberFormat="1" applyFont="1" applyFill="1" applyBorder="1" applyAlignment="1">
      <alignment horizontal="right" vertical="center" indent="1" readingOrder="1"/>
    </xf>
    <xf numFmtId="3" fontId="26" fillId="0" borderId="0" xfId="0" applyNumberFormat="1" applyFont="1" applyAlignment="1">
      <alignment horizontal="right" vertical="center" indent="1"/>
    </xf>
    <xf numFmtId="165" fontId="20" fillId="5" borderId="16" xfId="1" applyNumberFormat="1" applyFont="1" applyFill="1" applyBorder="1" applyAlignment="1">
      <alignment horizontal="right" vertical="center" indent="1" readingOrder="1"/>
    </xf>
    <xf numFmtId="167" fontId="20" fillId="0" borderId="14" xfId="1" applyNumberFormat="1" applyFont="1" applyFill="1" applyBorder="1" applyAlignment="1">
      <alignment horizontal="right" vertical="center" indent="1" readingOrder="1"/>
    </xf>
    <xf numFmtId="167" fontId="20" fillId="5" borderId="9" xfId="1" applyNumberFormat="1" applyFont="1" applyFill="1" applyBorder="1" applyAlignment="1">
      <alignment horizontal="right" vertical="center" indent="1" readingOrder="1"/>
    </xf>
    <xf numFmtId="0" fontId="19" fillId="5" borderId="22" xfId="16" applyFont="1" applyFill="1" applyBorder="1">
      <alignment horizontal="center" vertical="center" wrapText="1"/>
    </xf>
    <xf numFmtId="0" fontId="20" fillId="0" borderId="29" xfId="44" applyFont="1" applyBorder="1" applyAlignment="1">
      <alignment horizontal="right" vertical="center" indent="1" readingOrder="1"/>
    </xf>
    <xf numFmtId="0" fontId="29" fillId="5" borderId="0" xfId="0" applyFont="1" applyFill="1"/>
    <xf numFmtId="0" fontId="20" fillId="0" borderId="0" xfId="97"/>
    <xf numFmtId="0" fontId="71" fillId="0" borderId="0" xfId="97" applyFont="1"/>
    <xf numFmtId="0" fontId="20" fillId="0" borderId="0" xfId="97" applyAlignment="1">
      <alignment vertical="center"/>
    </xf>
    <xf numFmtId="0" fontId="19" fillId="0" borderId="40" xfId="46" applyFont="1" applyBorder="1" applyAlignment="1">
      <alignment horizontal="center" vertical="center"/>
    </xf>
    <xf numFmtId="0" fontId="19" fillId="5" borderId="27" xfId="16" applyFont="1" applyFill="1" applyBorder="1">
      <alignment horizontal="center" vertical="center" wrapText="1"/>
    </xf>
    <xf numFmtId="167" fontId="19" fillId="0" borderId="20" xfId="77" applyNumberFormat="1" applyFont="1" applyFill="1" applyBorder="1" applyAlignment="1">
      <alignment horizontal="right" vertical="center" indent="1"/>
    </xf>
    <xf numFmtId="167" fontId="19" fillId="5" borderId="11" xfId="77" applyNumberFormat="1" applyFont="1" applyFill="1" applyBorder="1" applyAlignment="1">
      <alignment horizontal="right" vertical="center" indent="1"/>
    </xf>
    <xf numFmtId="167" fontId="20" fillId="5" borderId="18" xfId="77" applyNumberFormat="1" applyFont="1" applyFill="1" applyBorder="1" applyAlignment="1">
      <alignment horizontal="right" vertical="center" indent="1"/>
    </xf>
    <xf numFmtId="167" fontId="20" fillId="5" borderId="19" xfId="77" applyNumberFormat="1" applyFont="1" applyFill="1" applyBorder="1" applyAlignment="1">
      <alignment horizontal="right" vertical="center" indent="1"/>
    </xf>
    <xf numFmtId="167" fontId="19" fillId="5" borderId="19" xfId="77" applyNumberFormat="1" applyFont="1" applyFill="1" applyBorder="1" applyAlignment="1">
      <alignment horizontal="right" vertical="center" indent="1"/>
    </xf>
    <xf numFmtId="0" fontId="24" fillId="0" borderId="24" xfId="46" applyFont="1" applyBorder="1" applyAlignment="1">
      <alignment horizontal="center" vertical="center"/>
    </xf>
    <xf numFmtId="167" fontId="19" fillId="0" borderId="24" xfId="77" applyNumberFormat="1" applyFont="1" applyFill="1" applyBorder="1" applyAlignment="1">
      <alignment horizontal="right" vertical="center" indent="1"/>
    </xf>
    <xf numFmtId="0" fontId="19" fillId="0" borderId="25" xfId="46" applyFont="1" applyBorder="1" applyAlignment="1">
      <alignment horizontal="center" vertical="center"/>
    </xf>
    <xf numFmtId="0" fontId="24" fillId="4" borderId="0" xfId="6" applyFont="1" applyFill="1" applyAlignment="1">
      <alignment horizontal="right" vertical="center"/>
    </xf>
    <xf numFmtId="0" fontId="20" fillId="4" borderId="0" xfId="97" applyFill="1"/>
    <xf numFmtId="0" fontId="19" fillId="4" borderId="0" xfId="6" applyFont="1" applyFill="1" applyAlignment="1">
      <alignment horizontal="left" vertical="center"/>
    </xf>
    <xf numFmtId="0" fontId="30" fillId="5" borderId="27" xfId="16" applyFont="1" applyFill="1" applyBorder="1" applyAlignment="1">
      <alignment horizontal="center" wrapText="1"/>
    </xf>
    <xf numFmtId="0" fontId="34" fillId="5" borderId="28" xfId="16" applyFont="1" applyFill="1" applyBorder="1" applyAlignment="1">
      <alignment horizontal="center" vertical="top" wrapText="1"/>
    </xf>
    <xf numFmtId="167" fontId="19" fillId="0" borderId="26" xfId="94" applyNumberFormat="1" applyFont="1" applyFill="1" applyBorder="1" applyAlignment="1">
      <alignment horizontal="right" vertical="center" indent="1"/>
    </xf>
    <xf numFmtId="167" fontId="19" fillId="5" borderId="9" xfId="94" applyNumberFormat="1" applyFont="1" applyFill="1" applyBorder="1" applyAlignment="1">
      <alignment horizontal="right" vertical="center" indent="1"/>
    </xf>
    <xf numFmtId="167" fontId="19" fillId="0" borderId="9" xfId="94" applyNumberFormat="1" applyFont="1" applyFill="1" applyBorder="1" applyAlignment="1">
      <alignment horizontal="right" vertical="center" indent="1"/>
    </xf>
    <xf numFmtId="167" fontId="19" fillId="5" borderId="17" xfId="94" applyNumberFormat="1" applyFont="1" applyFill="1" applyBorder="1" applyAlignment="1">
      <alignment horizontal="right" vertical="center" indent="1"/>
    </xf>
    <xf numFmtId="167" fontId="20" fillId="5" borderId="23" xfId="1" applyNumberFormat="1" applyFont="1" applyFill="1" applyBorder="1" applyAlignment="1">
      <alignment horizontal="right" vertical="center" indent="1" readingOrder="1"/>
    </xf>
    <xf numFmtId="0" fontId="30" fillId="5" borderId="27" xfId="36" applyFont="1" applyFill="1" applyBorder="1" applyAlignment="1">
      <alignment horizontal="center" wrapText="1"/>
    </xf>
    <xf numFmtId="3" fontId="20" fillId="0" borderId="26" xfId="44" applyNumberFormat="1" applyFont="1" applyBorder="1" applyAlignment="1">
      <alignment horizontal="right" vertical="center" indent="1" readingOrder="1"/>
    </xf>
    <xf numFmtId="3" fontId="20" fillId="5" borderId="14" xfId="44" applyNumberFormat="1" applyFont="1" applyFill="1" applyBorder="1" applyAlignment="1">
      <alignment horizontal="right" vertical="center" indent="1" readingOrder="1"/>
    </xf>
    <xf numFmtId="0" fontId="19" fillId="5" borderId="27" xfId="16" applyFont="1" applyFill="1" applyBorder="1" applyAlignment="1">
      <alignment horizontal="center" wrapText="1"/>
    </xf>
    <xf numFmtId="167" fontId="20" fillId="0" borderId="26" xfId="1" applyNumberFormat="1" applyFont="1" applyFill="1" applyBorder="1" applyAlignment="1">
      <alignment horizontal="right" vertical="center" indent="1" readingOrder="1"/>
    </xf>
    <xf numFmtId="0" fontId="19" fillId="0" borderId="9" xfId="44" applyFont="1" applyBorder="1">
      <alignment horizontal="right" vertical="center" indent="1"/>
    </xf>
    <xf numFmtId="0" fontId="24" fillId="0" borderId="24" xfId="39" applyFill="1" applyBorder="1" applyAlignment="1">
      <alignment horizontal="center" vertical="center" wrapText="1" readingOrder="2"/>
    </xf>
    <xf numFmtId="0" fontId="19" fillId="0" borderId="25" xfId="45" applyFont="1" applyFill="1" applyBorder="1" applyAlignment="1">
      <alignment horizontal="center" vertical="center" wrapText="1"/>
    </xf>
    <xf numFmtId="0" fontId="0" fillId="4" borderId="29" xfId="0" applyFill="1" applyBorder="1" applyAlignment="1">
      <alignment horizontal="right" vertical="center" indent="1"/>
    </xf>
    <xf numFmtId="0" fontId="35" fillId="5" borderId="28" xfId="17" applyFont="1" applyFill="1" applyBorder="1" applyAlignment="1">
      <alignment horizontal="center" vertical="top" wrapText="1"/>
    </xf>
    <xf numFmtId="0" fontId="20" fillId="0" borderId="0" xfId="23" applyAlignment="1">
      <alignment wrapText="1"/>
    </xf>
    <xf numFmtId="167" fontId="26" fillId="0" borderId="0" xfId="0" applyNumberFormat="1" applyFont="1" applyAlignment="1">
      <alignment vertical="center"/>
    </xf>
    <xf numFmtId="167" fontId="20" fillId="0" borderId="0" xfId="0" applyNumberFormat="1" applyFont="1"/>
    <xf numFmtId="0" fontId="20" fillId="0" borderId="0" xfId="97" applyAlignment="1">
      <alignment horizontal="right" vertical="center" readingOrder="2"/>
    </xf>
    <xf numFmtId="167" fontId="20" fillId="5" borderId="9" xfId="58" applyNumberFormat="1" applyFont="1" applyFill="1" applyBorder="1" applyAlignment="1">
      <alignment horizontal="right" vertical="center" indent="1"/>
    </xf>
    <xf numFmtId="167" fontId="20" fillId="0" borderId="9" xfId="58" applyNumberFormat="1" applyFont="1" applyFill="1" applyBorder="1" applyAlignment="1">
      <alignment horizontal="right" vertical="center" indent="1"/>
    </xf>
    <xf numFmtId="0" fontId="30" fillId="4" borderId="44" xfId="0" applyFont="1" applyFill="1" applyBorder="1" applyAlignment="1">
      <alignment horizontal="right" vertical="center" wrapText="1" indent="1"/>
    </xf>
    <xf numFmtId="0" fontId="19" fillId="0" borderId="11" xfId="45" applyFont="1" applyFill="1" applyBorder="1">
      <alignment horizontal="left" vertical="center" wrapText="1" indent="1"/>
    </xf>
    <xf numFmtId="0" fontId="24" fillId="4" borderId="0" xfId="6" applyFont="1" applyFill="1" applyAlignment="1">
      <alignment horizontal="center" vertical="center"/>
    </xf>
    <xf numFmtId="167" fontId="19" fillId="0" borderId="22" xfId="155" applyNumberFormat="1" applyFont="1" applyFill="1" applyBorder="1" applyAlignment="1">
      <alignment horizontal="right" vertical="center" indent="1"/>
    </xf>
    <xf numFmtId="0" fontId="30" fillId="5" borderId="27" xfId="17" applyFont="1" applyFill="1" applyBorder="1" applyAlignment="1">
      <alignment horizontal="center" wrapText="1"/>
    </xf>
    <xf numFmtId="167" fontId="19" fillId="0" borderId="25" xfId="58" applyNumberFormat="1" applyFont="1" applyFill="1" applyBorder="1" applyAlignment="1">
      <alignment horizontal="right" vertical="center" indent="1"/>
    </xf>
    <xf numFmtId="167" fontId="19" fillId="0" borderId="24" xfId="155" applyNumberFormat="1" applyFont="1" applyFill="1" applyBorder="1" applyAlignment="1">
      <alignment horizontal="right" vertical="center" indent="1"/>
    </xf>
    <xf numFmtId="167" fontId="19" fillId="0" borderId="26" xfId="58" applyNumberFormat="1" applyFont="1" applyFill="1" applyBorder="1" applyAlignment="1">
      <alignment horizontal="right" vertical="center" indent="1"/>
    </xf>
    <xf numFmtId="167" fontId="19" fillId="5" borderId="9" xfId="58" applyNumberFormat="1" applyFont="1" applyFill="1" applyBorder="1" applyAlignment="1">
      <alignment horizontal="right" vertical="center" indent="1"/>
    </xf>
    <xf numFmtId="167" fontId="19" fillId="0" borderId="9" xfId="58" applyNumberFormat="1" applyFont="1" applyFill="1" applyBorder="1" applyAlignment="1">
      <alignment horizontal="right" vertical="center" indent="1"/>
    </xf>
    <xf numFmtId="167" fontId="19" fillId="5" borderId="17" xfId="58" applyNumberFormat="1" applyFont="1" applyFill="1" applyBorder="1" applyAlignment="1">
      <alignment horizontal="right" vertical="center" indent="1"/>
    </xf>
    <xf numFmtId="0" fontId="35" fillId="5" borderId="29" xfId="16" applyFont="1" applyFill="1" applyBorder="1" applyAlignment="1">
      <alignment horizontal="center" vertical="top" wrapText="1"/>
    </xf>
    <xf numFmtId="0" fontId="35" fillId="5" borderId="29" xfId="36" applyFont="1" applyFill="1" applyBorder="1" applyAlignment="1">
      <alignment horizontal="center" vertical="top" wrapText="1"/>
    </xf>
    <xf numFmtId="0" fontId="19" fillId="7" borderId="54" xfId="0" applyFont="1" applyFill="1" applyBorder="1" applyAlignment="1">
      <alignment horizontal="left" vertical="center" wrapText="1" indent="1"/>
    </xf>
    <xf numFmtId="0" fontId="19" fillId="5" borderId="22" xfId="0" applyFont="1" applyFill="1" applyBorder="1" applyAlignment="1">
      <alignment horizontal="right" vertical="center" indent="1"/>
    </xf>
    <xf numFmtId="0" fontId="19" fillId="5" borderId="40" xfId="16" applyFont="1" applyFill="1" applyBorder="1">
      <alignment horizontal="center" vertical="center" wrapText="1"/>
    </xf>
    <xf numFmtId="0" fontId="0" fillId="4" borderId="0" xfId="0" applyFill="1" applyAlignment="1">
      <alignment horizontal="right" vertical="center" indent="1"/>
    </xf>
    <xf numFmtId="167" fontId="20" fillId="0" borderId="27" xfId="58" applyNumberFormat="1" applyFont="1" applyFill="1" applyBorder="1" applyAlignment="1">
      <alignment horizontal="right" vertical="center" indent="1"/>
    </xf>
    <xf numFmtId="167" fontId="20" fillId="0" borderId="47" xfId="58" applyNumberFormat="1" applyFont="1" applyFill="1" applyBorder="1" applyAlignment="1">
      <alignment horizontal="right" vertical="center" indent="1"/>
    </xf>
    <xf numFmtId="167" fontId="20" fillId="6" borderId="29" xfId="58" applyNumberFormat="1" applyFont="1" applyFill="1" applyBorder="1" applyAlignment="1">
      <alignment horizontal="right" vertical="center" indent="1"/>
    </xf>
    <xf numFmtId="167" fontId="20" fillId="6" borderId="45" xfId="58" applyNumberFormat="1" applyFont="1" applyFill="1" applyBorder="1" applyAlignment="1">
      <alignment horizontal="right" vertical="center" indent="1"/>
    </xf>
    <xf numFmtId="167" fontId="20" fillId="0" borderId="29" xfId="58" applyNumberFormat="1" applyFont="1" applyFill="1" applyBorder="1" applyAlignment="1">
      <alignment horizontal="right" vertical="center" indent="1"/>
    </xf>
    <xf numFmtId="167" fontId="20" fillId="0" borderId="45" xfId="58" applyNumberFormat="1" applyFont="1" applyFill="1" applyBorder="1" applyAlignment="1">
      <alignment horizontal="right" vertical="center" indent="1"/>
    </xf>
    <xf numFmtId="0" fontId="24" fillId="0" borderId="0" xfId="39" applyFill="1" applyBorder="1">
      <alignment horizontal="right" vertical="center" wrapText="1" indent="1" readingOrder="2"/>
    </xf>
    <xf numFmtId="165" fontId="20" fillId="0" borderId="0" xfId="1" applyNumberFormat="1" applyAlignment="1">
      <alignment horizontal="center" vertical="center" readingOrder="1"/>
    </xf>
    <xf numFmtId="0" fontId="19" fillId="0" borderId="0" xfId="45" applyFont="1" applyFill="1" applyBorder="1">
      <alignment horizontal="left" vertical="center" wrapText="1" indent="1"/>
    </xf>
    <xf numFmtId="0" fontId="84" fillId="4" borderId="0" xfId="6" applyFont="1" applyFill="1" applyAlignment="1">
      <alignment horizontal="center" vertical="center"/>
    </xf>
    <xf numFmtId="0" fontId="20" fillId="4" borderId="0" xfId="0" applyFont="1" applyFill="1"/>
    <xf numFmtId="167" fontId="19" fillId="4" borderId="28" xfId="37" applyNumberFormat="1" applyFont="1" applyFill="1" applyBorder="1" applyAlignment="1">
      <alignment horizontal="right" vertical="center" indent="1"/>
    </xf>
    <xf numFmtId="0" fontId="19" fillId="8" borderId="28" xfId="16" applyFont="1" applyFill="1" applyBorder="1">
      <alignment horizontal="center" vertical="center" wrapText="1"/>
    </xf>
    <xf numFmtId="0" fontId="20" fillId="0" borderId="0" xfId="97" applyAlignment="1">
      <alignment horizontal="center"/>
    </xf>
    <xf numFmtId="1" fontId="25" fillId="0" borderId="0" xfId="97" applyNumberFormat="1" applyFont="1" applyAlignment="1">
      <alignment horizontal="center" vertical="center"/>
    </xf>
    <xf numFmtId="0" fontId="20" fillId="0" borderId="53" xfId="95" applyBorder="1" applyAlignment="1">
      <alignment horizontal="left" vertical="center" indent="1"/>
    </xf>
    <xf numFmtId="0" fontId="26" fillId="0" borderId="0" xfId="97" applyFont="1" applyAlignment="1">
      <alignment vertical="center"/>
    </xf>
    <xf numFmtId="0" fontId="24" fillId="5" borderId="12" xfId="39" applyFill="1" applyBorder="1">
      <alignment horizontal="right" vertical="center" wrapText="1" indent="1" readingOrder="2"/>
    </xf>
    <xf numFmtId="0" fontId="20" fillId="6" borderId="53" xfId="95" applyFill="1" applyBorder="1" applyAlignment="1">
      <alignment horizontal="left" vertical="center" indent="1"/>
    </xf>
    <xf numFmtId="0" fontId="24" fillId="0" borderId="15" xfId="39" applyFill="1" applyBorder="1">
      <alignment horizontal="right" vertical="center" wrapText="1" indent="1" readingOrder="2"/>
    </xf>
    <xf numFmtId="0" fontId="20" fillId="6" borderId="54" xfId="95" applyFill="1" applyBorder="1" applyAlignment="1">
      <alignment horizontal="left" vertical="center" indent="1"/>
    </xf>
    <xf numFmtId="0" fontId="24" fillId="0" borderId="18" xfId="39" applyFill="1" applyBorder="1">
      <alignment horizontal="right" vertical="center" wrapText="1" indent="1" readingOrder="2"/>
    </xf>
    <xf numFmtId="0" fontId="28" fillId="0" borderId="0" xfId="97" applyFont="1" applyAlignment="1">
      <alignment vertical="center"/>
    </xf>
    <xf numFmtId="0" fontId="20" fillId="3" borderId="0" xfId="97" applyFill="1" applyAlignment="1">
      <alignment horizontal="center"/>
    </xf>
    <xf numFmtId="0" fontId="20" fillId="3" borderId="0" xfId="97" applyFill="1" applyAlignment="1">
      <alignment readingOrder="2"/>
    </xf>
    <xf numFmtId="0" fontId="20" fillId="3" borderId="0" xfId="97" applyFill="1"/>
    <xf numFmtId="0" fontId="34" fillId="3" borderId="0" xfId="97" applyFont="1" applyFill="1" applyAlignment="1">
      <alignment horizontal="left"/>
    </xf>
    <xf numFmtId="0" fontId="9" fillId="0" borderId="0" xfId="160"/>
    <xf numFmtId="0" fontId="37" fillId="5" borderId="28" xfId="16" applyFont="1" applyFill="1" applyBorder="1" applyAlignment="1">
      <alignment horizontal="center" vertical="top" wrapText="1"/>
    </xf>
    <xf numFmtId="0" fontId="19" fillId="5" borderId="16" xfId="45" applyFont="1" applyFill="1" applyBorder="1">
      <alignment horizontal="left" vertical="center" wrapText="1" indent="1"/>
    </xf>
    <xf numFmtId="0" fontId="20" fillId="0" borderId="26" xfId="44" applyFont="1" applyBorder="1" applyAlignment="1">
      <alignment horizontal="right" vertical="center" indent="1" readingOrder="1"/>
    </xf>
    <xf numFmtId="0" fontId="20" fillId="5" borderId="0" xfId="0" applyFont="1" applyFill="1"/>
    <xf numFmtId="0" fontId="24" fillId="0" borderId="64" xfId="6" applyFont="1" applyBorder="1" applyAlignment="1">
      <alignment horizontal="right" vertical="center"/>
    </xf>
    <xf numFmtId="0" fontId="24" fillId="0" borderId="65" xfId="6" applyFont="1" applyBorder="1" applyAlignment="1">
      <alignment horizontal="center" vertical="center"/>
    </xf>
    <xf numFmtId="0" fontId="24" fillId="0" borderId="26" xfId="39" applyFill="1" applyBorder="1">
      <alignment horizontal="right" vertical="center" wrapText="1" indent="1" readingOrder="2"/>
    </xf>
    <xf numFmtId="0" fontId="24" fillId="0" borderId="23" xfId="39" applyFill="1" applyBorder="1">
      <alignment horizontal="right" vertical="center" wrapText="1" indent="1" readingOrder="2"/>
    </xf>
    <xf numFmtId="0" fontId="24" fillId="4" borderId="0" xfId="32" applyFont="1" applyFill="1" applyAlignment="1">
      <alignment horizontal="right" vertical="center"/>
    </xf>
    <xf numFmtId="0" fontId="19" fillId="4" borderId="0" xfId="30" applyFont="1" applyFill="1" applyAlignment="1">
      <alignment horizontal="left" vertical="center" readingOrder="1"/>
    </xf>
    <xf numFmtId="0" fontId="34" fillId="0" borderId="0" xfId="0" applyFont="1" applyAlignment="1">
      <alignment readingOrder="1"/>
    </xf>
    <xf numFmtId="3" fontId="20" fillId="5" borderId="9" xfId="1" applyNumberFormat="1" applyFont="1" applyFill="1" applyBorder="1" applyAlignment="1">
      <alignment horizontal="right" vertical="center" indent="1"/>
    </xf>
    <xf numFmtId="3" fontId="20" fillId="5" borderId="11" xfId="1" applyNumberFormat="1" applyFont="1" applyFill="1" applyBorder="1" applyAlignment="1">
      <alignment horizontal="right" vertical="center" indent="1"/>
    </xf>
    <xf numFmtId="3" fontId="20" fillId="0" borderId="9" xfId="1" applyNumberFormat="1" applyFont="1" applyFill="1" applyBorder="1" applyAlignment="1">
      <alignment horizontal="right" vertical="center" indent="1"/>
    </xf>
    <xf numFmtId="3" fontId="20" fillId="0" borderId="11" xfId="1" applyNumberFormat="1" applyFont="1" applyFill="1" applyBorder="1" applyAlignment="1">
      <alignment horizontal="right" vertical="center" indent="1"/>
    </xf>
    <xf numFmtId="3" fontId="20" fillId="0" borderId="45" xfId="1" quotePrefix="1" applyNumberFormat="1" applyFont="1" applyFill="1" applyBorder="1" applyAlignment="1">
      <alignment horizontal="right" vertical="center" indent="1"/>
    </xf>
    <xf numFmtId="3" fontId="20" fillId="0" borderId="19" xfId="1" applyNumberFormat="1" applyFont="1" applyFill="1" applyBorder="1" applyAlignment="1">
      <alignment horizontal="right" vertical="center" indent="1"/>
    </xf>
    <xf numFmtId="3" fontId="20" fillId="0" borderId="14" xfId="1" applyNumberFormat="1" applyFont="1" applyFill="1" applyBorder="1" applyAlignment="1">
      <alignment horizontal="right" vertical="center" indent="1" readingOrder="1"/>
    </xf>
    <xf numFmtId="3" fontId="20" fillId="5" borderId="9" xfId="1" applyNumberFormat="1" applyFont="1" applyFill="1" applyBorder="1" applyAlignment="1">
      <alignment horizontal="right" vertical="center" indent="1" readingOrder="1"/>
    </xf>
    <xf numFmtId="3" fontId="20" fillId="5" borderId="14" xfId="1" applyNumberFormat="1" applyFont="1" applyFill="1" applyBorder="1" applyAlignment="1">
      <alignment horizontal="right" vertical="center" indent="1" readingOrder="1"/>
    </xf>
    <xf numFmtId="0" fontId="20" fillId="0" borderId="0" xfId="95" applyAlignment="1">
      <alignment horizontal="left" vertical="center" indent="1"/>
    </xf>
    <xf numFmtId="0" fontId="20" fillId="0" borderId="17" xfId="97" applyBorder="1" applyAlignment="1">
      <alignment horizontal="center"/>
    </xf>
    <xf numFmtId="0" fontId="20" fillId="0" borderId="16" xfId="97" applyBorder="1" applyAlignment="1">
      <alignment horizontal="center"/>
    </xf>
    <xf numFmtId="0" fontId="19" fillId="0" borderId="33" xfId="6" applyFont="1" applyBorder="1" applyAlignment="1">
      <alignment horizontal="left" vertical="center"/>
    </xf>
    <xf numFmtId="3" fontId="19" fillId="0" borderId="22" xfId="97" applyNumberFormat="1" applyFont="1" applyBorder="1" applyAlignment="1">
      <alignment horizontal="right" vertical="center" indent="1"/>
    </xf>
    <xf numFmtId="0" fontId="20" fillId="0" borderId="28" xfId="97" applyBorder="1" applyAlignment="1">
      <alignment horizontal="center"/>
    </xf>
    <xf numFmtId="0" fontId="19" fillId="0" borderId="28" xfId="6" applyFont="1" applyBorder="1" applyAlignment="1">
      <alignment horizontal="left" vertical="center"/>
    </xf>
    <xf numFmtId="0" fontId="20" fillId="0" borderId="21" xfId="45" applyFont="1" applyFill="1" applyBorder="1">
      <alignment horizontal="left" vertical="center" wrapText="1" indent="1"/>
    </xf>
    <xf numFmtId="0" fontId="20" fillId="5" borderId="13" xfId="45" applyFont="1" applyFill="1" applyBorder="1">
      <alignment horizontal="left" vertical="center" wrapText="1" indent="1"/>
    </xf>
    <xf numFmtId="0" fontId="0" fillId="5" borderId="0" xfId="0" applyFill="1"/>
    <xf numFmtId="168" fontId="24" fillId="0" borderId="24" xfId="155" applyNumberFormat="1" applyFont="1" applyFill="1" applyBorder="1" applyAlignment="1">
      <alignment horizontal="center" vertical="center"/>
    </xf>
    <xf numFmtId="3" fontId="20" fillId="0" borderId="14" xfId="58" applyNumberFormat="1" applyFont="1" applyBorder="1" applyAlignment="1">
      <alignment horizontal="right" vertical="center" indent="1"/>
    </xf>
    <xf numFmtId="3" fontId="19" fillId="0" borderId="14" xfId="58" applyNumberFormat="1" applyFont="1" applyBorder="1" applyAlignment="1">
      <alignment horizontal="right" vertical="center" indent="1"/>
    </xf>
    <xf numFmtId="3" fontId="20" fillId="5" borderId="9" xfId="58" applyNumberFormat="1" applyFont="1" applyFill="1" applyBorder="1" applyAlignment="1">
      <alignment horizontal="right" vertical="center" indent="1"/>
    </xf>
    <xf numFmtId="3" fontId="19" fillId="5" borderId="9" xfId="58" applyNumberFormat="1" applyFont="1" applyFill="1" applyBorder="1" applyAlignment="1">
      <alignment horizontal="right" vertical="center" indent="1"/>
    </xf>
    <xf numFmtId="3" fontId="20" fillId="0" borderId="9" xfId="58" applyNumberFormat="1" applyFont="1" applyBorder="1" applyAlignment="1">
      <alignment horizontal="right" vertical="center" indent="1"/>
    </xf>
    <xf numFmtId="3" fontId="19" fillId="0" borderId="9" xfId="58" applyNumberFormat="1" applyFont="1" applyBorder="1" applyAlignment="1">
      <alignment horizontal="right" vertical="center" indent="1"/>
    </xf>
    <xf numFmtId="3" fontId="20" fillId="5" borderId="23" xfId="58" applyNumberFormat="1" applyFont="1" applyFill="1" applyBorder="1" applyAlignment="1">
      <alignment horizontal="right" vertical="center" indent="1"/>
    </xf>
    <xf numFmtId="3" fontId="19" fillId="5" borderId="23" xfId="58" applyNumberFormat="1" applyFont="1" applyFill="1" applyBorder="1" applyAlignment="1">
      <alignment horizontal="right" vertical="center" indent="1"/>
    </xf>
    <xf numFmtId="3" fontId="19" fillId="0" borderId="22" xfId="58" applyNumberFormat="1" applyFont="1" applyFill="1" applyBorder="1" applyAlignment="1">
      <alignment horizontal="right" vertical="center" indent="1"/>
    </xf>
    <xf numFmtId="0" fontId="20" fillId="6" borderId="54" xfId="0" applyFont="1" applyFill="1" applyBorder="1" applyAlignment="1">
      <alignment horizontal="left" vertical="center" wrapText="1" indent="1"/>
    </xf>
    <xf numFmtId="0" fontId="20" fillId="7" borderId="56" xfId="0" applyFont="1" applyFill="1" applyBorder="1" applyAlignment="1">
      <alignment horizontal="left" vertical="center" wrapText="1" indent="1"/>
    </xf>
    <xf numFmtId="0" fontId="19" fillId="6" borderId="57" xfId="0" applyFont="1" applyFill="1" applyBorder="1" applyAlignment="1">
      <alignment horizontal="center" vertical="center" wrapText="1"/>
    </xf>
    <xf numFmtId="0" fontId="30" fillId="4" borderId="0" xfId="0" applyFont="1" applyFill="1" applyAlignment="1">
      <alignment horizontal="right" vertical="center" wrapText="1" indent="1"/>
    </xf>
    <xf numFmtId="0" fontId="44" fillId="5" borderId="0" xfId="0" applyFont="1" applyFill="1" applyAlignment="1">
      <alignment horizontal="right" vertical="center" wrapText="1" indent="1"/>
    </xf>
    <xf numFmtId="0" fontId="44" fillId="4" borderId="0" xfId="0" applyFont="1" applyFill="1" applyAlignment="1">
      <alignment horizontal="right" vertical="center" wrapText="1" indent="1"/>
    </xf>
    <xf numFmtId="0" fontId="0" fillId="4" borderId="66" xfId="0" applyFill="1" applyBorder="1" applyAlignment="1">
      <alignment horizontal="right" vertical="center" indent="1"/>
    </xf>
    <xf numFmtId="0" fontId="0" fillId="5" borderId="67" xfId="0" applyFill="1" applyBorder="1" applyAlignment="1">
      <alignment horizontal="right" vertical="center" indent="1"/>
    </xf>
    <xf numFmtId="0" fontId="0" fillId="4" borderId="67" xfId="0" applyFill="1" applyBorder="1" applyAlignment="1">
      <alignment horizontal="right" vertical="center" indent="1"/>
    </xf>
    <xf numFmtId="0" fontId="0" fillId="4" borderId="68" xfId="0" applyFill="1" applyBorder="1" applyAlignment="1">
      <alignment horizontal="right" vertical="center" indent="1"/>
    </xf>
    <xf numFmtId="0" fontId="0" fillId="5" borderId="69" xfId="0" applyFill="1" applyBorder="1" applyAlignment="1">
      <alignment horizontal="right" vertical="center" indent="1"/>
    </xf>
    <xf numFmtId="0" fontId="85" fillId="0" borderId="26" xfId="39" applyFont="1" applyFill="1" applyBorder="1">
      <alignment horizontal="right" vertical="center" wrapText="1" indent="1" readingOrder="2"/>
    </xf>
    <xf numFmtId="165" fontId="20" fillId="0" borderId="26" xfId="1" applyNumberFormat="1" applyFont="1" applyFill="1" applyBorder="1" applyAlignment="1">
      <alignment horizontal="right" vertical="center" indent="1" readingOrder="1"/>
    </xf>
    <xf numFmtId="0" fontId="48" fillId="6" borderId="9" xfId="95" applyFont="1" applyFill="1" applyBorder="1" applyAlignment="1">
      <alignment horizontal="left" vertical="center" wrapText="1" indent="1"/>
    </xf>
    <xf numFmtId="0" fontId="48" fillId="0" borderId="9" xfId="95" applyFont="1" applyBorder="1" applyAlignment="1">
      <alignment horizontal="left" vertical="center" wrapText="1" indent="1"/>
    </xf>
    <xf numFmtId="0" fontId="85" fillId="0" borderId="9" xfId="39" applyFont="1" applyFill="1" applyBorder="1">
      <alignment horizontal="right" vertical="center" wrapText="1" indent="1" readingOrder="2"/>
    </xf>
    <xf numFmtId="0" fontId="48" fillId="5" borderId="9" xfId="95" applyFont="1" applyFill="1" applyBorder="1" applyAlignment="1">
      <alignment horizontal="left" vertical="center" wrapText="1" indent="1"/>
    </xf>
    <xf numFmtId="3" fontId="20" fillId="0" borderId="9" xfId="1" applyNumberFormat="1" applyFont="1" applyFill="1" applyBorder="1" applyAlignment="1">
      <alignment horizontal="right" vertical="center" indent="1" readingOrder="1"/>
    </xf>
    <xf numFmtId="0" fontId="36" fillId="5" borderId="9" xfId="0" applyFont="1" applyFill="1" applyBorder="1" applyAlignment="1">
      <alignment horizontal="left" vertical="center" indent="1"/>
    </xf>
    <xf numFmtId="0" fontId="36" fillId="0" borderId="9" xfId="0" applyFont="1" applyBorder="1" applyAlignment="1">
      <alignment horizontal="left" vertical="center" indent="1"/>
    </xf>
    <xf numFmtId="3" fontId="20" fillId="5" borderId="9" xfId="0" applyNumberFormat="1" applyFont="1" applyFill="1" applyBorder="1" applyAlignment="1">
      <alignment horizontal="right" vertical="center" indent="1"/>
    </xf>
    <xf numFmtId="3" fontId="20" fillId="0" borderId="9" xfId="0" applyNumberFormat="1" applyFont="1" applyBorder="1" applyAlignment="1">
      <alignment horizontal="right" vertical="center" indent="1"/>
    </xf>
    <xf numFmtId="3" fontId="20" fillId="5" borderId="17" xfId="0" applyNumberFormat="1" applyFont="1" applyFill="1" applyBorder="1" applyAlignment="1">
      <alignment horizontal="right" vertical="center" indent="1"/>
    </xf>
    <xf numFmtId="0" fontId="36" fillId="5" borderId="17" xfId="0" applyFont="1" applyFill="1" applyBorder="1" applyAlignment="1">
      <alignment horizontal="left" vertical="center" wrapText="1" indent="1"/>
    </xf>
    <xf numFmtId="167" fontId="20" fillId="5" borderId="11" xfId="1" applyNumberFormat="1" applyFont="1" applyFill="1" applyBorder="1" applyAlignment="1">
      <alignment horizontal="right" vertical="center" indent="1"/>
    </xf>
    <xf numFmtId="0" fontId="0" fillId="0" borderId="67" xfId="0" applyBorder="1" applyAlignment="1">
      <alignment horizontal="right" vertical="center" indent="1"/>
    </xf>
    <xf numFmtId="0" fontId="19" fillId="5" borderId="47" xfId="16" applyFont="1" applyFill="1" applyBorder="1" applyAlignment="1">
      <alignment horizontal="center" wrapText="1"/>
    </xf>
    <xf numFmtId="0" fontId="37" fillId="5" borderId="40" xfId="16" applyFont="1" applyFill="1" applyBorder="1" applyAlignment="1">
      <alignment horizontal="center" vertical="top" wrapText="1"/>
    </xf>
    <xf numFmtId="0" fontId="48" fillId="5" borderId="14" xfId="95" applyFont="1" applyFill="1" applyBorder="1" applyAlignment="1">
      <alignment horizontal="left" vertical="center" wrapText="1" indent="1"/>
    </xf>
    <xf numFmtId="0" fontId="48" fillId="0" borderId="14" xfId="95" applyFont="1" applyBorder="1" applyAlignment="1">
      <alignment horizontal="left" vertical="center" wrapText="1" indent="1"/>
    </xf>
    <xf numFmtId="0" fontId="34" fillId="3" borderId="0" xfId="97" applyFont="1" applyFill="1"/>
    <xf numFmtId="0" fontId="19" fillId="6" borderId="32" xfId="0" applyFont="1" applyFill="1" applyBorder="1" applyAlignment="1">
      <alignment horizontal="left" vertical="center" wrapText="1" indent="1"/>
    </xf>
    <xf numFmtId="0" fontId="19" fillId="5" borderId="22" xfId="36" applyFont="1" applyFill="1" applyBorder="1" applyAlignment="1">
      <alignment horizontal="center" vertical="center" wrapText="1"/>
    </xf>
    <xf numFmtId="0" fontId="19" fillId="5" borderId="25" xfId="36" applyFont="1" applyFill="1" applyBorder="1" applyAlignment="1">
      <alignment horizontal="center" vertical="center" wrapText="1"/>
    </xf>
    <xf numFmtId="3" fontId="20" fillId="0" borderId="26" xfId="1" applyNumberFormat="1" applyFont="1" applyFill="1" applyBorder="1" applyAlignment="1">
      <alignment horizontal="right" vertical="center" indent="1" readingOrder="1"/>
    </xf>
    <xf numFmtId="3" fontId="20" fillId="5" borderId="17" xfId="1" applyNumberFormat="1" applyFont="1" applyFill="1" applyBorder="1" applyAlignment="1">
      <alignment horizontal="right" vertical="center" indent="1" readingOrder="1"/>
    </xf>
    <xf numFmtId="0" fontId="48" fillId="5" borderId="17" xfId="95" applyFont="1" applyFill="1" applyBorder="1" applyAlignment="1">
      <alignment horizontal="left" vertical="center" wrapText="1" indent="1"/>
    </xf>
    <xf numFmtId="0" fontId="19" fillId="5" borderId="23" xfId="39" applyFont="1" applyFill="1" applyBorder="1">
      <alignment horizontal="right" vertical="center" wrapText="1" indent="1" readingOrder="2"/>
    </xf>
    <xf numFmtId="0" fontId="37" fillId="5" borderId="23" xfId="44" applyFont="1" applyFill="1" applyBorder="1" applyAlignment="1">
      <alignment horizontal="left" vertical="center" indent="1" readingOrder="1"/>
    </xf>
    <xf numFmtId="0" fontId="37" fillId="5" borderId="22" xfId="44" applyFont="1" applyFill="1" applyBorder="1" applyAlignment="1">
      <alignment horizontal="center" vertical="center" readingOrder="1"/>
    </xf>
    <xf numFmtId="167" fontId="19" fillId="0" borderId="13" xfId="1" applyNumberFormat="1" applyFont="1" applyFill="1" applyBorder="1" applyAlignment="1">
      <alignment horizontal="right" vertical="center" indent="1" readingOrder="1"/>
    </xf>
    <xf numFmtId="167" fontId="19" fillId="5" borderId="11" xfId="1" applyNumberFormat="1" applyFont="1" applyFill="1" applyBorder="1" applyAlignment="1">
      <alignment horizontal="right" vertical="center" indent="1" readingOrder="1"/>
    </xf>
    <xf numFmtId="167" fontId="19" fillId="5" borderId="19" xfId="1" applyNumberFormat="1" applyFont="1" applyFill="1" applyBorder="1" applyAlignment="1">
      <alignment horizontal="right" vertical="center" indent="1" readingOrder="1"/>
    </xf>
    <xf numFmtId="0" fontId="30" fillId="5" borderId="22" xfId="0" applyFont="1" applyFill="1" applyBorder="1" applyAlignment="1">
      <alignment horizontal="center" vertical="center" wrapText="1"/>
    </xf>
    <xf numFmtId="0" fontId="24" fillId="0" borderId="23" xfId="6" applyFont="1" applyBorder="1" applyAlignment="1">
      <alignment horizontal="right" vertical="center"/>
    </xf>
    <xf numFmtId="0" fontId="19" fillId="0" borderId="23" xfId="6" applyFont="1" applyBorder="1" applyAlignment="1">
      <alignment vertical="center"/>
    </xf>
    <xf numFmtId="0" fontId="44" fillId="5" borderId="9" xfId="39" applyFont="1" applyFill="1" applyBorder="1">
      <alignment horizontal="right" vertical="center" wrapText="1" indent="1" readingOrder="2"/>
    </xf>
    <xf numFmtId="0" fontId="44" fillId="0" borderId="9" xfId="39" applyFont="1" applyFill="1" applyBorder="1">
      <alignment horizontal="right" vertical="center" wrapText="1" indent="1" readingOrder="2"/>
    </xf>
    <xf numFmtId="0" fontId="89" fillId="0" borderId="9" xfId="39" applyFont="1" applyFill="1" applyBorder="1">
      <alignment horizontal="right" vertical="center" wrapText="1" indent="1" readingOrder="2"/>
    </xf>
    <xf numFmtId="0" fontId="44" fillId="5" borderId="9" xfId="158" applyFont="1" applyFill="1" applyBorder="1" applyAlignment="1">
      <alignment horizontal="right" indent="1"/>
    </xf>
    <xf numFmtId="0" fontId="44" fillId="0" borderId="9" xfId="158" applyFont="1" applyBorder="1" applyAlignment="1">
      <alignment horizontal="right" indent="1"/>
    </xf>
    <xf numFmtId="0" fontId="44" fillId="5" borderId="17" xfId="158" applyFont="1" applyFill="1" applyBorder="1" applyAlignment="1">
      <alignment horizontal="right" vertical="center" indent="1"/>
    </xf>
    <xf numFmtId="0" fontId="44" fillId="0" borderId="14" xfId="39" applyFont="1" applyFill="1" applyBorder="1">
      <alignment horizontal="right" vertical="center" wrapText="1" indent="1" readingOrder="2"/>
    </xf>
    <xf numFmtId="0" fontId="44" fillId="5" borderId="14" xfId="39" applyFont="1" applyFill="1" applyBorder="1">
      <alignment horizontal="right" vertical="center" wrapText="1" indent="1" readingOrder="2"/>
    </xf>
    <xf numFmtId="0" fontId="44" fillId="5" borderId="17" xfId="39" applyFont="1" applyFill="1" applyBorder="1">
      <alignment horizontal="right" vertical="center" wrapText="1" indent="1" readingOrder="2"/>
    </xf>
    <xf numFmtId="0" fontId="91" fillId="0" borderId="26" xfId="39" applyFont="1" applyFill="1" applyBorder="1" applyAlignment="1">
      <alignment horizontal="left" vertical="center" wrapText="1" indent="1" readingOrder="1"/>
    </xf>
    <xf numFmtId="0" fontId="91" fillId="0" borderId="9" xfId="39" applyFont="1" applyFill="1" applyBorder="1" applyAlignment="1">
      <alignment horizontal="left" vertical="center" wrapText="1" indent="1" readingOrder="1"/>
    </xf>
    <xf numFmtId="0" fontId="24" fillId="0" borderId="44" xfId="39" applyFill="1" applyBorder="1">
      <alignment horizontal="right" vertical="center" wrapText="1" indent="1" readingOrder="2"/>
    </xf>
    <xf numFmtId="0" fontId="19" fillId="5" borderId="28" xfId="16" applyFont="1" applyFill="1" applyBorder="1">
      <alignment horizontal="center" vertical="center" wrapText="1"/>
    </xf>
    <xf numFmtId="3" fontId="20" fillId="5" borderId="29" xfId="44" applyNumberFormat="1" applyFont="1" applyFill="1" applyBorder="1" applyAlignment="1">
      <alignment horizontal="right" vertical="center" indent="1" readingOrder="1"/>
    </xf>
    <xf numFmtId="0" fontId="0" fillId="4" borderId="54" xfId="0" applyFill="1" applyBorder="1" applyAlignment="1">
      <alignment horizontal="right" vertical="center" indent="1"/>
    </xf>
    <xf numFmtId="0" fontId="0" fillId="5" borderId="54" xfId="0" applyFill="1" applyBorder="1" applyAlignment="1">
      <alignment horizontal="right" vertical="center" indent="1"/>
    </xf>
    <xf numFmtId="0" fontId="0" fillId="4" borderId="56" xfId="0" applyFill="1" applyBorder="1" applyAlignment="1">
      <alignment horizontal="right" vertical="center" indent="1"/>
    </xf>
    <xf numFmtId="0" fontId="20" fillId="0" borderId="33" xfId="97" applyBorder="1" applyAlignment="1">
      <alignment horizontal="center"/>
    </xf>
    <xf numFmtId="0" fontId="20" fillId="0" borderId="13" xfId="44" applyFont="1" applyBorder="1" applyAlignment="1">
      <alignment horizontal="right" vertical="center" indent="1" readingOrder="1"/>
    </xf>
    <xf numFmtId="0" fontId="20" fillId="5" borderId="11" xfId="44" applyFont="1" applyFill="1" applyBorder="1" applyAlignment="1">
      <alignment horizontal="right" vertical="center" indent="1" readingOrder="1"/>
    </xf>
    <xf numFmtId="0" fontId="20" fillId="0" borderId="11" xfId="44" applyFont="1" applyBorder="1">
      <alignment horizontal="right" vertical="center" indent="1"/>
    </xf>
    <xf numFmtId="0" fontId="20" fillId="5" borderId="19" xfId="44" applyFont="1" applyFill="1" applyBorder="1" applyAlignment="1">
      <alignment horizontal="right" vertical="center" indent="1" readingOrder="1"/>
    </xf>
    <xf numFmtId="0" fontId="20" fillId="0" borderId="45" xfId="44" applyFont="1" applyBorder="1" applyAlignment="1">
      <alignment horizontal="right" vertical="center" indent="1" readingOrder="1"/>
    </xf>
    <xf numFmtId="0" fontId="19" fillId="5" borderId="47" xfId="16" applyFont="1" applyFill="1" applyBorder="1">
      <alignment horizontal="center" vertical="center" wrapText="1"/>
    </xf>
    <xf numFmtId="0" fontId="20" fillId="0" borderId="48" xfId="0" applyFont="1" applyBorder="1" applyAlignment="1">
      <alignment horizontal="right" readingOrder="2"/>
    </xf>
    <xf numFmtId="0" fontId="20" fillId="0" borderId="0" xfId="0" applyFont="1" applyAlignment="1">
      <alignment horizontal="right" readingOrder="2"/>
    </xf>
    <xf numFmtId="0" fontId="24" fillId="5" borderId="17" xfId="39" applyFill="1" applyBorder="1" applyAlignment="1">
      <alignment horizontal="center" vertical="center" wrapText="1" readingOrder="2"/>
    </xf>
    <xf numFmtId="0" fontId="20" fillId="5" borderId="17" xfId="1" applyNumberFormat="1" applyFont="1" applyFill="1" applyBorder="1" applyAlignment="1">
      <alignment horizontal="right" vertical="center" indent="1" readingOrder="1"/>
    </xf>
    <xf numFmtId="0" fontId="19" fillId="5" borderId="17" xfId="1" applyNumberFormat="1" applyFont="1" applyFill="1" applyBorder="1" applyAlignment="1">
      <alignment horizontal="right" vertical="center" indent="1" readingOrder="1"/>
    </xf>
    <xf numFmtId="0" fontId="19" fillId="5" borderId="17" xfId="39" applyFont="1" applyFill="1" applyBorder="1" applyAlignment="1">
      <alignment horizontal="center" vertical="center" wrapText="1" readingOrder="1"/>
    </xf>
    <xf numFmtId="0" fontId="20" fillId="3" borderId="48" xfId="97" applyFill="1" applyBorder="1" applyAlignment="1">
      <alignment horizontal="right" readingOrder="2"/>
    </xf>
    <xf numFmtId="3" fontId="48" fillId="5" borderId="9" xfId="94" applyNumberFormat="1" applyFont="1" applyFill="1" applyBorder="1" applyAlignment="1">
      <alignment horizontal="right" vertical="center" readingOrder="1"/>
    </xf>
    <xf numFmtId="3" fontId="35" fillId="5" borderId="9" xfId="94" applyNumberFormat="1" applyFont="1" applyFill="1" applyBorder="1" applyAlignment="1">
      <alignment horizontal="right" vertical="center"/>
    </xf>
    <xf numFmtId="3" fontId="0" fillId="0" borderId="0" xfId="0" applyNumberFormat="1"/>
    <xf numFmtId="3" fontId="71" fillId="0" borderId="0" xfId="97" applyNumberFormat="1" applyFont="1"/>
    <xf numFmtId="0" fontId="24" fillId="4" borderId="8" xfId="37" applyFont="1" applyFill="1" applyBorder="1">
      <alignment horizontal="center" vertical="center"/>
    </xf>
    <xf numFmtId="0" fontId="19" fillId="4" borderId="8" xfId="37" applyFont="1" applyFill="1" applyBorder="1">
      <alignment horizontal="center" vertical="center"/>
    </xf>
    <xf numFmtId="0" fontId="19" fillId="5" borderId="26" xfId="39" applyFont="1" applyFill="1" applyBorder="1">
      <alignment horizontal="right" vertical="center" wrapText="1" indent="1" readingOrder="2"/>
    </xf>
    <xf numFmtId="0" fontId="20" fillId="5" borderId="26" xfId="44" applyFont="1" applyFill="1" applyBorder="1" applyAlignment="1">
      <alignment horizontal="right" vertical="center" indent="1" readingOrder="1"/>
    </xf>
    <xf numFmtId="0" fontId="37" fillId="5" borderId="26" xfId="44" applyFont="1" applyFill="1" applyBorder="1" applyAlignment="1">
      <alignment horizontal="left" vertical="center" indent="1" readingOrder="1"/>
    </xf>
    <xf numFmtId="0" fontId="19" fillId="5" borderId="22" xfId="39" applyFont="1" applyFill="1" applyBorder="1" applyAlignment="1">
      <alignment horizontal="center" vertical="center" wrapText="1" readingOrder="2"/>
    </xf>
    <xf numFmtId="0" fontId="19" fillId="5" borderId="22" xfId="44" applyFont="1" applyFill="1" applyBorder="1" applyAlignment="1">
      <alignment horizontal="right" vertical="center" indent="1" readingOrder="1"/>
    </xf>
    <xf numFmtId="0" fontId="34" fillId="0" borderId="0" xfId="0" applyFont="1" applyAlignment="1">
      <alignment vertical="center" wrapText="1"/>
    </xf>
    <xf numFmtId="0" fontId="34" fillId="0" borderId="48" xfId="0" applyFont="1" applyBorder="1" applyAlignment="1">
      <alignment readingOrder="1"/>
    </xf>
    <xf numFmtId="0" fontId="20" fillId="0" borderId="0" xfId="0" applyFont="1" applyAlignment="1">
      <alignment vertical="center" wrapText="1" readingOrder="2"/>
    </xf>
    <xf numFmtId="165" fontId="36" fillId="0" borderId="0" xfId="0" applyNumberFormat="1" applyFont="1"/>
    <xf numFmtId="0" fontId="0" fillId="0" borderId="0" xfId="0" applyAlignment="1">
      <alignment vertical="center" wrapText="1"/>
    </xf>
    <xf numFmtId="3" fontId="20" fillId="5" borderId="19" xfId="1" applyNumberFormat="1" applyFont="1" applyFill="1" applyBorder="1" applyAlignment="1">
      <alignment horizontal="right" vertical="center" indent="1"/>
    </xf>
    <xf numFmtId="165" fontId="20" fillId="0" borderId="11" xfId="193" applyNumberFormat="1" applyFont="1" applyFill="1" applyBorder="1" applyAlignment="1">
      <alignment vertical="center"/>
    </xf>
    <xf numFmtId="0" fontId="0" fillId="6" borderId="29" xfId="0" applyFill="1" applyBorder="1" applyAlignment="1">
      <alignment horizontal="right" vertical="center" indent="1"/>
    </xf>
    <xf numFmtId="0" fontId="0" fillId="6" borderId="0" xfId="0" applyFill="1" applyAlignment="1">
      <alignment horizontal="right" vertical="center" indent="1"/>
    </xf>
    <xf numFmtId="0" fontId="20" fillId="0" borderId="45" xfId="45" applyFont="1" applyFill="1" applyBorder="1">
      <alignment horizontal="left" vertical="center" wrapText="1" indent="1"/>
    </xf>
    <xf numFmtId="3" fontId="48" fillId="5" borderId="14" xfId="94" applyNumberFormat="1" applyFont="1" applyFill="1" applyBorder="1" applyAlignment="1">
      <alignment horizontal="right" vertical="center" readingOrder="1"/>
    </xf>
    <xf numFmtId="3" fontId="35" fillId="5" borderId="14" xfId="94" applyNumberFormat="1" applyFont="1" applyFill="1" applyBorder="1" applyAlignment="1">
      <alignment horizontal="right" vertical="center"/>
    </xf>
    <xf numFmtId="3" fontId="48" fillId="5" borderId="17" xfId="94" applyNumberFormat="1" applyFont="1" applyFill="1" applyBorder="1" applyAlignment="1">
      <alignment horizontal="right" vertical="center" readingOrder="1"/>
    </xf>
    <xf numFmtId="3" fontId="35" fillId="5" borderId="17" xfId="94" applyNumberFormat="1" applyFont="1" applyFill="1" applyBorder="1" applyAlignment="1">
      <alignment horizontal="right" vertical="center"/>
    </xf>
    <xf numFmtId="3" fontId="20" fillId="0" borderId="23" xfId="0" applyNumberFormat="1" applyFont="1" applyBorder="1" applyAlignment="1">
      <alignment horizontal="right" vertical="center" indent="1"/>
    </xf>
    <xf numFmtId="0" fontId="44" fillId="5" borderId="11" xfId="39" applyFont="1" applyFill="1" applyBorder="1">
      <alignment horizontal="right" vertical="center" wrapText="1" indent="1" readingOrder="2"/>
    </xf>
    <xf numFmtId="0" fontId="20" fillId="5" borderId="10" xfId="0" applyFont="1" applyFill="1" applyBorder="1" applyAlignment="1">
      <alignment horizontal="left" vertical="center" indent="1"/>
    </xf>
    <xf numFmtId="1" fontId="65" fillId="5" borderId="29" xfId="24" applyNumberFormat="1" applyFont="1" applyFill="1" applyBorder="1" applyAlignment="1">
      <alignment horizontal="right" vertical="center" indent="1" readingOrder="1"/>
    </xf>
    <xf numFmtId="1" fontId="65" fillId="0" borderId="29" xfId="24" applyNumberFormat="1" applyFont="1" applyBorder="1" applyAlignment="1">
      <alignment horizontal="right" vertical="center" indent="1" readingOrder="1"/>
    </xf>
    <xf numFmtId="0" fontId="20" fillId="0" borderId="27" xfId="44" applyFont="1" applyBorder="1" applyAlignment="1">
      <alignment horizontal="right" vertical="center" indent="1" readingOrder="1"/>
    </xf>
    <xf numFmtId="0" fontId="20" fillId="0" borderId="79" xfId="95" applyBorder="1" applyAlignment="1">
      <alignment horizontal="left" vertical="center" indent="1"/>
    </xf>
    <xf numFmtId="0" fontId="24" fillId="5" borderId="14" xfId="39" applyFill="1" applyBorder="1">
      <alignment horizontal="right" vertical="center" wrapText="1" indent="1" readingOrder="2"/>
    </xf>
    <xf numFmtId="0" fontId="20" fillId="5" borderId="29" xfId="44" applyFont="1" applyFill="1" applyBorder="1" applyAlignment="1">
      <alignment horizontal="right" vertical="center" indent="1" readingOrder="1"/>
    </xf>
    <xf numFmtId="0" fontId="20" fillId="6" borderId="80" xfId="95" applyFill="1" applyBorder="1" applyAlignment="1">
      <alignment horizontal="left" vertical="center" indent="1"/>
    </xf>
    <xf numFmtId="0" fontId="24" fillId="0" borderId="9" xfId="39" applyFill="1" applyBorder="1">
      <alignment horizontal="right" vertical="center" wrapText="1" indent="1" readingOrder="2"/>
    </xf>
    <xf numFmtId="0" fontId="20" fillId="0" borderId="29" xfId="44" applyFont="1" applyBorder="1">
      <alignment horizontal="right" vertical="center" indent="1"/>
    </xf>
    <xf numFmtId="0" fontId="20" fillId="0" borderId="80" xfId="95" applyBorder="1" applyAlignment="1">
      <alignment horizontal="left" vertical="center" indent="1"/>
    </xf>
    <xf numFmtId="0" fontId="24" fillId="5" borderId="9" xfId="39" applyFill="1" applyBorder="1">
      <alignment horizontal="right" vertical="center" wrapText="1" indent="1" readingOrder="2"/>
    </xf>
    <xf numFmtId="0" fontId="24" fillId="0" borderId="17" xfId="39" applyFill="1" applyBorder="1">
      <alignment horizontal="right" vertical="center" wrapText="1" indent="1" readingOrder="2"/>
    </xf>
    <xf numFmtId="0" fontId="24" fillId="5" borderId="23" xfId="39" applyFill="1" applyBorder="1">
      <alignment horizontal="right" vertical="center" wrapText="1" indent="1" readingOrder="2"/>
    </xf>
    <xf numFmtId="3" fontId="20" fillId="5" borderId="23" xfId="0" applyNumberFormat="1" applyFont="1" applyFill="1" applyBorder="1" applyAlignment="1">
      <alignment horizontal="right" vertical="center" indent="1"/>
    </xf>
    <xf numFmtId="0" fontId="34" fillId="5" borderId="29" xfId="16" applyFont="1" applyFill="1" applyBorder="1" applyAlignment="1">
      <alignment horizontal="center" vertical="top" wrapText="1"/>
    </xf>
    <xf numFmtId="0" fontId="20" fillId="0" borderId="17" xfId="1" applyNumberFormat="1" applyFont="1" applyFill="1" applyBorder="1" applyAlignment="1">
      <alignment horizontal="right" vertical="center" indent="1" readingOrder="1"/>
    </xf>
    <xf numFmtId="0" fontId="19" fillId="0" borderId="17" xfId="1" applyNumberFormat="1" applyFont="1" applyFill="1" applyBorder="1" applyAlignment="1">
      <alignment horizontal="right" vertical="center" indent="1" readingOrder="1"/>
    </xf>
    <xf numFmtId="0" fontId="19" fillId="0" borderId="17" xfId="39" applyFont="1" applyFill="1" applyBorder="1" applyAlignment="1">
      <alignment horizontal="center" vertical="center" wrapText="1" readingOrder="1"/>
    </xf>
    <xf numFmtId="3" fontId="20" fillId="0" borderId="0" xfId="0" applyNumberFormat="1" applyFont="1" applyAlignment="1">
      <alignment horizontal="right" vertical="center" indent="1"/>
    </xf>
    <xf numFmtId="0" fontId="19" fillId="4" borderId="26" xfId="39" applyFont="1" applyFill="1" applyBorder="1">
      <alignment horizontal="right" vertical="center" wrapText="1" indent="1" readingOrder="2"/>
    </xf>
    <xf numFmtId="0" fontId="20" fillId="4" borderId="26" xfId="44" applyFont="1" applyFill="1" applyBorder="1" applyAlignment="1">
      <alignment horizontal="right" vertical="center" indent="1" readingOrder="1"/>
    </xf>
    <xf numFmtId="0" fontId="37" fillId="4" borderId="26" xfId="44" applyFont="1" applyFill="1" applyBorder="1" applyAlignment="1">
      <alignment horizontal="left" vertical="center" indent="1" readingOrder="1"/>
    </xf>
    <xf numFmtId="0" fontId="19" fillId="4" borderId="23" xfId="39" applyFont="1" applyFill="1" applyBorder="1">
      <alignment horizontal="right" vertical="center" wrapText="1" indent="1" readingOrder="2"/>
    </xf>
    <xf numFmtId="0" fontId="20" fillId="4" borderId="23" xfId="44" applyFont="1" applyFill="1" applyBorder="1" applyAlignment="1">
      <alignment horizontal="right" vertical="center" indent="1" readingOrder="1"/>
    </xf>
    <xf numFmtId="0" fontId="37" fillId="4" borderId="23" xfId="44" applyFont="1" applyFill="1" applyBorder="1" applyAlignment="1">
      <alignment horizontal="left" vertical="center" indent="1" readingOrder="1"/>
    </xf>
    <xf numFmtId="0" fontId="19" fillId="4" borderId="22" xfId="39" applyFont="1" applyFill="1" applyBorder="1" applyAlignment="1">
      <alignment horizontal="center" vertical="center" wrapText="1" readingOrder="2"/>
    </xf>
    <xf numFmtId="0" fontId="19" fillId="4" borderId="22" xfId="44" applyFont="1" applyFill="1" applyBorder="1" applyAlignment="1">
      <alignment horizontal="right" vertical="center" indent="1" readingOrder="1"/>
    </xf>
    <xf numFmtId="0" fontId="37" fillId="4" borderId="22" xfId="44" applyFont="1" applyFill="1" applyBorder="1" applyAlignment="1">
      <alignment horizontal="center" vertical="center" readingOrder="1"/>
    </xf>
    <xf numFmtId="1" fontId="24" fillId="0" borderId="20" xfId="44" applyNumberFormat="1" applyFont="1" applyBorder="1">
      <alignment horizontal="right" vertical="center" indent="1"/>
    </xf>
    <xf numFmtId="167" fontId="20" fillId="0" borderId="26" xfId="44" applyNumberFormat="1" applyFont="1" applyBorder="1">
      <alignment horizontal="right" vertical="center" indent="1"/>
    </xf>
    <xf numFmtId="1" fontId="24" fillId="8" borderId="10" xfId="44" applyNumberFormat="1" applyFont="1" applyFill="1" applyBorder="1">
      <alignment horizontal="right" vertical="center" indent="1"/>
    </xf>
    <xf numFmtId="167" fontId="20" fillId="8" borderId="9" xfId="44" applyNumberFormat="1" applyFont="1" applyFill="1" applyBorder="1">
      <alignment horizontal="right" vertical="center" indent="1"/>
    </xf>
    <xf numFmtId="1" fontId="24" fillId="0" borderId="10" xfId="44" applyNumberFormat="1" applyFont="1" applyBorder="1">
      <alignment horizontal="right" vertical="center" indent="1"/>
    </xf>
    <xf numFmtId="167" fontId="20" fillId="0" borderId="9" xfId="44" applyNumberFormat="1" applyFont="1" applyBorder="1">
      <alignment horizontal="right" vertical="center" indent="1"/>
    </xf>
    <xf numFmtId="1" fontId="24" fillId="8" borderId="15" xfId="44" applyNumberFormat="1" applyFont="1" applyFill="1" applyBorder="1">
      <alignment horizontal="right" vertical="center" indent="1"/>
    </xf>
    <xf numFmtId="167" fontId="20" fillId="8" borderId="17" xfId="44" applyNumberFormat="1" applyFont="1" applyFill="1" applyBorder="1">
      <alignment horizontal="right" vertical="center" indent="1"/>
    </xf>
    <xf numFmtId="167" fontId="20" fillId="0" borderId="14" xfId="58" applyNumberFormat="1" applyFont="1" applyFill="1" applyBorder="1" applyAlignment="1">
      <alignment horizontal="right" vertical="center" indent="1"/>
    </xf>
    <xf numFmtId="0" fontId="19" fillId="0" borderId="13" xfId="16" applyFont="1" applyFill="1" applyBorder="1" applyAlignment="1">
      <alignment horizontal="left" vertical="center" wrapText="1" indent="1"/>
    </xf>
    <xf numFmtId="0" fontId="19" fillId="5" borderId="11" xfId="16" applyFont="1" applyFill="1" applyBorder="1" applyAlignment="1">
      <alignment horizontal="left" vertical="center" wrapText="1" indent="1"/>
    </xf>
    <xf numFmtId="0" fontId="19" fillId="0" borderId="11" xfId="16" applyFont="1" applyFill="1" applyBorder="1" applyAlignment="1">
      <alignment horizontal="left" vertical="center" wrapText="1" indent="1"/>
    </xf>
    <xf numFmtId="0" fontId="24" fillId="0" borderId="12" xfId="16" applyFont="1" applyFill="1" applyBorder="1" applyAlignment="1">
      <alignment horizontal="right" vertical="center" wrapText="1" indent="1"/>
    </xf>
    <xf numFmtId="0" fontId="24" fillId="5" borderId="10" xfId="16" applyFont="1" applyFill="1" applyBorder="1" applyAlignment="1">
      <alignment horizontal="right" vertical="center" wrapText="1" indent="1"/>
    </xf>
    <xf numFmtId="0" fontId="24" fillId="0" borderId="10" xfId="16" applyFont="1" applyFill="1" applyBorder="1" applyAlignment="1">
      <alignment horizontal="right" vertical="center" wrapText="1" indent="1"/>
    </xf>
    <xf numFmtId="0" fontId="20" fillId="6" borderId="29" xfId="95" applyFill="1" applyBorder="1" applyAlignment="1">
      <alignment horizontal="left" vertical="center" wrapText="1" indent="1"/>
    </xf>
    <xf numFmtId="167" fontId="20" fillId="8" borderId="23" xfId="44" applyNumberFormat="1" applyFont="1" applyFill="1" applyBorder="1">
      <alignment horizontal="right" vertical="center" indent="1"/>
    </xf>
    <xf numFmtId="167" fontId="19" fillId="4" borderId="22" xfId="37" applyNumberFormat="1" applyFont="1" applyFill="1" applyBorder="1" applyAlignment="1">
      <alignment horizontal="right" vertical="center" indent="1"/>
    </xf>
    <xf numFmtId="3" fontId="20" fillId="0" borderId="45" xfId="1" quotePrefix="1" applyNumberFormat="1" applyFont="1" applyFill="1" applyBorder="1" applyAlignment="1">
      <alignment horizontal="left" vertical="center" indent="1"/>
    </xf>
    <xf numFmtId="0" fontId="9" fillId="4" borderId="0" xfId="160" applyFill="1" applyAlignment="1">
      <alignment vertical="center"/>
    </xf>
    <xf numFmtId="0" fontId="9" fillId="0" borderId="0" xfId="160" applyAlignment="1">
      <alignment vertical="center"/>
    </xf>
    <xf numFmtId="0" fontId="30" fillId="4" borderId="0" xfId="32" applyFont="1" applyFill="1" applyAlignment="1">
      <alignment horizontal="right" vertical="center"/>
    </xf>
    <xf numFmtId="0" fontId="30" fillId="4" borderId="0" xfId="160" applyFont="1" applyFill="1"/>
    <xf numFmtId="0" fontId="35" fillId="4" borderId="0" xfId="30" applyFont="1" applyFill="1" applyAlignment="1">
      <alignment horizontal="left" vertical="center" readingOrder="1"/>
    </xf>
    <xf numFmtId="0" fontId="9" fillId="4" borderId="0" xfId="160" applyFill="1"/>
    <xf numFmtId="0" fontId="9" fillId="0" borderId="0" xfId="160" applyAlignment="1">
      <alignment vertical="center" readingOrder="2"/>
    </xf>
    <xf numFmtId="0" fontId="49" fillId="0" borderId="58" xfId="160" applyFont="1" applyBorder="1" applyAlignment="1">
      <alignment vertical="center" wrapText="1"/>
    </xf>
    <xf numFmtId="0" fontId="19" fillId="5" borderId="25" xfId="16" applyFont="1" applyFill="1" applyBorder="1">
      <alignment horizontal="center" vertical="center" wrapText="1"/>
    </xf>
    <xf numFmtId="3" fontId="43" fillId="0" borderId="0" xfId="0" applyNumberFormat="1" applyFont="1"/>
    <xf numFmtId="0" fontId="30" fillId="0" borderId="44" xfId="39" applyFont="1" applyFill="1" applyBorder="1">
      <alignment horizontal="right" vertical="center" wrapText="1" indent="1" readingOrder="2"/>
    </xf>
    <xf numFmtId="165" fontId="20" fillId="0" borderId="45" xfId="1" applyNumberFormat="1" applyFont="1" applyFill="1" applyBorder="1" applyAlignment="1">
      <alignment horizontal="center" vertical="center"/>
    </xf>
    <xf numFmtId="0" fontId="48" fillId="0" borderId="45" xfId="45" applyFont="1" applyFill="1" applyBorder="1">
      <alignment horizontal="left" vertical="center" wrapText="1" indent="1"/>
    </xf>
    <xf numFmtId="3" fontId="36" fillId="0" borderId="0" xfId="0" applyNumberFormat="1" applyFont="1" applyAlignment="1">
      <alignment readingOrder="2"/>
    </xf>
    <xf numFmtId="0" fontId="19" fillId="5" borderId="25" xfId="36" applyFont="1" applyFill="1" applyBorder="1" applyAlignment="1">
      <alignment horizontal="center" vertical="center"/>
    </xf>
    <xf numFmtId="0" fontId="19" fillId="0" borderId="88" xfId="6" applyFont="1" applyBorder="1" applyAlignment="1">
      <alignment horizontal="left" vertical="center"/>
    </xf>
    <xf numFmtId="165" fontId="20" fillId="0" borderId="9" xfId="193" applyNumberFormat="1" applyFont="1" applyFill="1" applyBorder="1" applyAlignment="1">
      <alignment horizontal="right" vertical="center"/>
    </xf>
    <xf numFmtId="165" fontId="20" fillId="0" borderId="9" xfId="193" applyNumberFormat="1" applyFont="1" applyFill="1" applyBorder="1" applyAlignment="1">
      <alignment horizontal="left" vertical="center" indent="1"/>
    </xf>
    <xf numFmtId="0" fontId="30" fillId="5" borderId="24" xfId="36" applyFont="1" applyFill="1" applyBorder="1" applyAlignment="1">
      <alignment horizontal="center" vertical="center"/>
    </xf>
    <xf numFmtId="3" fontId="19" fillId="5" borderId="22" xfId="1" applyNumberFormat="1" applyFont="1" applyFill="1" applyBorder="1" applyAlignment="1">
      <alignment horizontal="left" vertical="center" indent="1"/>
    </xf>
    <xf numFmtId="0" fontId="35" fillId="5" borderId="25" xfId="36" applyFont="1" applyFill="1" applyBorder="1" applyAlignment="1">
      <alignment horizontal="center" vertical="center"/>
    </xf>
    <xf numFmtId="167" fontId="19" fillId="5" borderId="22" xfId="1" applyNumberFormat="1" applyFont="1" applyFill="1" applyBorder="1" applyAlignment="1">
      <alignment horizontal="center" vertical="center"/>
    </xf>
    <xf numFmtId="0" fontId="0" fillId="4" borderId="0" xfId="0" applyFill="1"/>
    <xf numFmtId="0" fontId="35" fillId="5" borderId="28" xfId="16" applyFont="1" applyFill="1" applyBorder="1" applyAlignment="1">
      <alignment horizontal="center" vertical="top" wrapText="1"/>
    </xf>
    <xf numFmtId="0" fontId="35" fillId="5" borderId="28" xfId="36" applyFont="1" applyFill="1" applyBorder="1" applyAlignment="1">
      <alignment horizontal="center" vertical="top" wrapText="1"/>
    </xf>
    <xf numFmtId="0" fontId="46" fillId="0" borderId="45" xfId="39" applyFont="1" applyFill="1" applyBorder="1" applyAlignment="1">
      <alignment horizontal="center" vertical="center" readingOrder="1"/>
    </xf>
    <xf numFmtId="0" fontId="19" fillId="5" borderId="45" xfId="39" applyFont="1" applyFill="1" applyBorder="1" applyAlignment="1">
      <alignment horizontal="center" vertical="center" readingOrder="1"/>
    </xf>
    <xf numFmtId="0" fontId="24" fillId="0" borderId="44" xfId="39" applyFill="1" applyBorder="1" applyAlignment="1">
      <alignment horizontal="center" vertical="center" readingOrder="2"/>
    </xf>
    <xf numFmtId="0" fontId="24" fillId="5" borderId="44" xfId="16" applyFont="1" applyFill="1" applyBorder="1" applyAlignment="1">
      <alignment horizontal="center" vertical="center" wrapText="1" readingOrder="2"/>
    </xf>
    <xf numFmtId="1" fontId="20" fillId="4" borderId="13" xfId="1" applyNumberFormat="1" applyFont="1" applyFill="1" applyBorder="1" applyAlignment="1">
      <alignment horizontal="right" vertical="center" indent="1" readingOrder="1"/>
    </xf>
    <xf numFmtId="1" fontId="20" fillId="6" borderId="11" xfId="1" applyNumberFormat="1" applyFont="1" applyFill="1" applyBorder="1" applyAlignment="1">
      <alignment horizontal="right" vertical="center" indent="1" readingOrder="1"/>
    </xf>
    <xf numFmtId="0" fontId="35" fillId="5" borderId="28" xfId="161" applyFont="1" applyFill="1" applyBorder="1" applyAlignment="1">
      <alignment horizontal="center" vertical="top"/>
    </xf>
    <xf numFmtId="0" fontId="30" fillId="5" borderId="27" xfId="39" applyFont="1" applyFill="1" applyBorder="1" applyAlignment="1">
      <alignment horizontal="center" wrapText="1" readingOrder="2"/>
    </xf>
    <xf numFmtId="0" fontId="19" fillId="8" borderId="27" xfId="16" applyFont="1" applyFill="1" applyBorder="1">
      <alignment horizontal="center" vertical="center" wrapText="1"/>
    </xf>
    <xf numFmtId="1" fontId="24" fillId="0" borderId="102" xfId="44" applyNumberFormat="1" applyFont="1" applyBorder="1">
      <alignment horizontal="right" vertical="center" indent="1"/>
    </xf>
    <xf numFmtId="1" fontId="24" fillId="5" borderId="103" xfId="44" applyNumberFormat="1" applyFont="1" applyFill="1" applyBorder="1">
      <alignment horizontal="right" vertical="center" indent="1"/>
    </xf>
    <xf numFmtId="1" fontId="24" fillId="5" borderId="104" xfId="44" applyNumberFormat="1" applyFont="1" applyFill="1" applyBorder="1">
      <alignment horizontal="right" vertical="center" indent="1"/>
    </xf>
    <xf numFmtId="0" fontId="19" fillId="5" borderId="45" xfId="16" applyFont="1" applyFill="1" applyBorder="1">
      <alignment horizontal="center" vertical="center" wrapText="1"/>
    </xf>
    <xf numFmtId="0" fontId="24" fillId="0" borderId="88" xfId="6" applyFont="1" applyBorder="1" applyAlignment="1">
      <alignment horizontal="center" vertical="center"/>
    </xf>
    <xf numFmtId="0" fontId="19" fillId="5" borderId="25" xfId="0" applyFont="1" applyFill="1" applyBorder="1" applyAlignment="1">
      <alignment horizontal="right" vertical="center" indent="1"/>
    </xf>
    <xf numFmtId="4" fontId="25" fillId="0" borderId="0" xfId="0" applyNumberFormat="1" applyFont="1" applyAlignment="1">
      <alignment horizontal="center" vertical="center"/>
    </xf>
    <xf numFmtId="4" fontId="26" fillId="0" borderId="0" xfId="0" applyNumberFormat="1" applyFont="1" applyAlignment="1">
      <alignment vertical="center"/>
    </xf>
    <xf numFmtId="167" fontId="19" fillId="4" borderId="28" xfId="37" applyNumberFormat="1" applyFont="1" applyFill="1" applyBorder="1" applyAlignment="1">
      <alignment horizontal="center" vertical="center"/>
    </xf>
    <xf numFmtId="0" fontId="4" fillId="0" borderId="0" xfId="339"/>
    <xf numFmtId="0" fontId="20" fillId="0" borderId="0" xfId="239"/>
    <xf numFmtId="0" fontId="20" fillId="0" borderId="29" xfId="17" applyFont="1" applyFill="1" applyBorder="1" applyAlignment="1">
      <alignment vertical="center"/>
    </xf>
    <xf numFmtId="0" fontId="19" fillId="0" borderId="29" xfId="17" applyFont="1" applyFill="1" applyBorder="1" applyAlignment="1">
      <alignment vertical="center"/>
    </xf>
    <xf numFmtId="0" fontId="20" fillId="5" borderId="29" xfId="17" applyFont="1" applyFill="1" applyBorder="1" applyAlignment="1">
      <alignment vertical="center"/>
    </xf>
    <xf numFmtId="0" fontId="19" fillId="5" borderId="29" xfId="17" applyFont="1" applyFill="1" applyBorder="1" applyAlignment="1">
      <alignment vertical="center"/>
    </xf>
    <xf numFmtId="0" fontId="20" fillId="0" borderId="11" xfId="45" applyFont="1" applyFill="1" applyBorder="1" applyAlignment="1">
      <alignment horizontal="left" vertical="center" wrapText="1" indent="1" readingOrder="1"/>
    </xf>
    <xf numFmtId="0" fontId="20" fillId="5" borderId="11" xfId="45" applyFont="1" applyFill="1" applyBorder="1" applyAlignment="1">
      <alignment horizontal="left" vertical="center" wrapText="1" indent="1" readingOrder="1"/>
    </xf>
    <xf numFmtId="0" fontId="24" fillId="4" borderId="10" xfId="39" applyFill="1" applyBorder="1">
      <alignment horizontal="right" vertical="center" wrapText="1" indent="1" readingOrder="2"/>
    </xf>
    <xf numFmtId="0" fontId="20" fillId="4" borderId="11" xfId="45" applyFont="1" applyFill="1" applyBorder="1" applyAlignment="1">
      <alignment horizontal="left" vertical="center" wrapText="1" indent="1" readingOrder="1"/>
    </xf>
    <xf numFmtId="0" fontId="20" fillId="0" borderId="0" xfId="239" applyAlignment="1">
      <alignment horizontal="right" vertical="center" indent="1"/>
    </xf>
    <xf numFmtId="0" fontId="35" fillId="5" borderId="29" xfId="16" applyFont="1" applyFill="1" applyBorder="1" applyAlignment="1">
      <alignment horizontal="center" wrapText="1"/>
    </xf>
    <xf numFmtId="0" fontId="30" fillId="5" borderId="28" xfId="16" applyFont="1" applyFill="1" applyBorder="1" applyAlignment="1">
      <alignment horizontal="center" wrapText="1"/>
    </xf>
    <xf numFmtId="167" fontId="20" fillId="5" borderId="23" xfId="94" applyNumberFormat="1" applyFont="1" applyFill="1" applyBorder="1" applyAlignment="1">
      <alignment horizontal="right" vertical="center" indent="1"/>
    </xf>
    <xf numFmtId="167" fontId="19" fillId="5" borderId="23" xfId="94" applyNumberFormat="1" applyFont="1" applyFill="1" applyBorder="1" applyAlignment="1">
      <alignment horizontal="right" vertical="center" indent="1"/>
    </xf>
    <xf numFmtId="167" fontId="20" fillId="0" borderId="14" xfId="94" applyNumberFormat="1" applyFont="1" applyFill="1" applyBorder="1" applyAlignment="1">
      <alignment horizontal="right" vertical="center" indent="1"/>
    </xf>
    <xf numFmtId="167" fontId="19" fillId="0" borderId="14" xfId="94" applyNumberFormat="1" applyFont="1" applyFill="1" applyBorder="1" applyAlignment="1">
      <alignment horizontal="right" vertical="center" indent="1"/>
    </xf>
    <xf numFmtId="0" fontId="30" fillId="5" borderId="22" xfId="16" applyFont="1" applyFill="1" applyBorder="1">
      <alignment horizontal="center" vertical="center" wrapText="1"/>
    </xf>
    <xf numFmtId="0" fontId="20" fillId="0" borderId="0" xfId="342" applyFont="1"/>
    <xf numFmtId="0" fontId="3" fillId="0" borderId="0" xfId="342"/>
    <xf numFmtId="0" fontId="42" fillId="0" borderId="0" xfId="342" applyFont="1"/>
    <xf numFmtId="1" fontId="25" fillId="0" borderId="0" xfId="342" applyNumberFormat="1" applyFont="1" applyAlignment="1">
      <alignment horizontal="center" vertical="center"/>
    </xf>
    <xf numFmtId="0" fontId="26" fillId="0" borderId="0" xfId="342" applyFont="1" applyAlignment="1">
      <alignment vertical="center"/>
    </xf>
    <xf numFmtId="0" fontId="28" fillId="0" borderId="0" xfId="342" applyFont="1" applyAlignment="1">
      <alignment vertical="center"/>
    </xf>
    <xf numFmtId="0" fontId="20" fillId="0" borderId="0" xfId="97" applyAlignment="1">
      <alignment horizontal="justify" vertical="center"/>
    </xf>
    <xf numFmtId="0" fontId="74" fillId="0" borderId="0" xfId="97" applyFont="1" applyAlignment="1">
      <alignment horizontal="center" vertical="center"/>
    </xf>
    <xf numFmtId="0" fontId="76" fillId="0" borderId="0" xfId="97" applyFont="1" applyAlignment="1">
      <alignment horizontal="center" vertical="center" wrapText="1"/>
    </xf>
    <xf numFmtId="0" fontId="41" fillId="0" borderId="0" xfId="97" applyFont="1" applyAlignment="1">
      <alignment vertical="center"/>
    </xf>
    <xf numFmtId="0" fontId="69" fillId="0" borderId="0" xfId="97" applyFont="1" applyAlignment="1">
      <alignment horizontal="right" vertical="center"/>
    </xf>
    <xf numFmtId="0" fontId="48" fillId="0" borderId="0" xfId="97" applyFont="1" applyAlignment="1">
      <alignment horizontal="justify" vertical="center"/>
    </xf>
    <xf numFmtId="0" fontId="75" fillId="0" borderId="0" xfId="97" applyFont="1" applyAlignment="1">
      <alignment horizontal="right" vertical="top" wrapText="1" indent="1" readingOrder="2"/>
    </xf>
    <xf numFmtId="0" fontId="21" fillId="0" borderId="0" xfId="97" applyFont="1" applyAlignment="1">
      <alignment vertical="top"/>
    </xf>
    <xf numFmtId="0" fontId="20" fillId="0" borderId="0" xfId="97" applyAlignment="1">
      <alignment horizontal="left" vertical="top" wrapText="1" indent="1"/>
    </xf>
    <xf numFmtId="0" fontId="70" fillId="0" borderId="0" xfId="97" applyFont="1" applyAlignment="1">
      <alignment horizontal="right" vertical="center" wrapText="1" indent="1" readingOrder="2"/>
    </xf>
    <xf numFmtId="0" fontId="47" fillId="0" borderId="0" xfId="97" applyFont="1" applyAlignment="1">
      <alignment vertical="top"/>
    </xf>
    <xf numFmtId="0" fontId="19" fillId="0" borderId="0" xfId="97" applyFont="1" applyAlignment="1">
      <alignment horizontal="left" vertical="center" wrapText="1" indent="1"/>
    </xf>
    <xf numFmtId="0" fontId="75" fillId="0" borderId="0" xfId="97" applyFont="1" applyAlignment="1">
      <alignment horizontal="right" vertical="center" wrapText="1" indent="2" readingOrder="2"/>
    </xf>
    <xf numFmtId="0" fontId="20" fillId="0" borderId="0" xfId="97" applyAlignment="1">
      <alignment horizontal="left" vertical="center" wrapText="1" indent="2"/>
    </xf>
    <xf numFmtId="0" fontId="105" fillId="0" borderId="0" xfId="97" applyFont="1" applyAlignment="1">
      <alignment horizontal="left" vertical="center"/>
    </xf>
    <xf numFmtId="0" fontId="106" fillId="0" borderId="0" xfId="97" applyFont="1"/>
    <xf numFmtId="0" fontId="98" fillId="0" borderId="0" xfId="97" applyFont="1" applyAlignment="1">
      <alignment horizontal="left" vertical="center" wrapText="1" indent="2"/>
    </xf>
    <xf numFmtId="0" fontId="24" fillId="0" borderId="63" xfId="6" applyFont="1" applyBorder="1" applyAlignment="1">
      <alignment horizontal="center" vertical="center"/>
    </xf>
    <xf numFmtId="0" fontId="19" fillId="8" borderId="47" xfId="16" applyFont="1" applyFill="1" applyBorder="1">
      <alignment horizontal="center" vertical="center" wrapText="1"/>
    </xf>
    <xf numFmtId="0" fontId="19" fillId="8" borderId="45" xfId="16" applyFont="1" applyFill="1" applyBorder="1">
      <alignment horizontal="center" vertical="center" wrapText="1"/>
    </xf>
    <xf numFmtId="0" fontId="19" fillId="8" borderId="40" xfId="16" applyFont="1" applyFill="1" applyBorder="1">
      <alignment horizontal="center" vertical="center" wrapText="1"/>
    </xf>
    <xf numFmtId="0" fontId="101" fillId="4" borderId="0" xfId="2" applyFont="1" applyFill="1" applyAlignment="1">
      <alignment horizontal="center" vertical="center"/>
    </xf>
    <xf numFmtId="0" fontId="0" fillId="0" borderId="29" xfId="95" applyFont="1" applyBorder="1" applyAlignment="1">
      <alignment horizontal="left" vertical="center" indent="1"/>
    </xf>
    <xf numFmtId="0" fontId="20" fillId="3" borderId="0" xfId="97" applyFill="1" applyAlignment="1">
      <alignment horizontal="right" readingOrder="2"/>
    </xf>
    <xf numFmtId="0" fontId="20" fillId="4" borderId="0" xfId="95" applyFill="1" applyAlignment="1">
      <alignment vertical="center"/>
    </xf>
    <xf numFmtId="0" fontId="20" fillId="0" borderId="0" xfId="95" applyAlignment="1">
      <alignment vertical="center"/>
    </xf>
    <xf numFmtId="0" fontId="20" fillId="4" borderId="0" xfId="95" applyFill="1"/>
    <xf numFmtId="0" fontId="20" fillId="0" borderId="0" xfId="95"/>
    <xf numFmtId="0" fontId="19" fillId="7" borderId="21" xfId="95" applyFont="1" applyFill="1" applyBorder="1" applyAlignment="1">
      <alignment horizontal="left" vertical="center" wrapText="1" indent="1" readingOrder="1"/>
    </xf>
    <xf numFmtId="0" fontId="19" fillId="8" borderId="11" xfId="95" applyFont="1" applyFill="1" applyBorder="1" applyAlignment="1">
      <alignment horizontal="left" vertical="center" wrapText="1" indent="1" readingOrder="1"/>
    </xf>
    <xf numFmtId="0" fontId="19" fillId="7" borderId="11" xfId="95" applyFont="1" applyFill="1" applyBorder="1" applyAlignment="1">
      <alignment horizontal="left" vertical="center" wrapText="1" indent="1" readingOrder="1"/>
    </xf>
    <xf numFmtId="0" fontId="19" fillId="6" borderId="11" xfId="95" applyFont="1" applyFill="1" applyBorder="1" applyAlignment="1">
      <alignment horizontal="left" vertical="center" wrapText="1" indent="1" readingOrder="1"/>
    </xf>
    <xf numFmtId="0" fontId="19" fillId="8" borderId="16" xfId="95" applyFont="1" applyFill="1" applyBorder="1" applyAlignment="1">
      <alignment horizontal="left" vertical="center" wrapText="1" indent="1" readingOrder="1"/>
    </xf>
    <xf numFmtId="0" fontId="49" fillId="0" borderId="58" xfId="95" applyFont="1" applyBorder="1" applyAlignment="1">
      <alignment vertical="center" wrapText="1"/>
    </xf>
    <xf numFmtId="0" fontId="30" fillId="0" borderId="0" xfId="95" applyFont="1" applyAlignment="1">
      <alignment vertical="center"/>
    </xf>
    <xf numFmtId="0" fontId="24" fillId="0" borderId="0" xfId="95" applyFont="1" applyAlignment="1">
      <alignment vertical="center"/>
    </xf>
    <xf numFmtId="0" fontId="30" fillId="4" borderId="0" xfId="95" applyFont="1" applyFill="1"/>
    <xf numFmtId="0" fontId="24" fillId="0" borderId="58" xfId="95" applyFont="1" applyBorder="1" applyAlignment="1">
      <alignment horizontal="center" vertical="center"/>
    </xf>
    <xf numFmtId="1" fontId="25" fillId="0" borderId="0" xfId="95" applyNumberFormat="1" applyFont="1" applyAlignment="1">
      <alignment horizontal="center" vertical="center"/>
    </xf>
    <xf numFmtId="0" fontId="26" fillId="0" borderId="0" xfId="95" applyFont="1" applyAlignment="1">
      <alignment vertical="center"/>
    </xf>
    <xf numFmtId="167" fontId="20" fillId="4" borderId="27" xfId="182" applyNumberFormat="1" applyFont="1" applyFill="1" applyBorder="1" applyAlignment="1">
      <alignment horizontal="right" vertical="center" indent="1" readingOrder="1"/>
    </xf>
    <xf numFmtId="167" fontId="19" fillId="4" borderId="27" xfId="182" applyNumberFormat="1" applyFont="1" applyFill="1" applyBorder="1" applyAlignment="1">
      <alignment horizontal="right" vertical="center" indent="1" readingOrder="1"/>
    </xf>
    <xf numFmtId="167" fontId="20" fillId="6" borderId="29" xfId="182" applyNumberFormat="1" applyFont="1" applyFill="1" applyBorder="1" applyAlignment="1">
      <alignment horizontal="right" vertical="center" indent="1" readingOrder="1"/>
    </xf>
    <xf numFmtId="167" fontId="19" fillId="6" borderId="29" xfId="182" applyNumberFormat="1" applyFont="1" applyFill="1" applyBorder="1" applyAlignment="1">
      <alignment horizontal="right" vertical="center" indent="1" readingOrder="1"/>
    </xf>
    <xf numFmtId="167" fontId="20" fillId="4" borderId="29" xfId="182" applyNumberFormat="1" applyFont="1" applyFill="1" applyBorder="1" applyAlignment="1">
      <alignment horizontal="right" vertical="center" indent="1" readingOrder="1"/>
    </xf>
    <xf numFmtId="167" fontId="19" fillId="4" borderId="29" xfId="182" applyNumberFormat="1" applyFont="1" applyFill="1" applyBorder="1" applyAlignment="1">
      <alignment horizontal="right" vertical="center" indent="1" readingOrder="1"/>
    </xf>
    <xf numFmtId="167" fontId="19" fillId="6" borderId="22" xfId="182" applyNumberFormat="1" applyFont="1" applyFill="1" applyBorder="1" applyAlignment="1">
      <alignment horizontal="right" vertical="center" indent="1" readingOrder="1"/>
    </xf>
    <xf numFmtId="1" fontId="65" fillId="5" borderId="0" xfId="24" applyNumberFormat="1" applyFont="1" applyFill="1" applyAlignment="1">
      <alignment horizontal="right" vertical="center" indent="1" readingOrder="1"/>
    </xf>
    <xf numFmtId="1" fontId="65" fillId="0" borderId="28" xfId="24" applyNumberFormat="1" applyFont="1" applyBorder="1" applyAlignment="1">
      <alignment horizontal="right" vertical="center" indent="1" readingOrder="1"/>
    </xf>
    <xf numFmtId="0" fontId="24" fillId="0" borderId="33" xfId="39" applyFill="1" applyBorder="1" applyAlignment="1">
      <alignment horizontal="center" vertical="center" readingOrder="2"/>
    </xf>
    <xf numFmtId="0" fontId="46" fillId="0" borderId="40" xfId="39" applyFont="1" applyFill="1" applyBorder="1" applyAlignment="1">
      <alignment horizontal="center" vertical="center" readingOrder="1"/>
    </xf>
    <xf numFmtId="1" fontId="65" fillId="0" borderId="27" xfId="24" applyNumberFormat="1" applyFont="1" applyBorder="1" applyAlignment="1">
      <alignment horizontal="right" vertical="center" indent="1" readingOrder="1"/>
    </xf>
    <xf numFmtId="1" fontId="65" fillId="5" borderId="45" xfId="24" applyNumberFormat="1" applyFont="1" applyFill="1" applyBorder="1" applyAlignment="1">
      <alignment horizontal="right" vertical="center" indent="1" readingOrder="1"/>
    </xf>
    <xf numFmtId="0" fontId="0" fillId="5" borderId="19" xfId="45" applyFont="1" applyFill="1" applyBorder="1">
      <alignment horizontal="left" vertical="center" wrapText="1" indent="1"/>
    </xf>
    <xf numFmtId="3" fontId="20" fillId="3" borderId="0" xfId="97" applyNumberFormat="1" applyFill="1"/>
    <xf numFmtId="0" fontId="30" fillId="5" borderId="25" xfId="16" applyFont="1" applyFill="1" applyBorder="1">
      <alignment horizontal="center" vertical="center" wrapText="1"/>
    </xf>
    <xf numFmtId="0" fontId="35" fillId="6" borderId="29" xfId="16" applyFont="1" applyFill="1" applyBorder="1">
      <alignment horizontal="center" vertical="center" wrapText="1"/>
    </xf>
    <xf numFmtId="0" fontId="108" fillId="0" borderId="0" xfId="97" applyFont="1"/>
    <xf numFmtId="1" fontId="19" fillId="0" borderId="0" xfId="97" applyNumberFormat="1" applyFont="1" applyAlignment="1">
      <alignment horizontal="center" vertical="center"/>
    </xf>
    <xf numFmtId="0" fontId="107" fillId="3" borderId="0" xfId="97" applyFont="1" applyFill="1" applyAlignment="1">
      <alignment horizontal="right"/>
    </xf>
    <xf numFmtId="3" fontId="108" fillId="3" borderId="0" xfId="97" applyNumberFormat="1" applyFont="1" applyFill="1"/>
    <xf numFmtId="0" fontId="107" fillId="0" borderId="0" xfId="97" applyFont="1" applyAlignment="1">
      <alignment horizontal="right"/>
    </xf>
    <xf numFmtId="0" fontId="108" fillId="3" borderId="0" xfId="97" applyFont="1" applyFill="1"/>
    <xf numFmtId="0" fontId="24" fillId="5" borderId="27" xfId="39" applyFill="1" applyBorder="1" applyAlignment="1">
      <alignment horizontal="center" wrapText="1" readingOrder="2"/>
    </xf>
    <xf numFmtId="0" fontId="24" fillId="5" borderId="27" xfId="16" applyFont="1" applyFill="1" applyBorder="1" applyAlignment="1">
      <alignment horizontal="center" wrapText="1"/>
    </xf>
    <xf numFmtId="0" fontId="20" fillId="5" borderId="28" xfId="45" applyFont="1" applyFill="1" applyBorder="1" applyAlignment="1">
      <alignment horizontal="center" vertical="top" wrapText="1"/>
    </xf>
    <xf numFmtId="0" fontId="19" fillId="5" borderId="28" xfId="16" applyFont="1" applyFill="1" applyBorder="1" applyAlignment="1">
      <alignment horizontal="center" vertical="top" wrapText="1"/>
    </xf>
    <xf numFmtId="167" fontId="19" fillId="0" borderId="14" xfId="97" applyNumberFormat="1" applyFont="1" applyBorder="1" applyAlignment="1">
      <alignment horizontal="right" vertical="center" indent="1"/>
    </xf>
    <xf numFmtId="167" fontId="19" fillId="5" borderId="9" xfId="97" applyNumberFormat="1" applyFont="1" applyFill="1" applyBorder="1" applyAlignment="1">
      <alignment horizontal="right" vertical="center" indent="1"/>
    </xf>
    <xf numFmtId="167" fontId="19" fillId="0" borderId="9" xfId="97" applyNumberFormat="1" applyFont="1" applyBorder="1" applyAlignment="1">
      <alignment horizontal="right" vertical="center" indent="1"/>
    </xf>
    <xf numFmtId="0" fontId="24" fillId="5" borderId="18" xfId="16" applyFont="1" applyFill="1" applyBorder="1" applyAlignment="1">
      <alignment horizontal="right" vertical="center" wrapText="1" indent="1"/>
    </xf>
    <xf numFmtId="167" fontId="20" fillId="5" borderId="23" xfId="58" applyNumberFormat="1" applyFont="1" applyFill="1" applyBorder="1" applyAlignment="1">
      <alignment horizontal="right" vertical="center" indent="1"/>
    </xf>
    <xf numFmtId="167" fontId="19" fillId="5" borderId="23" xfId="97" applyNumberFormat="1" applyFont="1" applyFill="1" applyBorder="1" applyAlignment="1">
      <alignment horizontal="right" vertical="center" indent="1"/>
    </xf>
    <xf numFmtId="0" fontId="19" fillId="5" borderId="19" xfId="16" applyFont="1" applyFill="1" applyBorder="1" applyAlignment="1">
      <alignment horizontal="left" vertical="center" wrapText="1" indent="1"/>
    </xf>
    <xf numFmtId="0" fontId="24" fillId="0" borderId="24" xfId="16" applyFont="1" applyFill="1" applyBorder="1">
      <alignment horizontal="center" vertical="center" wrapText="1"/>
    </xf>
    <xf numFmtId="167" fontId="19" fillId="0" borderId="22" xfId="58" applyNumberFormat="1" applyFont="1" applyFill="1" applyBorder="1" applyAlignment="1">
      <alignment horizontal="right" vertical="center"/>
    </xf>
    <xf numFmtId="167" fontId="19" fillId="0" borderId="22" xfId="97" applyNumberFormat="1" applyFont="1" applyBorder="1" applyAlignment="1">
      <alignment vertical="center"/>
    </xf>
    <xf numFmtId="0" fontId="19" fillId="0" borderId="25" xfId="16" applyFont="1" applyFill="1" applyBorder="1">
      <alignment horizontal="center" vertical="center" wrapText="1"/>
    </xf>
    <xf numFmtId="0" fontId="35" fillId="6" borderId="28" xfId="16" applyFont="1" applyFill="1" applyBorder="1">
      <alignment horizontal="center" vertical="center" wrapText="1"/>
    </xf>
    <xf numFmtId="0" fontId="24" fillId="5" borderId="22" xfId="16" applyFont="1" applyFill="1" applyBorder="1">
      <alignment horizontal="center" vertical="center" wrapText="1"/>
    </xf>
    <xf numFmtId="167" fontId="20" fillId="0" borderId="27" xfId="58" applyNumberFormat="1" applyFont="1" applyFill="1" applyBorder="1" applyAlignment="1">
      <alignment horizontal="center" vertical="center"/>
    </xf>
    <xf numFmtId="167" fontId="20" fillId="0" borderId="47" xfId="58" applyNumberFormat="1" applyFont="1" applyFill="1" applyBorder="1" applyAlignment="1">
      <alignment horizontal="center" vertical="center"/>
    </xf>
    <xf numFmtId="167" fontId="20" fillId="0" borderId="26" xfId="94" applyNumberFormat="1" applyFont="1" applyFill="1" applyBorder="1" applyAlignment="1">
      <alignment horizontal="center" vertical="center"/>
    </xf>
    <xf numFmtId="167" fontId="20" fillId="6" borderId="29" xfId="58" applyNumberFormat="1" applyFont="1" applyFill="1" applyBorder="1" applyAlignment="1">
      <alignment horizontal="center" vertical="center"/>
    </xf>
    <xf numFmtId="167" fontId="20" fillId="6" borderId="45" xfId="58" applyNumberFormat="1" applyFont="1" applyFill="1" applyBorder="1" applyAlignment="1">
      <alignment horizontal="center" vertical="center"/>
    </xf>
    <xf numFmtId="167" fontId="20" fillId="5" borderId="9" xfId="94" applyNumberFormat="1" applyFont="1" applyFill="1" applyBorder="1" applyAlignment="1">
      <alignment horizontal="center" vertical="center"/>
    </xf>
    <xf numFmtId="167" fontId="20" fillId="0" borderId="29" xfId="58" applyNumberFormat="1" applyFont="1" applyFill="1" applyBorder="1" applyAlignment="1">
      <alignment horizontal="center" vertical="center"/>
    </xf>
    <xf numFmtId="167" fontId="20" fillId="0" borderId="45" xfId="58" applyNumberFormat="1" applyFont="1" applyFill="1" applyBorder="1" applyAlignment="1">
      <alignment horizontal="center" vertical="center"/>
    </xf>
    <xf numFmtId="167" fontId="20" fillId="0" borderId="9" xfId="94" applyNumberFormat="1" applyFont="1" applyFill="1" applyBorder="1" applyAlignment="1">
      <alignment horizontal="center" vertical="center"/>
    </xf>
    <xf numFmtId="167" fontId="20" fillId="5" borderId="17" xfId="94" applyNumberFormat="1" applyFont="1" applyFill="1" applyBorder="1" applyAlignment="1">
      <alignment horizontal="center" vertical="center"/>
    </xf>
    <xf numFmtId="0" fontId="19" fillId="5" borderId="46" xfId="16" applyFont="1" applyFill="1" applyBorder="1">
      <alignment horizontal="center" vertical="center" wrapText="1"/>
    </xf>
    <xf numFmtId="167" fontId="20" fillId="0" borderId="26" xfId="77" applyNumberFormat="1" applyFont="1" applyFill="1" applyBorder="1" applyAlignment="1">
      <alignment horizontal="right" vertical="center" indent="1"/>
    </xf>
    <xf numFmtId="0" fontId="35" fillId="6" borderId="22" xfId="16" applyFont="1" applyFill="1" applyBorder="1">
      <alignment horizontal="center" vertical="center" wrapText="1"/>
    </xf>
    <xf numFmtId="167" fontId="19" fillId="0" borderId="26" xfId="58" applyNumberFormat="1" applyFont="1" applyFill="1" applyBorder="1" applyAlignment="1">
      <alignment horizontal="center" vertical="center"/>
    </xf>
    <xf numFmtId="167" fontId="19" fillId="5" borderId="9" xfId="58" applyNumberFormat="1" applyFont="1" applyFill="1" applyBorder="1" applyAlignment="1">
      <alignment horizontal="center" vertical="center"/>
    </xf>
    <xf numFmtId="167" fontId="19" fillId="0" borderId="9" xfId="58" applyNumberFormat="1" applyFont="1" applyFill="1" applyBorder="1" applyAlignment="1">
      <alignment horizontal="center" vertical="center"/>
    </xf>
    <xf numFmtId="167" fontId="19" fillId="5" borderId="17" xfId="58" applyNumberFormat="1" applyFont="1" applyFill="1" applyBorder="1" applyAlignment="1">
      <alignment horizontal="center" vertical="center"/>
    </xf>
    <xf numFmtId="0" fontId="20" fillId="0" borderId="29" xfId="24" applyFont="1" applyBorder="1" applyAlignment="1">
      <alignment horizontal="center" vertical="center" readingOrder="1"/>
    </xf>
    <xf numFmtId="0" fontId="19" fillId="0" borderId="29" xfId="24" applyFont="1" applyBorder="1" applyAlignment="1">
      <alignment horizontal="center" vertical="center" readingOrder="1"/>
    </xf>
    <xf numFmtId="0" fontId="20" fillId="5" borderId="29" xfId="24" applyFont="1" applyFill="1" applyBorder="1" applyAlignment="1">
      <alignment horizontal="center" vertical="center" readingOrder="1"/>
    </xf>
    <xf numFmtId="0" fontId="19" fillId="5" borderId="29" xfId="24" applyFont="1" applyFill="1" applyBorder="1" applyAlignment="1">
      <alignment horizontal="center" vertical="center" readingOrder="1"/>
    </xf>
    <xf numFmtId="0" fontId="20" fillId="0" borderId="28" xfId="24" applyFont="1" applyBorder="1" applyAlignment="1">
      <alignment horizontal="center" vertical="center" readingOrder="1"/>
    </xf>
    <xf numFmtId="0" fontId="19" fillId="0" borderId="28" xfId="24" applyFont="1" applyBorder="1" applyAlignment="1">
      <alignment horizontal="center" vertical="center" readingOrder="1"/>
    </xf>
    <xf numFmtId="167" fontId="20" fillId="0" borderId="26" xfId="58" applyNumberFormat="1" applyFont="1" applyFill="1" applyBorder="1" applyAlignment="1">
      <alignment horizontal="center" vertical="center"/>
    </xf>
    <xf numFmtId="167" fontId="20" fillId="5" borderId="9" xfId="58" applyNumberFormat="1" applyFont="1" applyFill="1" applyBorder="1" applyAlignment="1">
      <alignment horizontal="center" vertical="center"/>
    </xf>
    <xf numFmtId="167" fontId="20" fillId="0" borderId="9" xfId="58" applyNumberFormat="1" applyFont="1" applyFill="1" applyBorder="1" applyAlignment="1">
      <alignment horizontal="center" vertical="center"/>
    </xf>
    <xf numFmtId="167" fontId="20" fillId="5" borderId="17" xfId="58" applyNumberFormat="1" applyFont="1" applyFill="1" applyBorder="1" applyAlignment="1">
      <alignment horizontal="center" vertical="center"/>
    </xf>
    <xf numFmtId="0" fontId="24" fillId="4" borderId="8" xfId="6" applyFont="1" applyFill="1" applyBorder="1" applyAlignment="1">
      <alignment vertical="center" wrapText="1"/>
    </xf>
    <xf numFmtId="0" fontId="19" fillId="4" borderId="8" xfId="6" applyFont="1" applyFill="1" applyBorder="1" applyAlignment="1">
      <alignment vertical="center" wrapText="1"/>
    </xf>
    <xf numFmtId="167" fontId="19" fillId="0" borderId="29" xfId="58" applyNumberFormat="1" applyFont="1" applyFill="1" applyBorder="1" applyAlignment="1">
      <alignment horizontal="center" vertical="center"/>
    </xf>
    <xf numFmtId="167" fontId="19" fillId="6" borderId="29" xfId="58" applyNumberFormat="1" applyFont="1" applyFill="1" applyBorder="1" applyAlignment="1">
      <alignment horizontal="center" vertical="center"/>
    </xf>
    <xf numFmtId="0" fontId="20" fillId="3" borderId="48" xfId="0" applyFont="1" applyFill="1" applyBorder="1"/>
    <xf numFmtId="0" fontId="20" fillId="0" borderId="27" xfId="17" applyFont="1" applyFill="1" applyBorder="1" applyAlignment="1">
      <alignment vertical="center"/>
    </xf>
    <xf numFmtId="0" fontId="19" fillId="0" borderId="27" xfId="17" applyFont="1" applyFill="1" applyBorder="1" applyAlignment="1">
      <alignment vertical="center"/>
    </xf>
    <xf numFmtId="0" fontId="20" fillId="0" borderId="21" xfId="45" applyFont="1" applyFill="1" applyBorder="1" applyAlignment="1">
      <alignment horizontal="left" vertical="center" wrapText="1" indent="1" readingOrder="1"/>
    </xf>
    <xf numFmtId="0" fontId="20" fillId="0" borderId="19" xfId="45" applyFont="1" applyFill="1" applyBorder="1" applyAlignment="1">
      <alignment horizontal="left" vertical="center" wrapText="1" indent="1" readingOrder="1"/>
    </xf>
    <xf numFmtId="3" fontId="19" fillId="0" borderId="26" xfId="44" applyNumberFormat="1" applyFont="1" applyBorder="1" applyAlignment="1">
      <alignment horizontal="center" vertical="center" readingOrder="1"/>
    </xf>
    <xf numFmtId="3" fontId="19" fillId="5" borderId="14" xfId="44" applyNumberFormat="1" applyFont="1" applyFill="1" applyBorder="1" applyAlignment="1">
      <alignment horizontal="center" vertical="center" readingOrder="1"/>
    </xf>
    <xf numFmtId="3" fontId="19" fillId="0" borderId="14" xfId="44" applyNumberFormat="1" applyFont="1" applyBorder="1" applyAlignment="1">
      <alignment horizontal="center" vertical="center" readingOrder="1"/>
    </xf>
    <xf numFmtId="3" fontId="19" fillId="5" borderId="29" xfId="44" applyNumberFormat="1" applyFont="1" applyFill="1" applyBorder="1" applyAlignment="1">
      <alignment horizontal="center" vertical="center" readingOrder="1"/>
    </xf>
    <xf numFmtId="167" fontId="19" fillId="0" borderId="24" xfId="157" applyNumberFormat="1" applyFont="1" applyFill="1" applyBorder="1" applyAlignment="1">
      <alignment horizontal="center" vertical="center"/>
    </xf>
    <xf numFmtId="0" fontId="109" fillId="3" borderId="0" xfId="97" applyFont="1" applyFill="1"/>
    <xf numFmtId="0" fontId="109" fillId="0" borderId="0" xfId="97" applyFont="1"/>
    <xf numFmtId="167" fontId="19" fillId="0" borderId="22" xfId="37" applyNumberFormat="1" applyFont="1" applyFill="1" applyBorder="1" applyAlignment="1">
      <alignment horizontal="right" vertical="center" indent="1"/>
    </xf>
    <xf numFmtId="167" fontId="20" fillId="0" borderId="89" xfId="44" applyNumberFormat="1" applyFont="1" applyBorder="1" applyAlignment="1">
      <alignment vertical="center"/>
    </xf>
    <xf numFmtId="167" fontId="20" fillId="5" borderId="90" xfId="44" applyNumberFormat="1" applyFont="1" applyFill="1" applyBorder="1" applyAlignment="1">
      <alignment vertical="center"/>
    </xf>
    <xf numFmtId="167" fontId="20" fillId="0" borderId="90" xfId="44" applyNumberFormat="1" applyFont="1" applyBorder="1" applyAlignment="1">
      <alignment vertical="center"/>
    </xf>
    <xf numFmtId="167" fontId="20" fillId="0" borderId="91" xfId="44" applyNumberFormat="1" applyFont="1" applyBorder="1" applyAlignment="1">
      <alignment vertical="center"/>
    </xf>
    <xf numFmtId="167" fontId="20" fillId="5" borderId="71" xfId="44" applyNumberFormat="1" applyFont="1" applyFill="1" applyBorder="1" applyAlignment="1">
      <alignment vertical="center"/>
    </xf>
    <xf numFmtId="0" fontId="30" fillId="4" borderId="0" xfId="6" applyFont="1" applyFill="1" applyAlignment="1">
      <alignment horizontal="right" vertical="center"/>
    </xf>
    <xf numFmtId="0" fontId="20" fillId="0" borderId="0" xfId="336" applyAlignment="1">
      <alignment horizontal="center" wrapText="1"/>
    </xf>
    <xf numFmtId="0" fontId="20" fillId="0" borderId="0" xfId="336" applyAlignment="1">
      <alignment wrapText="1"/>
    </xf>
    <xf numFmtId="0" fontId="49" fillId="0" borderId="0" xfId="336" applyFont="1" applyAlignment="1">
      <alignment horizontal="center" wrapText="1"/>
    </xf>
    <xf numFmtId="0" fontId="49" fillId="0" borderId="0" xfId="336" applyFont="1" applyAlignment="1">
      <alignment wrapText="1"/>
    </xf>
    <xf numFmtId="0" fontId="24" fillId="4" borderId="0" xfId="337" applyFont="1" applyFill="1" applyAlignment="1">
      <alignment horizontal="right" vertical="center" wrapText="1" readingOrder="2"/>
    </xf>
    <xf numFmtId="0" fontId="111" fillId="4" borderId="8" xfId="336" applyFont="1" applyFill="1" applyBorder="1" applyAlignment="1">
      <alignment horizontal="left" vertical="center" wrapText="1"/>
    </xf>
    <xf numFmtId="0" fontId="20" fillId="6" borderId="0" xfId="336" applyFill="1" applyAlignment="1">
      <alignment wrapText="1"/>
    </xf>
    <xf numFmtId="0" fontId="111" fillId="6" borderId="29" xfId="336" applyFont="1" applyFill="1" applyBorder="1" applyAlignment="1">
      <alignment horizontal="center" vertical="center" wrapText="1" readingOrder="1"/>
    </xf>
    <xf numFmtId="0" fontId="86" fillId="4" borderId="26" xfId="336" applyFont="1" applyFill="1" applyBorder="1" applyAlignment="1">
      <alignment horizontal="right" vertical="center" wrapText="1" indent="1" readingOrder="2"/>
    </xf>
    <xf numFmtId="0" fontId="98" fillId="4" borderId="26" xfId="336" applyFont="1" applyFill="1" applyBorder="1" applyAlignment="1">
      <alignment horizontal="right" vertical="center" indent="1" readingOrder="1"/>
    </xf>
    <xf numFmtId="0" fontId="20" fillId="3" borderId="26" xfId="165" applyFont="1" applyFill="1" applyBorder="1">
      <alignment horizontal="left" vertical="center" wrapText="1" indent="1"/>
    </xf>
    <xf numFmtId="0" fontId="86" fillId="6" borderId="9" xfId="336" applyFont="1" applyFill="1" applyBorder="1" applyAlignment="1">
      <alignment horizontal="right" vertical="center" wrapText="1" indent="1" readingOrder="2"/>
    </xf>
    <xf numFmtId="0" fontId="98" fillId="6" borderId="9" xfId="336" applyFont="1" applyFill="1" applyBorder="1" applyAlignment="1">
      <alignment horizontal="right" vertical="center" indent="1"/>
    </xf>
    <xf numFmtId="0" fontId="20" fillId="6" borderId="9" xfId="165" applyFont="1" applyFill="1" applyBorder="1">
      <alignment horizontal="left" vertical="center" wrapText="1" indent="1"/>
    </xf>
    <xf numFmtId="0" fontId="24" fillId="4" borderId="9" xfId="336" applyFont="1" applyFill="1" applyBorder="1" applyAlignment="1">
      <alignment horizontal="right" vertical="center" wrapText="1" indent="1"/>
    </xf>
    <xf numFmtId="0" fontId="20" fillId="4" borderId="9" xfId="336" applyFill="1" applyBorder="1" applyAlignment="1">
      <alignment horizontal="right" vertical="center" indent="1"/>
    </xf>
    <xf numFmtId="0" fontId="20" fillId="3" borderId="9" xfId="165" applyFont="1" applyFill="1" applyBorder="1">
      <alignment horizontal="left" vertical="center" wrapText="1" indent="1"/>
    </xf>
    <xf numFmtId="0" fontId="98" fillId="6" borderId="11" xfId="336" applyFont="1" applyFill="1" applyBorder="1" applyAlignment="1">
      <alignment horizontal="right" vertical="center" indent="1"/>
    </xf>
    <xf numFmtId="0" fontId="20" fillId="6" borderId="11" xfId="165" applyFont="1" applyFill="1" applyBorder="1">
      <alignment horizontal="left" vertical="center" wrapText="1" indent="1"/>
    </xf>
    <xf numFmtId="0" fontId="20" fillId="4" borderId="13" xfId="336" applyFill="1" applyBorder="1" applyAlignment="1">
      <alignment horizontal="right" vertical="center" indent="1"/>
    </xf>
    <xf numFmtId="0" fontId="20" fillId="0" borderId="13" xfId="165" applyFont="1" applyFill="1" applyBorder="1">
      <alignment horizontal="left" vertical="center" wrapText="1" indent="1"/>
    </xf>
    <xf numFmtId="0" fontId="20" fillId="5" borderId="0" xfId="336" applyFill="1" applyAlignment="1">
      <alignment wrapText="1"/>
    </xf>
    <xf numFmtId="0" fontId="86" fillId="6" borderId="17" xfId="336" applyFont="1" applyFill="1" applyBorder="1" applyAlignment="1">
      <alignment horizontal="right" vertical="center" wrapText="1" indent="1" readingOrder="2"/>
    </xf>
    <xf numFmtId="0" fontId="98" fillId="6" borderId="17" xfId="336" applyFont="1" applyFill="1" applyBorder="1" applyAlignment="1">
      <alignment horizontal="right" vertical="center" indent="1"/>
    </xf>
    <xf numFmtId="0" fontId="98" fillId="6" borderId="19" xfId="336" applyFont="1" applyFill="1" applyBorder="1" applyAlignment="1">
      <alignment horizontal="right" vertical="center" indent="1"/>
    </xf>
    <xf numFmtId="0" fontId="20" fillId="6" borderId="19" xfId="165" applyFont="1" applyFill="1" applyBorder="1">
      <alignment horizontal="left" vertical="center" wrapText="1" indent="1"/>
    </xf>
    <xf numFmtId="0" fontId="24" fillId="4" borderId="24" xfId="336" applyFont="1" applyFill="1" applyBorder="1" applyAlignment="1">
      <alignment horizontal="center" vertical="center" wrapText="1"/>
    </xf>
    <xf numFmtId="0" fontId="19" fillId="4" borderId="22" xfId="336" applyFont="1" applyFill="1" applyBorder="1" applyAlignment="1">
      <alignment horizontal="right" vertical="center" indent="1"/>
    </xf>
    <xf numFmtId="0" fontId="19" fillId="4" borderId="25" xfId="336" applyFont="1" applyFill="1" applyBorder="1" applyAlignment="1">
      <alignment horizontal="center" vertical="center" wrapText="1"/>
    </xf>
    <xf numFmtId="1" fontId="20" fillId="0" borderId="0" xfId="340" applyNumberFormat="1"/>
    <xf numFmtId="169" fontId="20" fillId="0" borderId="0" xfId="340" applyNumberFormat="1"/>
    <xf numFmtId="0" fontId="20" fillId="0" borderId="0" xfId="340"/>
    <xf numFmtId="1" fontId="19" fillId="0" borderId="0" xfId="6" applyNumberFormat="1" applyFont="1" applyAlignment="1">
      <alignment vertical="center"/>
    </xf>
    <xf numFmtId="0" fontId="24" fillId="6" borderId="46" xfId="340" applyFont="1" applyFill="1" applyBorder="1" applyAlignment="1">
      <alignment horizontal="center" wrapText="1"/>
    </xf>
    <xf numFmtId="0" fontId="24" fillId="6" borderId="27" xfId="340" applyFont="1" applyFill="1" applyBorder="1" applyAlignment="1">
      <alignment horizontal="center" wrapText="1"/>
    </xf>
    <xf numFmtId="1" fontId="30" fillId="6" borderId="27" xfId="340" applyNumberFormat="1" applyFont="1" applyFill="1" applyBorder="1" applyAlignment="1">
      <alignment horizontal="center" wrapText="1"/>
    </xf>
    <xf numFmtId="1" fontId="20" fillId="6" borderId="0" xfId="340" applyNumberFormat="1" applyFill="1" applyAlignment="1">
      <alignment wrapText="1"/>
    </xf>
    <xf numFmtId="169" fontId="20" fillId="6" borderId="0" xfId="340" applyNumberFormat="1" applyFill="1" applyAlignment="1">
      <alignment wrapText="1"/>
    </xf>
    <xf numFmtId="0" fontId="20" fillId="6" borderId="0" xfId="340" applyFill="1" applyAlignment="1">
      <alignment wrapText="1"/>
    </xf>
    <xf numFmtId="0" fontId="19" fillId="6" borderId="109" xfId="340" applyFont="1" applyFill="1" applyBorder="1" applyAlignment="1">
      <alignment horizontal="center" vertical="top" wrapText="1"/>
    </xf>
    <xf numFmtId="0" fontId="19" fillId="6" borderId="110" xfId="340" applyFont="1" applyFill="1" applyBorder="1" applyAlignment="1">
      <alignment horizontal="center" vertical="top" wrapText="1"/>
    </xf>
    <xf numFmtId="1" fontId="35" fillId="6" borderId="110" xfId="340" applyNumberFormat="1" applyFont="1" applyFill="1" applyBorder="1" applyAlignment="1">
      <alignment horizontal="center" vertical="top" wrapText="1"/>
    </xf>
    <xf numFmtId="0" fontId="19" fillId="0" borderId="113" xfId="340" applyFont="1" applyBorder="1" applyAlignment="1">
      <alignment horizontal="center" vertical="center"/>
    </xf>
    <xf numFmtId="0" fontId="19" fillId="0" borderId="9" xfId="340" applyFont="1" applyBorder="1" applyAlignment="1">
      <alignment horizontal="center" vertical="center"/>
    </xf>
    <xf numFmtId="3" fontId="20" fillId="0" borderId="9" xfId="340" applyNumberFormat="1" applyBorder="1" applyAlignment="1">
      <alignment horizontal="right" vertical="center" indent="1"/>
    </xf>
    <xf numFmtId="3" fontId="19" fillId="0" borderId="9" xfId="340" applyNumberFormat="1" applyFont="1" applyBorder="1" applyAlignment="1">
      <alignment horizontal="right" vertical="center" indent="1"/>
    </xf>
    <xf numFmtId="0" fontId="19" fillId="6" borderId="9" xfId="340" applyFont="1" applyFill="1" applyBorder="1" applyAlignment="1">
      <alignment horizontal="center" vertical="center"/>
    </xf>
    <xf numFmtId="3" fontId="20" fillId="6" borderId="9" xfId="340" applyNumberFormat="1" applyFill="1" applyBorder="1" applyAlignment="1">
      <alignment horizontal="right" vertical="center" indent="1"/>
    </xf>
    <xf numFmtId="3" fontId="19" fillId="6" borderId="9" xfId="340" applyNumberFormat="1" applyFont="1" applyFill="1" applyBorder="1" applyAlignment="1">
      <alignment horizontal="right" vertical="center" indent="1"/>
    </xf>
    <xf numFmtId="1" fontId="20" fillId="6" borderId="0" xfId="340" applyNumberFormat="1" applyFill="1"/>
    <xf numFmtId="169" fontId="20" fillId="6" borderId="0" xfId="340" applyNumberFormat="1" applyFill="1"/>
    <xf numFmtId="0" fontId="20" fillId="6" borderId="0" xfId="340" applyFill="1"/>
    <xf numFmtId="0" fontId="19" fillId="0" borderId="17" xfId="340" applyFont="1" applyBorder="1" applyAlignment="1">
      <alignment horizontal="center" vertical="center"/>
    </xf>
    <xf numFmtId="3" fontId="20" fillId="0" borderId="17" xfId="340" applyNumberFormat="1" applyBorder="1" applyAlignment="1">
      <alignment horizontal="right" vertical="center" indent="1"/>
    </xf>
    <xf numFmtId="3" fontId="19" fillId="0" borderId="17" xfId="340" applyNumberFormat="1" applyFont="1" applyBorder="1" applyAlignment="1">
      <alignment horizontal="right" vertical="center" indent="1"/>
    </xf>
    <xf numFmtId="0" fontId="20" fillId="0" borderId="8" xfId="340" applyBorder="1"/>
    <xf numFmtId="1" fontId="20" fillId="0" borderId="8" xfId="340" applyNumberFormat="1" applyBorder="1"/>
    <xf numFmtId="169" fontId="20" fillId="0" borderId="8" xfId="340" applyNumberFormat="1" applyBorder="1"/>
    <xf numFmtId="169" fontId="20" fillId="0" borderId="113" xfId="340" applyNumberFormat="1" applyBorder="1" applyAlignment="1">
      <alignment horizontal="right" vertical="center" indent="1"/>
    </xf>
    <xf numFmtId="169" fontId="19" fillId="0" borderId="113" xfId="340" applyNumberFormat="1" applyFont="1" applyBorder="1" applyAlignment="1">
      <alignment horizontal="right" vertical="center" indent="1"/>
    </xf>
    <xf numFmtId="169" fontId="20" fillId="0" borderId="9" xfId="340" applyNumberFormat="1" applyBorder="1" applyAlignment="1">
      <alignment horizontal="right" vertical="center" indent="1"/>
    </xf>
    <xf numFmtId="169" fontId="20" fillId="6" borderId="9" xfId="340" applyNumberFormat="1" applyFill="1" applyBorder="1" applyAlignment="1">
      <alignment horizontal="right" vertical="center" indent="1"/>
    </xf>
    <xf numFmtId="169" fontId="19" fillId="6" borderId="9" xfId="340" applyNumberFormat="1" applyFont="1" applyFill="1" applyBorder="1" applyAlignment="1">
      <alignment horizontal="right" vertical="center" indent="1"/>
    </xf>
    <xf numFmtId="169" fontId="19" fillId="0" borderId="9" xfId="340" applyNumberFormat="1" applyFont="1" applyBorder="1" applyAlignment="1">
      <alignment horizontal="right" vertical="center" indent="1"/>
    </xf>
    <xf numFmtId="169" fontId="20" fillId="0" borderId="17" xfId="340" applyNumberFormat="1" applyBorder="1" applyAlignment="1">
      <alignment horizontal="right" vertical="center" indent="1"/>
    </xf>
    <xf numFmtId="169" fontId="38" fillId="0" borderId="0" xfId="2" applyNumberFormat="1" applyAlignment="1"/>
    <xf numFmtId="169" fontId="39" fillId="0" borderId="0" xfId="6" applyNumberFormat="1" applyAlignment="1"/>
    <xf numFmtId="0" fontId="20" fillId="6" borderId="0" xfId="23" applyFill="1"/>
    <xf numFmtId="169" fontId="20" fillId="6" borderId="0" xfId="23" applyNumberFormat="1" applyFill="1"/>
    <xf numFmtId="1" fontId="33" fillId="6" borderId="0" xfId="23" applyNumberFormat="1" applyFont="1" applyFill="1" applyAlignment="1">
      <alignment horizontal="center" vertical="center"/>
    </xf>
    <xf numFmtId="169" fontId="33" fillId="6" borderId="0" xfId="23" applyNumberFormat="1" applyFont="1" applyFill="1" applyAlignment="1">
      <alignment horizontal="center" vertical="center"/>
    </xf>
    <xf numFmtId="165" fontId="20" fillId="0" borderId="26" xfId="159" applyNumberFormat="1" applyFont="1" applyFill="1" applyBorder="1" applyAlignment="1">
      <alignment horizontal="right" vertical="center" indent="1" readingOrder="1"/>
    </xf>
    <xf numFmtId="165" fontId="29" fillId="0" borderId="0" xfId="23" applyNumberFormat="1" applyFont="1" applyAlignment="1">
      <alignment vertical="center"/>
    </xf>
    <xf numFmtId="169" fontId="29" fillId="0" borderId="0" xfId="23" applyNumberFormat="1" applyFont="1" applyAlignment="1">
      <alignment vertical="center"/>
    </xf>
    <xf numFmtId="0" fontId="29" fillId="0" borderId="0" xfId="23" applyFont="1" applyAlignment="1">
      <alignment vertical="center"/>
    </xf>
    <xf numFmtId="0" fontId="30" fillId="6" borderId="10" xfId="39" applyFont="1" applyFill="1" applyBorder="1">
      <alignment horizontal="right" vertical="center" wrapText="1" indent="1" readingOrder="2"/>
    </xf>
    <xf numFmtId="165" fontId="20" fillId="6" borderId="9" xfId="159" applyNumberFormat="1" applyFont="1" applyFill="1" applyBorder="1" applyAlignment="1">
      <alignment horizontal="right" vertical="center" indent="1" readingOrder="1"/>
    </xf>
    <xf numFmtId="165" fontId="20" fillId="5" borderId="26" xfId="159" applyNumberFormat="1" applyFont="1" applyFill="1" applyBorder="1" applyAlignment="1">
      <alignment horizontal="right" vertical="center" indent="1" readingOrder="1"/>
    </xf>
    <xf numFmtId="0" fontId="29" fillId="6" borderId="0" xfId="23" applyFont="1" applyFill="1" applyAlignment="1">
      <alignment vertical="center"/>
    </xf>
    <xf numFmtId="165" fontId="20" fillId="0" borderId="9" xfId="159" applyNumberFormat="1" applyFont="1" applyFill="1" applyBorder="1" applyAlignment="1">
      <alignment horizontal="right" vertical="center" indent="1" readingOrder="1"/>
    </xf>
    <xf numFmtId="165" fontId="98" fillId="0" borderId="9" xfId="159" applyNumberFormat="1" applyFont="1" applyFill="1" applyBorder="1" applyAlignment="1">
      <alignment horizontal="right" vertical="center" indent="1" readingOrder="1"/>
    </xf>
    <xf numFmtId="0" fontId="30" fillId="6" borderId="18" xfId="39" applyFont="1" applyFill="1" applyBorder="1">
      <alignment horizontal="right" vertical="center" wrapText="1" indent="1" readingOrder="2"/>
    </xf>
    <xf numFmtId="165" fontId="20" fillId="6" borderId="17" xfId="159" applyNumberFormat="1" applyFont="1" applyFill="1" applyBorder="1" applyAlignment="1">
      <alignment horizontal="right" vertical="center" indent="1" readingOrder="1"/>
    </xf>
    <xf numFmtId="0" fontId="30" fillId="0" borderId="24" xfId="37" applyFont="1" applyFill="1" applyBorder="1" applyAlignment="1">
      <alignment horizontal="center" vertical="center" readingOrder="2"/>
    </xf>
    <xf numFmtId="0" fontId="35" fillId="0" borderId="40" xfId="37" applyFont="1" applyFill="1" applyBorder="1" applyAlignment="1">
      <alignment horizontal="center" vertical="center"/>
    </xf>
    <xf numFmtId="169" fontId="28" fillId="0" borderId="0" xfId="23" applyNumberFormat="1" applyFont="1" applyAlignment="1">
      <alignment vertical="center"/>
    </xf>
    <xf numFmtId="0" fontId="28" fillId="0" borderId="0" xfId="23" applyFont="1" applyAlignment="1">
      <alignment vertical="center"/>
    </xf>
    <xf numFmtId="0" fontId="29" fillId="0" borderId="0" xfId="23" applyFont="1"/>
    <xf numFmtId="169" fontId="29" fillId="0" borderId="0" xfId="23" applyNumberFormat="1" applyFont="1"/>
    <xf numFmtId="0" fontId="19" fillId="6" borderId="27" xfId="17" applyFont="1" applyFill="1" applyBorder="1" applyAlignment="1">
      <alignment horizontal="center" wrapText="1"/>
    </xf>
    <xf numFmtId="0" fontId="37" fillId="6" borderId="29" xfId="17" applyFill="1" applyBorder="1" applyAlignment="1">
      <alignment horizontal="center" vertical="top" wrapText="1"/>
    </xf>
    <xf numFmtId="0" fontId="19" fillId="0" borderId="26" xfId="39" applyFont="1" applyFill="1" applyBorder="1" applyAlignment="1">
      <alignment horizontal="center" vertical="center" wrapText="1" readingOrder="2"/>
    </xf>
    <xf numFmtId="167" fontId="37" fillId="0" borderId="26" xfId="159" applyNumberFormat="1" applyFont="1" applyFill="1" applyBorder="1" applyAlignment="1">
      <alignment horizontal="center" vertical="center"/>
    </xf>
    <xf numFmtId="0" fontId="29" fillId="6" borderId="0" xfId="23" applyFont="1" applyFill="1"/>
    <xf numFmtId="167" fontId="26" fillId="5" borderId="0" xfId="23" applyNumberFormat="1" applyFont="1" applyFill="1" applyAlignment="1">
      <alignment vertical="center"/>
    </xf>
    <xf numFmtId="0" fontId="26" fillId="5" borderId="0" xfId="23" applyFont="1" applyFill="1" applyAlignment="1">
      <alignment vertical="center"/>
    </xf>
    <xf numFmtId="169" fontId="29" fillId="0" borderId="121" xfId="23" applyNumberFormat="1" applyFont="1" applyBorder="1" applyAlignment="1">
      <alignment horizontal="center" vertical="center"/>
    </xf>
    <xf numFmtId="169" fontId="98" fillId="0" borderId="0" xfId="23" applyNumberFormat="1" applyFont="1"/>
    <xf numFmtId="0" fontId="20" fillId="0" borderId="8" xfId="23" applyBorder="1"/>
    <xf numFmtId="0" fontId="86" fillId="0" borderId="26" xfId="23" applyFont="1" applyBorder="1" applyAlignment="1">
      <alignment horizontal="right" vertical="center" wrapText="1" indent="1"/>
    </xf>
    <xf numFmtId="3" fontId="20" fillId="0" borderId="26" xfId="159" applyNumberFormat="1" applyFont="1" applyFill="1" applyBorder="1" applyAlignment="1">
      <alignment horizontal="right" vertical="center" indent="1" readingOrder="1"/>
    </xf>
    <xf numFmtId="3" fontId="19" fillId="0" borderId="26" xfId="159" applyNumberFormat="1" applyFont="1" applyFill="1" applyBorder="1" applyAlignment="1">
      <alignment horizontal="right" vertical="center" indent="1" readingOrder="1"/>
    </xf>
    <xf numFmtId="0" fontId="98" fillId="0" borderId="21" xfId="23" applyFont="1" applyBorder="1" applyAlignment="1">
      <alignment horizontal="left" vertical="center" wrapText="1" indent="1" readingOrder="1"/>
    </xf>
    <xf numFmtId="0" fontId="86" fillId="6" borderId="9" xfId="23" applyFont="1" applyFill="1" applyBorder="1" applyAlignment="1">
      <alignment horizontal="right" vertical="center" wrapText="1" indent="1"/>
    </xf>
    <xf numFmtId="3" fontId="20" fillId="6" borderId="26" xfId="159" applyNumberFormat="1" applyFont="1" applyFill="1" applyBorder="1" applyAlignment="1">
      <alignment horizontal="right" vertical="center" indent="1" readingOrder="1"/>
    </xf>
    <xf numFmtId="3" fontId="19" fillId="6" borderId="26" xfId="159" applyNumberFormat="1" applyFont="1" applyFill="1" applyBorder="1" applyAlignment="1">
      <alignment horizontal="right" vertical="center" indent="1" readingOrder="1"/>
    </xf>
    <xf numFmtId="0" fontId="98" fillId="6" borderId="11" xfId="23" applyFont="1" applyFill="1" applyBorder="1" applyAlignment="1">
      <alignment horizontal="left" vertical="center" wrapText="1" indent="1" readingOrder="1"/>
    </xf>
    <xf numFmtId="0" fontId="24" fillId="4" borderId="9" xfId="23" applyFont="1" applyFill="1" applyBorder="1" applyAlignment="1">
      <alignment horizontal="right" vertical="center" wrapText="1" indent="1"/>
    </xf>
    <xf numFmtId="3" fontId="20" fillId="4" borderId="26" xfId="159" applyNumberFormat="1" applyFont="1" applyFill="1" applyBorder="1" applyAlignment="1">
      <alignment horizontal="right" vertical="center" indent="1" readingOrder="1"/>
    </xf>
    <xf numFmtId="0" fontId="98" fillId="4" borderId="11" xfId="23" applyFont="1" applyFill="1" applyBorder="1" applyAlignment="1">
      <alignment horizontal="left" vertical="center" wrapText="1" indent="1" readingOrder="1"/>
    </xf>
    <xf numFmtId="0" fontId="86" fillId="4" borderId="9" xfId="23" applyFont="1" applyFill="1" applyBorder="1" applyAlignment="1">
      <alignment horizontal="right" vertical="center" wrapText="1" indent="1"/>
    </xf>
    <xf numFmtId="0" fontId="98" fillId="4" borderId="11" xfId="23" applyFont="1" applyFill="1" applyBorder="1" applyAlignment="1">
      <alignment horizontal="left" vertical="center" wrapText="1" indent="1" shrinkToFit="1" readingOrder="1"/>
    </xf>
    <xf numFmtId="0" fontId="86" fillId="6" borderId="9" xfId="23" applyFont="1" applyFill="1" applyBorder="1" applyAlignment="1">
      <alignment horizontal="right" vertical="center" indent="1"/>
    </xf>
    <xf numFmtId="0" fontId="86" fillId="6" borderId="9" xfId="23" applyFont="1" applyFill="1" applyBorder="1" applyAlignment="1">
      <alignment horizontal="right" vertical="center" wrapText="1" indent="1" shrinkToFit="1"/>
    </xf>
    <xf numFmtId="0" fontId="86" fillId="4" borderId="17" xfId="23" applyFont="1" applyFill="1" applyBorder="1" applyAlignment="1">
      <alignment horizontal="right" vertical="center" wrapText="1" indent="1"/>
    </xf>
    <xf numFmtId="3" fontId="20" fillId="4" borderId="23" xfId="159" applyNumberFormat="1" applyFont="1" applyFill="1" applyBorder="1" applyAlignment="1">
      <alignment horizontal="right" vertical="center" indent="1" readingOrder="1"/>
    </xf>
    <xf numFmtId="3" fontId="20" fillId="0" borderId="27" xfId="159" applyNumberFormat="1" applyFont="1" applyFill="1" applyBorder="1" applyAlignment="1">
      <alignment horizontal="right" vertical="center" indent="1" readingOrder="1"/>
    </xf>
    <xf numFmtId="3" fontId="19" fillId="0" borderId="27" xfId="159" applyNumberFormat="1" applyFont="1" applyFill="1" applyBorder="1" applyAlignment="1">
      <alignment horizontal="right" vertical="center" indent="1" readingOrder="1"/>
    </xf>
    <xf numFmtId="0" fontId="98" fillId="4" borderId="16" xfId="23" applyFont="1" applyFill="1" applyBorder="1" applyAlignment="1">
      <alignment horizontal="left" vertical="center" wrapText="1" indent="1" readingOrder="1"/>
    </xf>
    <xf numFmtId="0" fontId="86" fillId="6" borderId="22" xfId="23" applyFont="1" applyFill="1" applyBorder="1" applyAlignment="1">
      <alignment horizontal="right" vertical="center" wrapText="1" indent="1" shrinkToFit="1"/>
    </xf>
    <xf numFmtId="3" fontId="19" fillId="6" borderId="22" xfId="159" applyNumberFormat="1" applyFont="1" applyFill="1" applyBorder="1" applyAlignment="1">
      <alignment horizontal="right" vertical="center" indent="1" readingOrder="1"/>
    </xf>
    <xf numFmtId="0" fontId="111" fillId="6" borderId="25" xfId="23" applyFont="1" applyFill="1" applyBorder="1" applyAlignment="1">
      <alignment horizontal="left" vertical="center" wrapText="1" indent="1" readingOrder="1"/>
    </xf>
    <xf numFmtId="0" fontId="20" fillId="0" borderId="0" xfId="23" applyAlignment="1">
      <alignment horizontal="center" vertical="center"/>
    </xf>
    <xf numFmtId="0" fontId="29" fillId="0" borderId="0" xfId="23" applyFont="1" applyAlignment="1">
      <alignment horizontal="center" vertical="center"/>
    </xf>
    <xf numFmtId="169" fontId="29" fillId="0" borderId="0" xfId="23" applyNumberFormat="1" applyFont="1" applyAlignment="1">
      <alignment horizontal="center" vertical="center"/>
    </xf>
    <xf numFmtId="0" fontId="20" fillId="0" borderId="19" xfId="45" applyFont="1" applyFill="1" applyBorder="1">
      <alignment horizontal="left" vertical="center" wrapText="1" indent="1"/>
    </xf>
    <xf numFmtId="0" fontId="24" fillId="5" borderId="24" xfId="39" applyFill="1" applyBorder="1">
      <alignment horizontal="right" vertical="center" wrapText="1" indent="1" readingOrder="2"/>
    </xf>
    <xf numFmtId="0" fontId="24" fillId="0" borderId="7" xfId="36" applyFont="1" applyFill="1" applyBorder="1" applyAlignment="1">
      <alignment horizontal="center" vertical="center" readingOrder="2"/>
    </xf>
    <xf numFmtId="167" fontId="19" fillId="0" borderId="7" xfId="1" applyNumberFormat="1" applyFont="1" applyFill="1" applyBorder="1" applyAlignment="1">
      <alignment horizontal="right" vertical="center" indent="1" readingOrder="1"/>
    </xf>
    <xf numFmtId="0" fontId="19" fillId="0" borderId="7" xfId="36" applyFont="1" applyFill="1" applyBorder="1" applyAlignment="1">
      <alignment horizontal="center" vertical="center"/>
    </xf>
    <xf numFmtId="0" fontId="24" fillId="5" borderId="7" xfId="39" applyFill="1" applyBorder="1" applyAlignment="1">
      <alignment horizontal="right" vertical="center" wrapText="1" readingOrder="2"/>
    </xf>
    <xf numFmtId="0" fontId="30" fillId="5" borderId="27" xfId="16" applyFont="1" applyFill="1" applyBorder="1">
      <alignment horizontal="center" vertical="center" wrapText="1"/>
    </xf>
    <xf numFmtId="0" fontId="48" fillId="0" borderId="47" xfId="45" applyFont="1" applyFill="1" applyBorder="1">
      <alignment horizontal="left" vertical="center" wrapText="1" indent="1"/>
    </xf>
    <xf numFmtId="0" fontId="48" fillId="6" borderId="45" xfId="45" applyFont="1" applyFill="1" applyBorder="1">
      <alignment horizontal="left" vertical="center" wrapText="1" indent="1"/>
    </xf>
    <xf numFmtId="0" fontId="30" fillId="0" borderId="27" xfId="39" applyFont="1" applyFill="1" applyBorder="1">
      <alignment horizontal="right" vertical="center" wrapText="1" indent="1" readingOrder="2"/>
    </xf>
    <xf numFmtId="0" fontId="30" fillId="6" borderId="29" xfId="39" applyFont="1" applyFill="1" applyBorder="1">
      <alignment horizontal="right" vertical="center" wrapText="1" indent="1" readingOrder="2"/>
    </xf>
    <xf numFmtId="0" fontId="30" fillId="0" borderId="29" xfId="39" applyFont="1" applyFill="1" applyBorder="1">
      <alignment horizontal="right" vertical="center" wrapText="1" indent="1" readingOrder="2"/>
    </xf>
    <xf numFmtId="168" fontId="30" fillId="0" borderId="22" xfId="157" applyNumberFormat="1" applyFont="1" applyFill="1" applyBorder="1" applyAlignment="1">
      <alignment horizontal="center" vertical="center"/>
    </xf>
    <xf numFmtId="3" fontId="117" fillId="9" borderId="0" xfId="0" applyNumberFormat="1" applyFont="1" applyFill="1"/>
    <xf numFmtId="1" fontId="66" fillId="5" borderId="0" xfId="24" applyNumberFormat="1" applyFont="1" applyFill="1" applyAlignment="1">
      <alignment horizontal="right" vertical="center" indent="1" readingOrder="1"/>
    </xf>
    <xf numFmtId="0" fontId="19" fillId="4" borderId="0" xfId="6" applyFont="1" applyFill="1" applyAlignment="1">
      <alignment horizontal="left"/>
    </xf>
    <xf numFmtId="0" fontId="24" fillId="4" borderId="8" xfId="6" applyFont="1" applyFill="1" applyBorder="1" applyAlignment="1">
      <alignment horizontal="right"/>
    </xf>
    <xf numFmtId="0" fontId="30" fillId="4" borderId="27" xfId="41" applyFont="1" applyFill="1" applyBorder="1">
      <alignment horizontal="right" vertical="center" wrapText="1" indent="1" readingOrder="2"/>
    </xf>
    <xf numFmtId="0" fontId="30" fillId="6" borderId="29" xfId="41" applyFont="1" applyFill="1" applyBorder="1">
      <alignment horizontal="right" vertical="center" wrapText="1" indent="1" readingOrder="2"/>
    </xf>
    <xf numFmtId="0" fontId="30" fillId="4" borderId="29" xfId="41" applyFont="1" applyFill="1" applyBorder="1">
      <alignment horizontal="right" vertical="center" wrapText="1" indent="1" readingOrder="2"/>
    </xf>
    <xf numFmtId="0" fontId="30" fillId="4" borderId="28" xfId="41" applyFont="1" applyFill="1" applyBorder="1">
      <alignment horizontal="right" vertical="center" wrapText="1" indent="1" readingOrder="2"/>
    </xf>
    <xf numFmtId="0" fontId="30" fillId="6" borderId="22" xfId="41" applyFont="1" applyFill="1" applyBorder="1" applyAlignment="1">
      <alignment horizontal="center" vertical="center" wrapText="1" readingOrder="2"/>
    </xf>
    <xf numFmtId="0" fontId="24" fillId="5" borderId="22" xfId="39" applyFill="1" applyBorder="1" applyAlignment="1">
      <alignment horizontal="right" vertical="center" wrapText="1" readingOrder="2"/>
    </xf>
    <xf numFmtId="3" fontId="19" fillId="5" borderId="22" xfId="97" applyNumberFormat="1" applyFont="1" applyFill="1" applyBorder="1" applyAlignment="1">
      <alignment horizontal="right" vertical="center" indent="1"/>
    </xf>
    <xf numFmtId="0" fontId="19" fillId="5" borderId="22" xfId="45" applyFont="1" applyFill="1" applyBorder="1" applyAlignment="1">
      <alignment horizontal="left" vertical="center" wrapText="1"/>
    </xf>
    <xf numFmtId="0" fontId="19" fillId="0" borderId="29" xfId="44" applyFont="1" applyBorder="1" applyAlignment="1">
      <alignment horizontal="right" vertical="center" indent="1" readingOrder="1"/>
    </xf>
    <xf numFmtId="3" fontId="19" fillId="5" borderId="7" xfId="0" applyNumberFormat="1" applyFont="1" applyFill="1" applyBorder="1" applyAlignment="1">
      <alignment horizontal="right" vertical="center" indent="1"/>
    </xf>
    <xf numFmtId="0" fontId="19" fillId="5" borderId="25" xfId="45" applyFont="1" applyFill="1" applyBorder="1" applyAlignment="1">
      <alignment horizontal="left" vertical="center" wrapText="1"/>
    </xf>
    <xf numFmtId="167" fontId="20" fillId="0" borderId="21" xfId="44" applyNumberFormat="1" applyFont="1" applyBorder="1" applyAlignment="1">
      <alignment horizontal="right" vertical="center" indent="1" readingOrder="1"/>
    </xf>
    <xf numFmtId="0" fontId="30" fillId="8" borderId="99" xfId="37" applyFont="1" applyFill="1" applyBorder="1" applyAlignment="1">
      <alignment horizontal="center" vertical="center" wrapText="1"/>
    </xf>
    <xf numFmtId="0" fontId="30" fillId="8" borderId="72" xfId="16" applyFont="1" applyFill="1" applyBorder="1">
      <alignment horizontal="center" vertical="center" wrapText="1"/>
    </xf>
    <xf numFmtId="0" fontId="30" fillId="8" borderId="77" xfId="37" applyFont="1" applyFill="1" applyBorder="1" applyAlignment="1">
      <alignment horizontal="center" vertical="center" wrapText="1"/>
    </xf>
    <xf numFmtId="1" fontId="30" fillId="0" borderId="20" xfId="44" applyNumberFormat="1" applyFont="1" applyBorder="1">
      <alignment horizontal="right" vertical="center" indent="1"/>
    </xf>
    <xf numFmtId="1" fontId="30" fillId="8" borderId="10" xfId="44" applyNumberFormat="1" applyFont="1" applyFill="1" applyBorder="1">
      <alignment horizontal="right" vertical="center" indent="1"/>
    </xf>
    <xf numFmtId="1" fontId="30" fillId="0" borderId="10" xfId="44" applyNumberFormat="1" applyFont="1" applyBorder="1">
      <alignment horizontal="right" vertical="center" indent="1"/>
    </xf>
    <xf numFmtId="1" fontId="30" fillId="8" borderId="15" xfId="44" applyNumberFormat="1" applyFont="1" applyFill="1" applyBorder="1">
      <alignment horizontal="right" vertical="center" indent="1"/>
    </xf>
    <xf numFmtId="0" fontId="30" fillId="4" borderId="8" xfId="37" applyFont="1" applyFill="1" applyBorder="1">
      <alignment horizontal="center" vertical="center"/>
    </xf>
    <xf numFmtId="0" fontId="30" fillId="7" borderId="21" xfId="95" applyFont="1" applyFill="1" applyBorder="1" applyAlignment="1">
      <alignment horizontal="left" vertical="center" wrapText="1" indent="1" readingOrder="1"/>
    </xf>
    <xf numFmtId="0" fontId="30" fillId="8" borderId="11" xfId="95" applyFont="1" applyFill="1" applyBorder="1" applyAlignment="1">
      <alignment horizontal="left" vertical="center" wrapText="1" indent="1" readingOrder="1"/>
    </xf>
    <xf numFmtId="0" fontId="30" fillId="7" borderId="11" xfId="95" applyFont="1" applyFill="1" applyBorder="1" applyAlignment="1">
      <alignment horizontal="left" vertical="center" wrapText="1" indent="1" readingOrder="1"/>
    </xf>
    <xf numFmtId="0" fontId="30" fillId="6" borderId="11" xfId="95" applyFont="1" applyFill="1" applyBorder="1" applyAlignment="1">
      <alignment horizontal="left" vertical="center" wrapText="1" indent="1" readingOrder="1"/>
    </xf>
    <xf numFmtId="0" fontId="30" fillId="8" borderId="16" xfId="95" applyFont="1" applyFill="1" applyBorder="1" applyAlignment="1">
      <alignment horizontal="left" vertical="center" wrapText="1" indent="1" readingOrder="1"/>
    </xf>
    <xf numFmtId="0" fontId="30" fillId="4" borderId="8" xfId="37" applyFont="1" applyFill="1" applyBorder="1" applyAlignment="1">
      <alignment horizontal="center" vertical="center"/>
    </xf>
    <xf numFmtId="3" fontId="20" fillId="0" borderId="20" xfId="44" applyNumberFormat="1" applyFont="1" applyBorder="1" applyAlignment="1">
      <alignment horizontal="center" vertical="center"/>
    </xf>
    <xf numFmtId="3" fontId="20" fillId="8" borderId="10" xfId="44" applyNumberFormat="1" applyFont="1" applyFill="1" applyBorder="1" applyAlignment="1">
      <alignment horizontal="center" vertical="center"/>
    </xf>
    <xf numFmtId="3" fontId="20" fillId="0" borderId="10" xfId="44" applyNumberFormat="1" applyFont="1" applyBorder="1" applyAlignment="1">
      <alignment horizontal="center" vertical="center"/>
    </xf>
    <xf numFmtId="3" fontId="20" fillId="8" borderId="15" xfId="44" applyNumberFormat="1" applyFont="1" applyFill="1" applyBorder="1" applyAlignment="1">
      <alignment horizontal="center" vertical="center"/>
    </xf>
    <xf numFmtId="0" fontId="19" fillId="7" borderId="96" xfId="160" applyFont="1" applyFill="1" applyBorder="1" applyAlignment="1">
      <alignment horizontal="left" vertical="center" wrapText="1" indent="1" readingOrder="1"/>
    </xf>
    <xf numFmtId="0" fontId="19" fillId="5" borderId="97" xfId="160" applyFont="1" applyFill="1" applyBorder="1" applyAlignment="1">
      <alignment horizontal="left" vertical="center" wrapText="1" indent="1" readingOrder="1"/>
    </xf>
    <xf numFmtId="0" fontId="19" fillId="7" borderId="97" xfId="160" applyFont="1" applyFill="1" applyBorder="1" applyAlignment="1">
      <alignment horizontal="left" vertical="center" wrapText="1" indent="1" readingOrder="1"/>
    </xf>
    <xf numFmtId="0" fontId="19" fillId="5" borderId="98" xfId="160" applyFont="1" applyFill="1" applyBorder="1" applyAlignment="1">
      <alignment horizontal="left" vertical="center" wrapText="1" indent="1" readingOrder="1"/>
    </xf>
    <xf numFmtId="0" fontId="19" fillId="5" borderId="19" xfId="45" applyFont="1" applyFill="1" applyBorder="1">
      <alignment horizontal="left" vertical="center" wrapText="1" indent="1"/>
    </xf>
    <xf numFmtId="0" fontId="24" fillId="0" borderId="27" xfId="39" applyFill="1" applyBorder="1" applyAlignment="1">
      <alignment horizontal="center" vertical="center" readingOrder="1"/>
    </xf>
    <xf numFmtId="0" fontId="24" fillId="0" borderId="23" xfId="39" applyFill="1" applyBorder="1" applyAlignment="1">
      <alignment horizontal="center" vertical="center" readingOrder="1"/>
    </xf>
    <xf numFmtId="0" fontId="24" fillId="0" borderId="28" xfId="39" applyFill="1" applyBorder="1" applyAlignment="1">
      <alignment horizontal="center" vertical="center" readingOrder="1"/>
    </xf>
    <xf numFmtId="0" fontId="24" fillId="0" borderId="27" xfId="16" applyFont="1" applyFill="1" applyBorder="1" applyAlignment="1">
      <alignment horizontal="center" vertical="center" wrapText="1" readingOrder="2"/>
    </xf>
    <xf numFmtId="0" fontId="24" fillId="5" borderId="29" xfId="39" applyFill="1" applyBorder="1" applyAlignment="1">
      <alignment horizontal="center" vertical="center" readingOrder="2"/>
    </xf>
    <xf numFmtId="0" fontId="24" fillId="0" borderId="29" xfId="16" applyFont="1" applyFill="1" applyBorder="1" applyAlignment="1">
      <alignment horizontal="center" vertical="center" wrapText="1" readingOrder="2"/>
    </xf>
    <xf numFmtId="0" fontId="24" fillId="5" borderId="0" xfId="39" applyFill="1" applyBorder="1" applyAlignment="1">
      <alignment horizontal="center" vertical="center" readingOrder="2"/>
    </xf>
    <xf numFmtId="0" fontId="24" fillId="0" borderId="28" xfId="16" applyFont="1" applyFill="1" applyBorder="1" applyAlignment="1">
      <alignment horizontal="center" vertical="center" wrapText="1" readingOrder="2"/>
    </xf>
    <xf numFmtId="1" fontId="66" fillId="0" borderId="47" xfId="24" applyNumberFormat="1" applyFont="1" applyBorder="1" applyAlignment="1">
      <alignment horizontal="right" vertical="center" indent="1" readingOrder="1"/>
    </xf>
    <xf numFmtId="1" fontId="66" fillId="0" borderId="45" xfId="24" applyNumberFormat="1" applyFont="1" applyBorder="1" applyAlignment="1">
      <alignment horizontal="right" vertical="center" indent="1" readingOrder="1"/>
    </xf>
    <xf numFmtId="1" fontId="66" fillId="0" borderId="40" xfId="24" applyNumberFormat="1" applyFont="1" applyBorder="1" applyAlignment="1">
      <alignment horizontal="right" vertical="center" indent="1" readingOrder="1"/>
    </xf>
    <xf numFmtId="0" fontId="24" fillId="5" borderId="29" xfId="39" applyFill="1" applyBorder="1" applyAlignment="1">
      <alignment horizontal="center" vertical="center" readingOrder="1"/>
    </xf>
    <xf numFmtId="0" fontId="24" fillId="5" borderId="45" xfId="39" applyFill="1" applyBorder="1" applyAlignment="1">
      <alignment horizontal="center" vertical="center" readingOrder="1"/>
    </xf>
    <xf numFmtId="0" fontId="37" fillId="5" borderId="29" xfId="16" applyFont="1" applyFill="1" applyBorder="1" applyAlignment="1">
      <alignment horizontal="center" vertical="top" wrapText="1"/>
    </xf>
    <xf numFmtId="0" fontId="20" fillId="5" borderId="23" xfId="17" applyFont="1" applyFill="1" applyBorder="1" applyAlignment="1">
      <alignment vertical="center"/>
    </xf>
    <xf numFmtId="0" fontId="20" fillId="4" borderId="29" xfId="17" applyFont="1" applyFill="1" applyBorder="1" applyAlignment="1">
      <alignment vertical="center"/>
    </xf>
    <xf numFmtId="0" fontId="20" fillId="5" borderId="14" xfId="17" applyFont="1" applyFill="1" applyBorder="1" applyAlignment="1">
      <alignment vertical="center"/>
    </xf>
    <xf numFmtId="3" fontId="20" fillId="5" borderId="13" xfId="1" applyNumberFormat="1" applyFont="1" applyFill="1" applyBorder="1" applyAlignment="1">
      <alignment horizontal="left" vertical="center" indent="1"/>
    </xf>
    <xf numFmtId="3" fontId="20" fillId="5" borderId="13" xfId="1" applyNumberFormat="1" applyFont="1" applyFill="1" applyBorder="1" applyAlignment="1">
      <alignment horizontal="right" vertical="center" indent="1"/>
    </xf>
    <xf numFmtId="165" fontId="20" fillId="5" borderId="14" xfId="193" applyNumberFormat="1" applyFont="1" applyFill="1" applyBorder="1" applyAlignment="1">
      <alignment horizontal="right" vertical="center"/>
    </xf>
    <xf numFmtId="165" fontId="20" fillId="5" borderId="21" xfId="193" applyNumberFormat="1" applyFont="1" applyFill="1" applyBorder="1" applyAlignment="1">
      <alignment vertical="center"/>
    </xf>
    <xf numFmtId="165" fontId="20" fillId="5" borderId="14" xfId="193" applyNumberFormat="1" applyFont="1" applyFill="1" applyBorder="1" applyAlignment="1">
      <alignment horizontal="left" vertical="center" indent="1"/>
    </xf>
    <xf numFmtId="165" fontId="20" fillId="5" borderId="21" xfId="193" applyNumberFormat="1" applyFont="1" applyFill="1" applyBorder="1" applyAlignment="1">
      <alignment horizontal="left" vertical="center" indent="1"/>
    </xf>
    <xf numFmtId="165" fontId="48" fillId="5" borderId="14" xfId="193" applyNumberFormat="1" applyFont="1" applyFill="1" applyBorder="1" applyAlignment="1">
      <alignment horizontal="right" vertical="center"/>
    </xf>
    <xf numFmtId="165" fontId="20" fillId="0" borderId="11" xfId="193" applyNumberFormat="1" applyFont="1" applyFill="1" applyBorder="1" applyAlignment="1">
      <alignment horizontal="left" vertical="center" indent="1"/>
    </xf>
    <xf numFmtId="165" fontId="20" fillId="5" borderId="9" xfId="193" applyNumberFormat="1" applyFont="1" applyFill="1" applyBorder="1" applyAlignment="1">
      <alignment horizontal="right" vertical="center"/>
    </xf>
    <xf numFmtId="165" fontId="20" fillId="5" borderId="9" xfId="193" applyNumberFormat="1" applyFont="1" applyFill="1" applyBorder="1" applyAlignment="1">
      <alignment horizontal="left" vertical="center" indent="1"/>
    </xf>
    <xf numFmtId="3" fontId="20" fillId="4" borderId="11" xfId="1" applyNumberFormat="1" applyFont="1" applyFill="1" applyBorder="1" applyAlignment="1">
      <alignment horizontal="right" vertical="center" indent="1"/>
    </xf>
    <xf numFmtId="3" fontId="20" fillId="4" borderId="9" xfId="1" applyNumberFormat="1" applyFont="1" applyFill="1" applyBorder="1" applyAlignment="1">
      <alignment horizontal="right" vertical="center" indent="1"/>
    </xf>
    <xf numFmtId="165" fontId="20" fillId="4" borderId="9" xfId="193" applyNumberFormat="1" applyFont="1" applyFill="1" applyBorder="1" applyAlignment="1">
      <alignment horizontal="right" vertical="center"/>
    </xf>
    <xf numFmtId="165" fontId="20" fillId="4" borderId="11" xfId="193" applyNumberFormat="1" applyFont="1" applyFill="1" applyBorder="1" applyAlignment="1">
      <alignment vertical="center"/>
    </xf>
    <xf numFmtId="3" fontId="20" fillId="4" borderId="19" xfId="1" applyNumberFormat="1" applyFont="1" applyFill="1" applyBorder="1" applyAlignment="1">
      <alignment horizontal="right" vertical="center" indent="1"/>
    </xf>
    <xf numFmtId="165" fontId="20" fillId="4" borderId="9" xfId="193" applyNumberFormat="1" applyFont="1" applyFill="1" applyBorder="1" applyAlignment="1">
      <alignment horizontal="left" vertical="center" indent="1"/>
    </xf>
    <xf numFmtId="165" fontId="20" fillId="4" borderId="11" xfId="193" applyNumberFormat="1" applyFont="1" applyFill="1" applyBorder="1" applyAlignment="1">
      <alignment horizontal="left" vertical="center" indent="1"/>
    </xf>
    <xf numFmtId="0" fontId="20" fillId="4" borderId="11" xfId="45" applyFont="1" applyFill="1" applyBorder="1">
      <alignment horizontal="left" vertical="center" wrapText="1" indent="1"/>
    </xf>
    <xf numFmtId="165" fontId="20" fillId="5" borderId="17" xfId="193" applyNumberFormat="1" applyFont="1" applyFill="1" applyBorder="1" applyAlignment="1">
      <alignment horizontal="right" vertical="center"/>
    </xf>
    <xf numFmtId="165" fontId="20" fillId="5" borderId="16" xfId="193" applyNumberFormat="1" applyFont="1" applyFill="1" applyBorder="1" applyAlignment="1">
      <alignment vertical="center"/>
    </xf>
    <xf numFmtId="165" fontId="20" fillId="5" borderId="17" xfId="193" applyNumberFormat="1" applyFont="1" applyFill="1" applyBorder="1" applyAlignment="1">
      <alignment horizontal="left" vertical="center" indent="1"/>
    </xf>
    <xf numFmtId="165" fontId="20" fillId="5" borderId="16" xfId="193" applyNumberFormat="1" applyFont="1" applyFill="1" applyBorder="1" applyAlignment="1">
      <alignment horizontal="left" vertical="center" indent="1"/>
    </xf>
    <xf numFmtId="0" fontId="24" fillId="4" borderId="18" xfId="39" applyFill="1" applyBorder="1">
      <alignment horizontal="right" vertical="center" wrapText="1" indent="1" readingOrder="2"/>
    </xf>
    <xf numFmtId="3" fontId="20" fillId="4" borderId="19" xfId="1" applyNumberFormat="1" applyFont="1" applyFill="1" applyBorder="1" applyAlignment="1">
      <alignment horizontal="left" vertical="center" indent="1"/>
    </xf>
    <xf numFmtId="0" fontId="20" fillId="4" borderId="19" xfId="45" applyFont="1" applyFill="1" applyBorder="1">
      <alignment horizontal="left" vertical="center" wrapText="1" indent="1"/>
    </xf>
    <xf numFmtId="165" fontId="48" fillId="5" borderId="14" xfId="193" applyNumberFormat="1" applyFont="1" applyFill="1" applyBorder="1" applyAlignment="1">
      <alignment vertical="center"/>
    </xf>
    <xf numFmtId="165" fontId="20" fillId="5" borderId="14" xfId="193" applyNumberFormat="1" applyFont="1" applyFill="1" applyBorder="1" applyAlignment="1">
      <alignment vertical="center"/>
    </xf>
    <xf numFmtId="3" fontId="20" fillId="5" borderId="14" xfId="1" applyNumberFormat="1" applyFont="1" applyFill="1" applyBorder="1" applyAlignment="1">
      <alignment horizontal="right" vertical="center" indent="1"/>
    </xf>
    <xf numFmtId="3" fontId="19" fillId="5" borderId="28" xfId="1" applyNumberFormat="1" applyFont="1" applyFill="1" applyBorder="1" applyAlignment="1">
      <alignment horizontal="left" vertical="center" indent="1"/>
    </xf>
    <xf numFmtId="3" fontId="20" fillId="4" borderId="17" xfId="1" applyNumberFormat="1" applyFont="1" applyFill="1" applyBorder="1" applyAlignment="1">
      <alignment horizontal="right" vertical="center" indent="1"/>
    </xf>
    <xf numFmtId="3" fontId="20" fillId="0" borderId="78" xfId="1" quotePrefix="1" applyNumberFormat="1" applyFont="1" applyFill="1" applyBorder="1" applyAlignment="1">
      <alignment horizontal="right" vertical="center" indent="1"/>
    </xf>
    <xf numFmtId="167" fontId="20" fillId="0" borderId="113" xfId="1" applyNumberFormat="1" applyFont="1" applyFill="1" applyBorder="1" applyAlignment="1">
      <alignment horizontal="right" vertical="center" indent="1"/>
    </xf>
    <xf numFmtId="167" fontId="20" fillId="0" borderId="78" xfId="1" applyNumberFormat="1" applyFont="1" applyFill="1" applyBorder="1" applyAlignment="1">
      <alignment horizontal="right" vertical="center" indent="1"/>
    </xf>
    <xf numFmtId="165" fontId="20" fillId="0" borderId="125" xfId="1" applyNumberFormat="1" applyFont="1" applyFill="1" applyBorder="1" applyAlignment="1">
      <alignment horizontal="center" vertical="center"/>
    </xf>
    <xf numFmtId="0" fontId="30" fillId="5" borderId="12" xfId="39" applyFont="1" applyFill="1" applyBorder="1">
      <alignment horizontal="right" vertical="center" wrapText="1" indent="1" readingOrder="2"/>
    </xf>
    <xf numFmtId="167" fontId="20" fillId="5" borderId="13" xfId="1" applyNumberFormat="1" applyFont="1" applyFill="1" applyBorder="1" applyAlignment="1">
      <alignment horizontal="right" vertical="center" indent="1"/>
    </xf>
    <xf numFmtId="167" fontId="20" fillId="5" borderId="14" xfId="1" applyNumberFormat="1" applyFont="1" applyFill="1" applyBorder="1" applyAlignment="1">
      <alignment horizontal="right" vertical="center" indent="1"/>
    </xf>
    <xf numFmtId="0" fontId="48" fillId="5" borderId="13" xfId="45" applyFont="1" applyFill="1" applyBorder="1">
      <alignment horizontal="left" vertical="center" wrapText="1" indent="1"/>
    </xf>
    <xf numFmtId="165" fontId="20" fillId="5" borderId="11" xfId="193" applyNumberFormat="1" applyFont="1" applyFill="1" applyBorder="1" applyAlignment="1">
      <alignment horizontal="center" vertical="center"/>
    </xf>
    <xf numFmtId="165" fontId="20" fillId="5" borderId="11" xfId="193" applyNumberFormat="1" applyFont="1" applyFill="1" applyBorder="1" applyAlignment="1">
      <alignment vertical="center"/>
    </xf>
    <xf numFmtId="0" fontId="30" fillId="4" borderId="10" xfId="39" applyFont="1" applyFill="1" applyBorder="1">
      <alignment horizontal="right" vertical="center" wrapText="1" indent="1" readingOrder="2"/>
    </xf>
    <xf numFmtId="167" fontId="20" fillId="4" borderId="11" xfId="1" applyNumberFormat="1" applyFont="1" applyFill="1" applyBorder="1" applyAlignment="1">
      <alignment horizontal="right" vertical="center" indent="1"/>
    </xf>
    <xf numFmtId="165" fontId="20" fillId="4" borderId="11" xfId="193" applyNumberFormat="1" applyFont="1" applyFill="1" applyBorder="1" applyAlignment="1">
      <alignment horizontal="center" vertical="center"/>
    </xf>
    <xf numFmtId="0" fontId="48" fillId="4" borderId="11" xfId="45" applyFont="1" applyFill="1" applyBorder="1">
      <alignment horizontal="left" vertical="center" wrapText="1" indent="1"/>
    </xf>
    <xf numFmtId="167" fontId="20" fillId="4" borderId="19" xfId="1" applyNumberFormat="1" applyFont="1" applyFill="1" applyBorder="1" applyAlignment="1">
      <alignment horizontal="right" vertical="center" indent="1"/>
    </xf>
    <xf numFmtId="0" fontId="48" fillId="4" borderId="19" xfId="45" applyFont="1" applyFill="1" applyBorder="1">
      <alignment horizontal="left" vertical="center" wrapText="1" indent="1"/>
    </xf>
    <xf numFmtId="0" fontId="30" fillId="5" borderId="33" xfId="36" applyFont="1" applyFill="1" applyBorder="1" applyAlignment="1">
      <alignment horizontal="center" vertical="center"/>
    </xf>
    <xf numFmtId="0" fontId="30" fillId="4" borderId="15" xfId="39" applyFont="1" applyFill="1" applyBorder="1">
      <alignment horizontal="right" vertical="center" wrapText="1" indent="1" readingOrder="2"/>
    </xf>
    <xf numFmtId="167" fontId="20" fillId="4" borderId="19" xfId="1" applyNumberFormat="1" applyFont="1" applyFill="1" applyBorder="1" applyAlignment="1">
      <alignment horizontal="left" vertical="center" indent="1"/>
    </xf>
    <xf numFmtId="0" fontId="0" fillId="6" borderId="56" xfId="0" applyFill="1" applyBorder="1" applyAlignment="1">
      <alignment horizontal="right" vertical="center" indent="1"/>
    </xf>
    <xf numFmtId="0" fontId="0" fillId="6" borderId="127" xfId="0" applyFill="1" applyBorder="1" applyAlignment="1">
      <alignment horizontal="right" vertical="center" indent="1"/>
    </xf>
    <xf numFmtId="0" fontId="0" fillId="4" borderId="128" xfId="0" applyFill="1" applyBorder="1" applyAlignment="1">
      <alignment horizontal="right" vertical="center" indent="1"/>
    </xf>
    <xf numFmtId="0" fontId="0" fillId="6" borderId="54" xfId="0" applyFill="1" applyBorder="1" applyAlignment="1">
      <alignment horizontal="right" vertical="center" indent="1"/>
    </xf>
    <xf numFmtId="0" fontId="0" fillId="6" borderId="128" xfId="0" applyFill="1" applyBorder="1" applyAlignment="1">
      <alignment horizontal="right" vertical="center" indent="1"/>
    </xf>
    <xf numFmtId="0" fontId="0" fillId="4" borderId="129" xfId="0" applyFill="1" applyBorder="1" applyAlignment="1">
      <alignment horizontal="right" vertical="center" indent="1"/>
    </xf>
    <xf numFmtId="0" fontId="0" fillId="4" borderId="130" xfId="0" applyFill="1" applyBorder="1" applyAlignment="1">
      <alignment horizontal="right" vertical="center" indent="1"/>
    </xf>
    <xf numFmtId="0" fontId="0" fillId="6" borderId="131" xfId="0" applyFill="1" applyBorder="1" applyAlignment="1">
      <alignment horizontal="right" vertical="center" indent="1"/>
    </xf>
    <xf numFmtId="0" fontId="0" fillId="4" borderId="132" xfId="0" applyFill="1" applyBorder="1" applyAlignment="1">
      <alignment horizontal="right" vertical="center" indent="1"/>
    </xf>
    <xf numFmtId="0" fontId="0" fillId="6" borderId="132" xfId="0" applyFill="1" applyBorder="1" applyAlignment="1">
      <alignment horizontal="right" vertical="center" indent="1"/>
    </xf>
    <xf numFmtId="165" fontId="19" fillId="0" borderId="26" xfId="159" applyNumberFormat="1" applyFont="1" applyFill="1" applyBorder="1" applyAlignment="1">
      <alignment horizontal="right" vertical="center" indent="1" readingOrder="1"/>
    </xf>
    <xf numFmtId="165" fontId="19" fillId="6" borderId="9" xfId="159" applyNumberFormat="1" applyFont="1" applyFill="1" applyBorder="1" applyAlignment="1">
      <alignment horizontal="right" vertical="center" indent="1" readingOrder="1"/>
    </xf>
    <xf numFmtId="165" fontId="19" fillId="0" borderId="9" xfId="159" applyNumberFormat="1" applyFont="1" applyFill="1" applyBorder="1" applyAlignment="1">
      <alignment horizontal="right" vertical="center" indent="1" readingOrder="1"/>
    </xf>
    <xf numFmtId="165" fontId="19" fillId="6" borderId="17" xfId="159" applyNumberFormat="1" applyFont="1" applyFill="1" applyBorder="1" applyAlignment="1">
      <alignment horizontal="right" vertical="center" indent="1" readingOrder="1"/>
    </xf>
    <xf numFmtId="165" fontId="19" fillId="0" borderId="22" xfId="159" applyNumberFormat="1" applyFont="1" applyFill="1" applyBorder="1" applyAlignment="1">
      <alignment horizontal="right" vertical="center" indent="1"/>
    </xf>
    <xf numFmtId="165" fontId="19" fillId="0" borderId="28" xfId="159" applyNumberFormat="1" applyFont="1" applyFill="1" applyBorder="1" applyAlignment="1">
      <alignment horizontal="right" vertical="center" indent="1"/>
    </xf>
    <xf numFmtId="0" fontId="35" fillId="0" borderId="13" xfId="165" applyFont="1" applyFill="1" applyBorder="1">
      <alignment horizontal="left" vertical="center" wrapText="1" indent="1"/>
    </xf>
    <xf numFmtId="0" fontId="35" fillId="6" borderId="11" xfId="165" applyFont="1" applyFill="1" applyBorder="1">
      <alignment horizontal="left" vertical="center" wrapText="1" indent="1"/>
    </xf>
    <xf numFmtId="0" fontId="35" fillId="0" borderId="11" xfId="165" applyFont="1" applyFill="1" applyBorder="1">
      <alignment horizontal="left" vertical="center" wrapText="1" indent="1"/>
    </xf>
    <xf numFmtId="0" fontId="35" fillId="6" borderId="16" xfId="165" applyFont="1" applyFill="1" applyBorder="1">
      <alignment horizontal="left" vertical="center" wrapText="1" indent="1"/>
    </xf>
    <xf numFmtId="0" fontId="42" fillId="0" borderId="8" xfId="6" applyFont="1" applyBorder="1" applyAlignment="1">
      <alignment horizontal="right" vertical="center"/>
    </xf>
    <xf numFmtId="0" fontId="42" fillId="0" borderId="0" xfId="6" applyFont="1" applyAlignment="1">
      <alignment horizontal="center" vertical="center"/>
    </xf>
    <xf numFmtId="0" fontId="42" fillId="0" borderId="8" xfId="6" applyFont="1" applyBorder="1" applyAlignment="1">
      <alignment vertical="center"/>
    </xf>
    <xf numFmtId="0" fontId="24" fillId="0" borderId="17" xfId="39" applyFill="1" applyBorder="1" applyAlignment="1">
      <alignment horizontal="center" vertical="center" wrapText="1" readingOrder="2"/>
    </xf>
    <xf numFmtId="0" fontId="86" fillId="6" borderId="47" xfId="336" applyFont="1" applyFill="1" applyBorder="1" applyAlignment="1">
      <alignment horizontal="center" wrapText="1" readingOrder="1"/>
    </xf>
    <xf numFmtId="169" fontId="42" fillId="0" borderId="0" xfId="23" applyNumberFormat="1" applyFont="1"/>
    <xf numFmtId="0" fontId="72" fillId="0" borderId="48" xfId="23" applyFont="1" applyBorder="1" applyAlignment="1">
      <alignment vertical="center"/>
    </xf>
    <xf numFmtId="0" fontId="19" fillId="0" borderId="8" xfId="6" applyFont="1" applyBorder="1" applyAlignment="1">
      <alignment vertical="center"/>
    </xf>
    <xf numFmtId="0" fontId="118" fillId="0" borderId="0" xfId="23" applyFont="1"/>
    <xf numFmtId="0" fontId="118" fillId="0" borderId="0" xfId="23" applyFont="1" applyAlignment="1">
      <alignment horizontal="center" vertical="center"/>
    </xf>
    <xf numFmtId="3" fontId="20" fillId="0" borderId="26" xfId="44" applyNumberFormat="1" applyFont="1" applyBorder="1" applyAlignment="1">
      <alignment horizontal="center" vertical="center" readingOrder="1"/>
    </xf>
    <xf numFmtId="3" fontId="20" fillId="5" borderId="14" xfId="44" applyNumberFormat="1" applyFont="1" applyFill="1" applyBorder="1" applyAlignment="1">
      <alignment horizontal="center" vertical="center" readingOrder="1"/>
    </xf>
    <xf numFmtId="3" fontId="20" fillId="0" borderId="14" xfId="44" applyNumberFormat="1" applyFont="1" applyBorder="1" applyAlignment="1">
      <alignment horizontal="center" vertical="center" readingOrder="1"/>
    </xf>
    <xf numFmtId="3" fontId="20" fillId="5" borderId="29" xfId="44" applyNumberFormat="1" applyFont="1" applyFill="1" applyBorder="1" applyAlignment="1">
      <alignment horizontal="center" vertical="center" readingOrder="1"/>
    </xf>
    <xf numFmtId="3" fontId="20" fillId="5" borderId="9" xfId="44" applyNumberFormat="1" applyFont="1" applyFill="1" applyBorder="1" applyAlignment="1">
      <alignment horizontal="center" vertical="center" readingOrder="1"/>
    </xf>
    <xf numFmtId="3" fontId="20" fillId="0" borderId="29" xfId="44" applyNumberFormat="1" applyFont="1" applyBorder="1" applyAlignment="1">
      <alignment horizontal="center" vertical="center" readingOrder="1"/>
    </xf>
    <xf numFmtId="3" fontId="20" fillId="0" borderId="0" xfId="44" applyNumberFormat="1" applyFont="1" applyBorder="1" applyAlignment="1">
      <alignment horizontal="center" vertical="center" readingOrder="1"/>
    </xf>
    <xf numFmtId="3" fontId="20" fillId="0" borderId="8" xfId="44" applyNumberFormat="1" applyFont="1" applyBorder="1" applyAlignment="1">
      <alignment horizontal="center" vertical="center" readingOrder="1"/>
    </xf>
    <xf numFmtId="3" fontId="19" fillId="5" borderId="28" xfId="44" applyNumberFormat="1" applyFont="1" applyFill="1" applyBorder="1" applyAlignment="1">
      <alignment horizontal="center" vertical="center" readingOrder="1"/>
    </xf>
    <xf numFmtId="0" fontId="19" fillId="5" borderId="40" xfId="45" applyFont="1" applyFill="1" applyBorder="1">
      <alignment horizontal="left" vertical="center" wrapText="1" indent="1"/>
    </xf>
    <xf numFmtId="0" fontId="24" fillId="5" borderId="40" xfId="45" applyFont="1" applyFill="1" applyBorder="1" applyAlignment="1">
      <alignment horizontal="right" vertical="center" wrapText="1" indent="1"/>
    </xf>
    <xf numFmtId="0" fontId="20" fillId="0" borderId="16" xfId="45" applyFont="1" applyFill="1" applyBorder="1">
      <alignment horizontal="left" vertical="center" wrapText="1" indent="1"/>
    </xf>
    <xf numFmtId="0" fontId="24" fillId="0" borderId="22" xfId="39" applyFill="1" applyBorder="1" applyAlignment="1">
      <alignment horizontal="center" vertical="center" wrapText="1" readingOrder="2"/>
    </xf>
    <xf numFmtId="0" fontId="20" fillId="0" borderId="22" xfId="1" applyNumberFormat="1" applyFont="1" applyFill="1" applyBorder="1" applyAlignment="1">
      <alignment horizontal="right" vertical="center" indent="1" readingOrder="1"/>
    </xf>
    <xf numFmtId="0" fontId="19" fillId="0" borderId="22" xfId="1" applyNumberFormat="1" applyFont="1" applyFill="1" applyBorder="1" applyAlignment="1">
      <alignment horizontal="right" vertical="center" indent="1" readingOrder="1"/>
    </xf>
    <xf numFmtId="0" fontId="19" fillId="0" borderId="22" xfId="39" applyFont="1" applyFill="1" applyBorder="1" applyAlignment="1">
      <alignment horizontal="center" vertical="center" wrapText="1" readingOrder="1"/>
    </xf>
    <xf numFmtId="0" fontId="20" fillId="8" borderId="9" xfId="1" applyNumberFormat="1" applyFill="1" applyBorder="1" applyAlignment="1">
      <alignment horizontal="right" vertical="center" indent="2" readingOrder="1"/>
    </xf>
    <xf numFmtId="0" fontId="20" fillId="0" borderId="23" xfId="1" applyNumberFormat="1" applyBorder="1" applyAlignment="1">
      <alignment horizontal="right" vertical="center" indent="2" readingOrder="1"/>
    </xf>
    <xf numFmtId="0" fontId="49" fillId="8" borderId="9" xfId="39" applyFont="1" applyFill="1" applyBorder="1" applyAlignment="1">
      <alignment horizontal="right" vertical="center" wrapText="1" indent="3" readingOrder="2"/>
    </xf>
    <xf numFmtId="0" fontId="49" fillId="0" borderId="23" xfId="39" applyFont="1" applyFill="1" applyBorder="1" applyAlignment="1">
      <alignment horizontal="right" vertical="center" wrapText="1" indent="3" readingOrder="2"/>
    </xf>
    <xf numFmtId="0" fontId="20" fillId="8" borderId="9" xfId="45" applyFont="1" applyFill="1" applyBorder="1" applyAlignment="1">
      <alignment horizontal="left" vertical="center" wrapText="1" indent="3"/>
    </xf>
    <xf numFmtId="0" fontId="20" fillId="0" borderId="23" xfId="45" applyFont="1" applyFill="1" applyBorder="1" applyAlignment="1">
      <alignment horizontal="left" vertical="center" wrapText="1" indent="3"/>
    </xf>
    <xf numFmtId="3" fontId="48" fillId="4" borderId="74" xfId="94" applyNumberFormat="1" applyFont="1" applyFill="1" applyBorder="1" applyAlignment="1">
      <alignment horizontal="right" vertical="center" readingOrder="1"/>
    </xf>
    <xf numFmtId="3" fontId="35" fillId="4" borderId="74" xfId="94" applyNumberFormat="1" applyFont="1" applyFill="1" applyBorder="1" applyAlignment="1">
      <alignment horizontal="right" vertical="center"/>
    </xf>
    <xf numFmtId="3" fontId="48" fillId="4" borderId="9" xfId="94" applyNumberFormat="1" applyFont="1" applyFill="1" applyBorder="1" applyAlignment="1">
      <alignment horizontal="right" vertical="center" readingOrder="1"/>
    </xf>
    <xf numFmtId="3" fontId="35" fillId="4" borderId="9" xfId="94" applyNumberFormat="1" applyFont="1" applyFill="1" applyBorder="1" applyAlignment="1">
      <alignment horizontal="right" vertical="center"/>
    </xf>
    <xf numFmtId="3" fontId="48" fillId="4" borderId="76" xfId="94" applyNumberFormat="1" applyFont="1" applyFill="1" applyBorder="1" applyAlignment="1">
      <alignment horizontal="right" vertical="center" readingOrder="1"/>
    </xf>
    <xf numFmtId="3" fontId="35" fillId="4" borderId="76" xfId="94" applyNumberFormat="1" applyFont="1" applyFill="1" applyBorder="1" applyAlignment="1">
      <alignment horizontal="right" vertical="center"/>
    </xf>
    <xf numFmtId="3" fontId="48" fillId="4" borderId="14" xfId="94" applyNumberFormat="1" applyFont="1" applyFill="1" applyBorder="1" applyAlignment="1">
      <alignment horizontal="right" vertical="center" readingOrder="1"/>
    </xf>
    <xf numFmtId="3" fontId="35" fillId="4" borderId="14" xfId="94" applyNumberFormat="1" applyFont="1" applyFill="1" applyBorder="1" applyAlignment="1">
      <alignment horizontal="right" vertical="center"/>
    </xf>
    <xf numFmtId="3" fontId="48" fillId="4" borderId="17" xfId="94" applyNumberFormat="1" applyFont="1" applyFill="1" applyBorder="1" applyAlignment="1">
      <alignment horizontal="right" vertical="center" readingOrder="1"/>
    </xf>
    <xf numFmtId="3" fontId="35" fillId="4" borderId="17" xfId="94" applyNumberFormat="1" applyFont="1" applyFill="1" applyBorder="1" applyAlignment="1">
      <alignment horizontal="right" vertical="center"/>
    </xf>
    <xf numFmtId="0" fontId="24" fillId="0" borderId="24" xfId="39" applyFill="1" applyBorder="1">
      <alignment horizontal="right" vertical="center" wrapText="1" indent="1" readingOrder="2"/>
    </xf>
    <xf numFmtId="0" fontId="24" fillId="5" borderId="31" xfId="10" applyFill="1" applyBorder="1" applyAlignment="1">
      <alignment horizontal="right" vertical="top" wrapText="1" indent="1" readingOrder="2"/>
    </xf>
    <xf numFmtId="0" fontId="72" fillId="0" borderId="0" xfId="23" applyFont="1" applyAlignment="1">
      <alignment vertical="center"/>
    </xf>
    <xf numFmtId="0" fontId="20" fillId="0" borderId="48" xfId="0" applyFont="1" applyBorder="1" applyAlignment="1">
      <alignment vertical="center" readingOrder="2"/>
    </xf>
    <xf numFmtId="0" fontId="34" fillId="0" borderId="48" xfId="0" applyFont="1" applyBorder="1" applyAlignment="1">
      <alignment vertical="center"/>
    </xf>
    <xf numFmtId="0" fontId="71" fillId="0" borderId="0" xfId="0" applyFont="1" applyAlignment="1">
      <alignment vertical="top" readingOrder="2"/>
    </xf>
    <xf numFmtId="0" fontId="120" fillId="0" borderId="0" xfId="0" applyFont="1" applyAlignment="1">
      <alignment vertical="top"/>
    </xf>
    <xf numFmtId="0" fontId="86" fillId="6" borderId="47" xfId="336" applyFont="1" applyFill="1" applyBorder="1" applyAlignment="1">
      <alignment horizontal="center" vertical="center" wrapText="1" readingOrder="1"/>
    </xf>
    <xf numFmtId="0" fontId="111" fillId="6" borderId="40" xfId="336" applyFont="1" applyFill="1" applyBorder="1" applyAlignment="1">
      <alignment horizontal="center" vertical="center" wrapText="1" readingOrder="1"/>
    </xf>
    <xf numFmtId="0" fontId="19" fillId="6" borderId="44" xfId="340" applyFont="1" applyFill="1" applyBorder="1" applyAlignment="1">
      <alignment horizontal="center" vertical="top" wrapText="1"/>
    </xf>
    <xf numFmtId="0" fontId="19" fillId="6" borderId="29" xfId="340" applyFont="1" applyFill="1" applyBorder="1" applyAlignment="1">
      <alignment horizontal="center" vertical="top" wrapText="1"/>
    </xf>
    <xf numFmtId="1" fontId="35" fillId="6" borderId="29" xfId="340" applyNumberFormat="1" applyFont="1" applyFill="1" applyBorder="1" applyAlignment="1">
      <alignment horizontal="center" vertical="top" wrapText="1"/>
    </xf>
    <xf numFmtId="1" fontId="20" fillId="0" borderId="113" xfId="340" applyNumberFormat="1" applyBorder="1" applyAlignment="1">
      <alignment horizontal="right" vertical="center" indent="1"/>
    </xf>
    <xf numFmtId="1" fontId="19" fillId="0" borderId="113" xfId="340" applyNumberFormat="1" applyFont="1" applyBorder="1" applyAlignment="1">
      <alignment horizontal="right" vertical="center" indent="1"/>
    </xf>
    <xf numFmtId="3" fontId="20" fillId="0" borderId="26" xfId="159" applyNumberFormat="1" applyFont="1" applyFill="1" applyBorder="1" applyAlignment="1">
      <alignment horizontal="center" vertical="center"/>
    </xf>
    <xf numFmtId="0" fontId="66" fillId="0" borderId="17" xfId="23" applyFont="1" applyBorder="1" applyAlignment="1">
      <alignment horizontal="center" vertical="center"/>
    </xf>
    <xf numFmtId="3" fontId="66" fillId="0" borderId="17" xfId="23" applyNumberFormat="1" applyFont="1" applyBorder="1" applyAlignment="1">
      <alignment horizontal="center" vertical="center"/>
    </xf>
    <xf numFmtId="165" fontId="114" fillId="0" borderId="17" xfId="23" applyNumberFormat="1" applyFont="1" applyBorder="1" applyAlignment="1">
      <alignment horizontal="center" vertical="center"/>
    </xf>
    <xf numFmtId="3" fontId="19" fillId="0" borderId="26" xfId="159" applyNumberFormat="1" applyFont="1" applyFill="1" applyBorder="1" applyAlignment="1">
      <alignment horizontal="center" vertical="center"/>
    </xf>
    <xf numFmtId="0" fontId="19" fillId="5" borderId="9" xfId="39" applyFont="1" applyFill="1" applyBorder="1" applyAlignment="1">
      <alignment horizontal="center" vertical="center" wrapText="1" readingOrder="2"/>
    </xf>
    <xf numFmtId="3" fontId="29" fillId="5" borderId="9" xfId="23" applyNumberFormat="1" applyFont="1" applyFill="1" applyBorder="1" applyAlignment="1">
      <alignment horizontal="center" vertical="center"/>
    </xf>
    <xf numFmtId="3" fontId="66" fillId="5" borderId="9" xfId="23" applyNumberFormat="1" applyFont="1" applyFill="1" applyBorder="1" applyAlignment="1">
      <alignment horizontal="center" vertical="center"/>
    </xf>
    <xf numFmtId="167" fontId="37" fillId="5" borderId="9" xfId="159" applyNumberFormat="1" applyFont="1" applyFill="1" applyBorder="1" applyAlignment="1">
      <alignment horizontal="center" vertical="center" wrapText="1"/>
    </xf>
    <xf numFmtId="9" fontId="20" fillId="0" borderId="0" xfId="347" applyFont="1"/>
    <xf numFmtId="0" fontId="1" fillId="0" borderId="23" xfId="348" applyBorder="1"/>
    <xf numFmtId="0" fontId="1" fillId="0" borderId="0" xfId="348"/>
    <xf numFmtId="0" fontId="29" fillId="0" borderId="0" xfId="348" applyFont="1"/>
    <xf numFmtId="0" fontId="19" fillId="4" borderId="74" xfId="348" applyFont="1" applyFill="1" applyBorder="1" applyAlignment="1">
      <alignment vertical="center" wrapText="1"/>
    </xf>
    <xf numFmtId="0" fontId="48" fillId="4" borderId="74" xfId="348" applyFont="1" applyFill="1" applyBorder="1" applyAlignment="1">
      <alignment vertical="center" wrapText="1"/>
    </xf>
    <xf numFmtId="0" fontId="19" fillId="4" borderId="9" xfId="348" applyFont="1" applyFill="1" applyBorder="1" applyAlignment="1">
      <alignment vertical="center" wrapText="1"/>
    </xf>
    <xf numFmtId="0" fontId="48" fillId="4" borderId="9" xfId="348" applyFont="1" applyFill="1" applyBorder="1" applyAlignment="1">
      <alignment vertical="center" wrapText="1"/>
    </xf>
    <xf numFmtId="0" fontId="19" fillId="4" borderId="76" xfId="348" applyFont="1" applyFill="1" applyBorder="1" applyAlignment="1">
      <alignment vertical="center" wrapText="1"/>
    </xf>
    <xf numFmtId="0" fontId="48" fillId="4" borderId="76" xfId="348" applyFont="1" applyFill="1" applyBorder="1" applyAlignment="1">
      <alignment vertical="center" wrapText="1"/>
    </xf>
    <xf numFmtId="0" fontId="19" fillId="5" borderId="14" xfId="348" applyFont="1" applyFill="1" applyBorder="1" applyAlignment="1">
      <alignment vertical="center" wrapText="1"/>
    </xf>
    <xf numFmtId="0" fontId="48" fillId="5" borderId="14" xfId="348" applyFont="1" applyFill="1" applyBorder="1" applyAlignment="1">
      <alignment vertical="center" wrapText="1"/>
    </xf>
    <xf numFmtId="0" fontId="19" fillId="5" borderId="9" xfId="348" applyFont="1" applyFill="1" applyBorder="1" applyAlignment="1">
      <alignment vertical="center" wrapText="1"/>
    </xf>
    <xf numFmtId="0" fontId="48" fillId="5" borderId="9" xfId="348" applyFont="1" applyFill="1" applyBorder="1" applyAlignment="1">
      <alignment vertical="center" wrapText="1"/>
    </xf>
    <xf numFmtId="0" fontId="19" fillId="5" borderId="17" xfId="348" applyFont="1" applyFill="1" applyBorder="1" applyAlignment="1">
      <alignment vertical="center" wrapText="1"/>
    </xf>
    <xf numFmtId="0" fontId="48" fillId="5" borderId="17" xfId="348" applyFont="1" applyFill="1" applyBorder="1" applyAlignment="1">
      <alignment vertical="center" wrapText="1"/>
    </xf>
    <xf numFmtId="0" fontId="19" fillId="4" borderId="14" xfId="348" applyFont="1" applyFill="1" applyBorder="1" applyAlignment="1">
      <alignment vertical="center" wrapText="1"/>
    </xf>
    <xf numFmtId="0" fontId="48" fillId="4" borderId="14" xfId="348" applyFont="1" applyFill="1" applyBorder="1" applyAlignment="1">
      <alignment vertical="center" wrapText="1"/>
    </xf>
    <xf numFmtId="0" fontId="19" fillId="4" borderId="17" xfId="348" applyFont="1" applyFill="1" applyBorder="1" applyAlignment="1">
      <alignment vertical="center" wrapText="1"/>
    </xf>
    <xf numFmtId="0" fontId="48" fillId="4" borderId="17" xfId="348" applyFont="1" applyFill="1" applyBorder="1" applyAlignment="1">
      <alignment vertical="center" wrapText="1"/>
    </xf>
    <xf numFmtId="0" fontId="20" fillId="0" borderId="14" xfId="348" applyFont="1" applyBorder="1"/>
    <xf numFmtId="0" fontId="20" fillId="0" borderId="23" xfId="348" applyFont="1" applyBorder="1"/>
    <xf numFmtId="0" fontId="20" fillId="0" borderId="0" xfId="348" applyFont="1"/>
    <xf numFmtId="0" fontId="20" fillId="0" borderId="0" xfId="348" applyFont="1" applyAlignment="1">
      <alignment wrapText="1"/>
    </xf>
    <xf numFmtId="3" fontId="29" fillId="0" borderId="0" xfId="348" applyNumberFormat="1" applyFont="1"/>
    <xf numFmtId="0" fontId="49" fillId="0" borderId="14" xfId="39" applyFont="1" applyFill="1" applyBorder="1" applyAlignment="1">
      <alignment horizontal="right" vertical="center" wrapText="1" indent="3" readingOrder="2"/>
    </xf>
    <xf numFmtId="0" fontId="20" fillId="0" borderId="14" xfId="1" applyNumberFormat="1" applyBorder="1" applyAlignment="1">
      <alignment horizontal="right" vertical="center" indent="2" readingOrder="1"/>
    </xf>
    <xf numFmtId="0" fontId="20" fillId="0" borderId="14" xfId="45" applyFont="1" applyFill="1" applyBorder="1" applyAlignment="1">
      <alignment horizontal="left" vertical="center" wrapText="1" indent="3"/>
    </xf>
    <xf numFmtId="0" fontId="24" fillId="8" borderId="22" xfId="39" applyFill="1" applyBorder="1">
      <alignment horizontal="right" vertical="center" wrapText="1" indent="1" readingOrder="2"/>
    </xf>
    <xf numFmtId="0" fontId="19" fillId="8" borderId="22" xfId="39" applyFont="1" applyFill="1" applyBorder="1" applyAlignment="1">
      <alignment horizontal="left" vertical="center" wrapText="1" indent="1" readingOrder="1"/>
    </xf>
    <xf numFmtId="0" fontId="19" fillId="6" borderId="22" xfId="39" applyFont="1" applyFill="1" applyBorder="1" applyAlignment="1">
      <alignment horizontal="left" vertical="center" wrapText="1" indent="1" readingOrder="2"/>
    </xf>
    <xf numFmtId="0" fontId="24" fillId="5" borderId="22" xfId="39" applyFill="1" applyBorder="1">
      <alignment horizontal="right" vertical="center" wrapText="1" indent="1" readingOrder="2"/>
    </xf>
    <xf numFmtId="3" fontId="19" fillId="5" borderId="22" xfId="1" applyNumberFormat="1" applyFont="1" applyFill="1" applyBorder="1" applyAlignment="1">
      <alignment horizontal="right" vertical="center" indent="1" readingOrder="1"/>
    </xf>
    <xf numFmtId="0" fontId="19" fillId="5" borderId="22" xfId="45" applyFont="1" applyFill="1" applyBorder="1">
      <alignment horizontal="left" vertical="center" wrapText="1" indent="1"/>
    </xf>
    <xf numFmtId="0" fontId="19" fillId="5" borderId="22" xfId="17" applyFont="1" applyFill="1" applyBorder="1" applyAlignment="1">
      <alignment vertical="center"/>
    </xf>
    <xf numFmtId="0" fontId="20" fillId="5" borderId="25" xfId="45" applyFont="1" applyFill="1" applyBorder="1" applyAlignment="1">
      <alignment horizontal="left" vertical="center" wrapText="1" indent="1" readingOrder="1"/>
    </xf>
    <xf numFmtId="0" fontId="49" fillId="0" borderId="17" xfId="39" applyFont="1" applyFill="1" applyBorder="1" applyAlignment="1">
      <alignment horizontal="right" vertical="center" wrapText="1" indent="3" readingOrder="2"/>
    </xf>
    <xf numFmtId="0" fontId="20" fillId="0" borderId="17" xfId="1" applyNumberFormat="1" applyBorder="1" applyAlignment="1">
      <alignment horizontal="right" vertical="center" indent="2" readingOrder="1"/>
    </xf>
    <xf numFmtId="0" fontId="20" fillId="0" borderId="17" xfId="45" applyFont="1" applyFill="1" applyBorder="1" applyAlignment="1">
      <alignment horizontal="left" vertical="center" wrapText="1" indent="3"/>
    </xf>
    <xf numFmtId="0" fontId="48" fillId="4" borderId="47" xfId="342" applyFont="1" applyFill="1" applyBorder="1" applyAlignment="1">
      <alignment horizontal="left" vertical="center" wrapText="1" indent="1" readingOrder="1"/>
    </xf>
    <xf numFmtId="0" fontId="48" fillId="6" borderId="45" xfId="342" applyFont="1" applyFill="1" applyBorder="1" applyAlignment="1">
      <alignment horizontal="left" vertical="center" wrapText="1" indent="1" readingOrder="1"/>
    </xf>
    <xf numFmtId="0" fontId="48" fillId="4" borderId="45" xfId="342" applyFont="1" applyFill="1" applyBorder="1" applyAlignment="1">
      <alignment horizontal="left" vertical="center" wrapText="1" indent="1" readingOrder="1"/>
    </xf>
    <xf numFmtId="0" fontId="35" fillId="6" borderId="25" xfId="342" applyFont="1" applyFill="1" applyBorder="1" applyAlignment="1">
      <alignment horizontal="center" vertical="center" wrapText="1" readingOrder="1"/>
    </xf>
    <xf numFmtId="0" fontId="42" fillId="4" borderId="0" xfId="2" applyFont="1" applyFill="1" applyAlignment="1">
      <alignment horizontal="center" vertical="center"/>
    </xf>
    <xf numFmtId="0" fontId="24" fillId="4" borderId="0" xfId="2" applyFont="1" applyFill="1" applyAlignment="1">
      <alignment horizontal="center" vertical="center" wrapText="1"/>
    </xf>
    <xf numFmtId="0" fontId="99" fillId="4" borderId="0" xfId="2" applyFont="1" applyFill="1" applyAlignment="1">
      <alignment horizontal="center" vertical="center"/>
    </xf>
    <xf numFmtId="0" fontId="24" fillId="4" borderId="0" xfId="2" applyFont="1" applyFill="1" applyAlignment="1">
      <alignment horizontal="center" vertical="center" readingOrder="1"/>
    </xf>
    <xf numFmtId="0" fontId="20" fillId="0" borderId="126" xfId="95" applyBorder="1" applyAlignment="1">
      <alignment horizontal="right" vertical="center" readingOrder="2"/>
    </xf>
    <xf numFmtId="0" fontId="20" fillId="0" borderId="48" xfId="95" applyBorder="1" applyAlignment="1">
      <alignment horizontal="right" vertical="center" readingOrder="2"/>
    </xf>
    <xf numFmtId="0" fontId="34" fillId="0" borderId="48" xfId="95" applyFont="1" applyBorder="1" applyAlignment="1">
      <alignment horizontal="left" vertical="center" wrapText="1"/>
    </xf>
    <xf numFmtId="0" fontId="21" fillId="0" borderId="0" xfId="97" applyFont="1" applyAlignment="1">
      <alignment horizontal="center" vertical="top"/>
    </xf>
    <xf numFmtId="0" fontId="48" fillId="0" borderId="48" xfId="0" applyFont="1" applyBorder="1" applyAlignment="1">
      <alignment horizontal="left" vertical="top" wrapText="1"/>
    </xf>
    <xf numFmtId="0" fontId="20" fillId="0" borderId="0" xfId="0" applyFont="1" applyAlignment="1">
      <alignment horizontal="right" vertical="top" wrapText="1" readingOrder="2"/>
    </xf>
    <xf numFmtId="0" fontId="42" fillId="0" borderId="0" xfId="2" applyFont="1" applyAlignment="1">
      <alignment horizontal="center" vertical="center" wrapText="1"/>
    </xf>
    <xf numFmtId="0" fontId="42" fillId="0" borderId="0" xfId="2" applyFont="1" applyAlignment="1">
      <alignment horizontal="center" vertical="center"/>
    </xf>
    <xf numFmtId="0" fontId="24" fillId="0" borderId="0" xfId="6" applyFont="1" applyAlignment="1">
      <alignment horizontal="center" vertical="center" wrapText="1"/>
    </xf>
    <xf numFmtId="0" fontId="24" fillId="0" borderId="0" xfId="6" applyFont="1" applyAlignment="1">
      <alignment horizontal="center" vertical="center"/>
    </xf>
    <xf numFmtId="0" fontId="24" fillId="5" borderId="34" xfId="10" applyFill="1" applyBorder="1">
      <alignment horizontal="right" vertical="center" wrapText="1"/>
    </xf>
    <xf numFmtId="0" fontId="24" fillId="5" borderId="36" xfId="10" applyFill="1" applyBorder="1">
      <alignment horizontal="right" vertical="center" wrapText="1"/>
    </xf>
    <xf numFmtId="0" fontId="24" fillId="5" borderId="38" xfId="10" applyFill="1" applyBorder="1">
      <alignment horizontal="right" vertical="center" wrapText="1"/>
    </xf>
    <xf numFmtId="1" fontId="19" fillId="5" borderId="35" xfId="14" applyFont="1" applyFill="1" applyBorder="1">
      <alignment horizontal="left" vertical="center" wrapText="1"/>
    </xf>
    <xf numFmtId="1" fontId="19" fillId="5" borderId="37" xfId="14" applyFont="1" applyFill="1" applyBorder="1">
      <alignment horizontal="left" vertical="center" wrapText="1"/>
    </xf>
    <xf numFmtId="1" fontId="19" fillId="5" borderId="39" xfId="14" applyFont="1" applyFill="1" applyBorder="1">
      <alignment horizontal="left" vertical="center" wrapText="1"/>
    </xf>
    <xf numFmtId="0" fontId="19" fillId="5" borderId="27" xfId="16" applyFont="1" applyFill="1" applyBorder="1">
      <alignment horizontal="center" vertical="center" wrapText="1"/>
    </xf>
    <xf numFmtId="0" fontId="19" fillId="5" borderId="29" xfId="16" applyFont="1" applyFill="1" applyBorder="1">
      <alignment horizontal="center" vertical="center" wrapText="1"/>
    </xf>
    <xf numFmtId="0" fontId="19" fillId="5" borderId="28" xfId="16" applyFont="1" applyFill="1" applyBorder="1">
      <alignment horizontal="center" vertical="center" wrapText="1"/>
    </xf>
    <xf numFmtId="0" fontId="34" fillId="0" borderId="48" xfId="0" applyFont="1" applyBorder="1" applyAlignment="1">
      <alignment horizontal="left" vertical="center"/>
    </xf>
    <xf numFmtId="0" fontId="20" fillId="0" borderId="48" xfId="0" applyFont="1" applyBorder="1" applyAlignment="1">
      <alignment horizontal="right" vertical="center" readingOrder="2"/>
    </xf>
    <xf numFmtId="0" fontId="24" fillId="4" borderId="46" xfId="39" applyFill="1" applyBorder="1" applyAlignment="1">
      <alignment horizontal="center" vertical="center" wrapText="1" readingOrder="2"/>
    </xf>
    <xf numFmtId="0" fontId="24" fillId="4" borderId="44" xfId="39" applyFill="1" applyBorder="1" applyAlignment="1">
      <alignment horizontal="center" vertical="center" wrapText="1" readingOrder="2"/>
    </xf>
    <xf numFmtId="0" fontId="24" fillId="4" borderId="33" xfId="39" applyFill="1" applyBorder="1" applyAlignment="1">
      <alignment horizontal="center" vertical="center" wrapText="1" readingOrder="2"/>
    </xf>
    <xf numFmtId="0" fontId="24" fillId="5" borderId="46" xfId="39" applyFill="1" applyBorder="1" applyAlignment="1">
      <alignment horizontal="center" vertical="center" wrapText="1" readingOrder="2"/>
    </xf>
    <xf numFmtId="0" fontId="24" fillId="5" borderId="44" xfId="39" applyFill="1" applyBorder="1" applyAlignment="1">
      <alignment horizontal="center" vertical="center" wrapText="1" readingOrder="2"/>
    </xf>
    <xf numFmtId="0" fontId="24" fillId="5" borderId="33" xfId="39" applyFill="1" applyBorder="1" applyAlignment="1">
      <alignment horizontal="center" vertical="center" wrapText="1" readingOrder="2"/>
    </xf>
    <xf numFmtId="0" fontId="19" fillId="4" borderId="47" xfId="45" applyFont="1" applyFill="1" applyBorder="1" applyAlignment="1">
      <alignment horizontal="center" vertical="center" wrapText="1"/>
    </xf>
    <xf numFmtId="0" fontId="19" fillId="4" borderId="45" xfId="45" applyFont="1" applyFill="1" applyBorder="1" applyAlignment="1">
      <alignment horizontal="center" vertical="center" wrapText="1"/>
    </xf>
    <xf numFmtId="0" fontId="19" fillId="4" borderId="40" xfId="45" applyFont="1" applyFill="1" applyBorder="1" applyAlignment="1">
      <alignment horizontal="center" vertical="center" wrapText="1"/>
    </xf>
    <xf numFmtId="0" fontId="19" fillId="5" borderId="47" xfId="45" applyFont="1" applyFill="1" applyBorder="1" applyAlignment="1">
      <alignment horizontal="center" vertical="center" wrapText="1"/>
    </xf>
    <xf numFmtId="0" fontId="19" fillId="5" borderId="45" xfId="45" applyFont="1" applyFill="1" applyBorder="1" applyAlignment="1">
      <alignment horizontal="center" vertical="center" wrapText="1"/>
    </xf>
    <xf numFmtId="0" fontId="19" fillId="5" borderId="40" xfId="45" applyFont="1" applyFill="1" applyBorder="1" applyAlignment="1">
      <alignment horizontal="center" vertical="center" wrapText="1"/>
    </xf>
    <xf numFmtId="1" fontId="19" fillId="5" borderId="32" xfId="14" applyFont="1" applyFill="1" applyBorder="1" applyAlignment="1">
      <alignment horizontal="left" wrapText="1" indent="1"/>
    </xf>
    <xf numFmtId="1" fontId="19" fillId="5" borderId="61" xfId="14" applyFont="1" applyFill="1" applyBorder="1" applyAlignment="1">
      <alignment horizontal="left" wrapText="1" indent="1"/>
    </xf>
    <xf numFmtId="0" fontId="24" fillId="5" borderId="62" xfId="10" applyFill="1" applyBorder="1" applyAlignment="1">
      <alignment wrapText="1"/>
    </xf>
    <xf numFmtId="0" fontId="24" fillId="5" borderId="31" xfId="10" applyFill="1" applyBorder="1" applyAlignment="1">
      <alignment wrapText="1"/>
    </xf>
    <xf numFmtId="0" fontId="24" fillId="5" borderId="31" xfId="10" applyFill="1" applyBorder="1">
      <alignment horizontal="right" vertical="center" wrapText="1"/>
    </xf>
    <xf numFmtId="0" fontId="24" fillId="5" borderId="49" xfId="10" applyFill="1" applyBorder="1">
      <alignment horizontal="right" vertical="center" wrapText="1"/>
    </xf>
    <xf numFmtId="0" fontId="24" fillId="5" borderId="27" xfId="16" applyFont="1" applyFill="1" applyBorder="1">
      <alignment horizontal="center" vertical="center" wrapText="1"/>
    </xf>
    <xf numFmtId="0" fontId="30" fillId="5" borderId="27" xfId="16" applyFont="1" applyFill="1" applyBorder="1">
      <alignment horizontal="center" vertical="center" wrapText="1"/>
    </xf>
    <xf numFmtId="0" fontId="30" fillId="5" borderId="27" xfId="36" applyFont="1" applyFill="1" applyBorder="1" applyAlignment="1">
      <alignment horizontal="center" vertical="center"/>
    </xf>
    <xf numFmtId="1" fontId="19" fillId="5" borderId="32" xfId="14" applyFont="1" applyFill="1" applyBorder="1">
      <alignment horizontal="left" vertical="center" wrapText="1"/>
    </xf>
    <xf numFmtId="1" fontId="19" fillId="5" borderId="41" xfId="14" applyFont="1" applyFill="1" applyBorder="1">
      <alignment horizontal="left" vertical="center" wrapText="1"/>
    </xf>
    <xf numFmtId="0" fontId="35" fillId="5" borderId="28" xfId="16" applyFont="1" applyFill="1" applyBorder="1">
      <alignment horizontal="center" vertical="center" wrapText="1"/>
    </xf>
    <xf numFmtId="0" fontId="35" fillId="5" borderId="28" xfId="36" applyFont="1" applyFill="1" applyBorder="1" applyAlignment="1">
      <alignment horizontal="center" vertical="center"/>
    </xf>
    <xf numFmtId="0" fontId="37" fillId="5" borderId="22" xfId="17" applyFill="1" applyBorder="1">
      <alignment horizontal="center" vertical="center" wrapText="1"/>
    </xf>
    <xf numFmtId="0" fontId="37" fillId="5" borderId="27" xfId="17" applyFill="1" applyBorder="1">
      <alignment horizontal="center" vertical="center" wrapText="1"/>
    </xf>
    <xf numFmtId="0" fontId="19" fillId="5" borderId="22" xfId="17" applyFont="1" applyFill="1" applyBorder="1">
      <alignment horizontal="center" vertical="center" wrapText="1"/>
    </xf>
    <xf numFmtId="0" fontId="24" fillId="4" borderId="8" xfId="6" applyFont="1" applyFill="1" applyBorder="1" applyAlignment="1">
      <alignment horizontal="center" vertical="center"/>
    </xf>
    <xf numFmtId="0" fontId="42" fillId="4" borderId="0" xfId="2" applyFont="1" applyFill="1" applyAlignment="1">
      <alignment horizontal="center" vertical="center" wrapText="1"/>
    </xf>
    <xf numFmtId="0" fontId="30" fillId="5" borderId="27" xfId="341" applyFont="1" applyFill="1" applyBorder="1" applyAlignment="1">
      <alignment horizontal="center" vertical="center"/>
    </xf>
    <xf numFmtId="1" fontId="35" fillId="5" borderId="32" xfId="14" applyFill="1" applyBorder="1">
      <alignment horizontal="left" vertical="center" wrapText="1"/>
    </xf>
    <xf numFmtId="1" fontId="35" fillId="5" borderId="41" xfId="14" applyFill="1" applyBorder="1">
      <alignment horizontal="left" vertical="center" wrapText="1"/>
    </xf>
    <xf numFmtId="0" fontId="35" fillId="5" borderId="28" xfId="341" applyFont="1" applyFill="1" applyBorder="1" applyAlignment="1">
      <alignment horizontal="center" vertical="center"/>
    </xf>
    <xf numFmtId="0" fontId="19" fillId="8" borderId="27" xfId="16" applyFont="1" applyFill="1" applyBorder="1">
      <alignment horizontal="center" vertical="center" wrapText="1"/>
    </xf>
    <xf numFmtId="0" fontId="19" fillId="8" borderId="29" xfId="16" applyFont="1" applyFill="1" applyBorder="1">
      <alignment horizontal="center" vertical="center" wrapText="1"/>
    </xf>
    <xf numFmtId="0" fontId="19" fillId="8" borderId="28" xfId="16" applyFont="1" applyFill="1" applyBorder="1">
      <alignment horizontal="center" vertical="center" wrapText="1"/>
    </xf>
    <xf numFmtId="0" fontId="42" fillId="0" borderId="63" xfId="2" applyFont="1" applyBorder="1" applyAlignment="1">
      <alignment horizontal="center" vertical="center" wrapText="1"/>
    </xf>
    <xf numFmtId="0" fontId="42" fillId="0" borderId="63" xfId="2" applyFont="1" applyBorder="1" applyAlignment="1">
      <alignment horizontal="center" vertical="center"/>
    </xf>
    <xf numFmtId="0" fontId="24" fillId="0" borderId="63" xfId="6" applyFont="1" applyBorder="1" applyAlignment="1">
      <alignment horizontal="center" vertical="center" wrapText="1"/>
    </xf>
    <xf numFmtId="0" fontId="24" fillId="0" borderId="63" xfId="6" applyFont="1" applyBorder="1" applyAlignment="1">
      <alignment horizontal="center" vertical="center"/>
    </xf>
    <xf numFmtId="1" fontId="24" fillId="8" borderId="46" xfId="15" applyFont="1" applyFill="1" applyBorder="1">
      <alignment horizontal="center" vertical="center"/>
    </xf>
    <xf numFmtId="1" fontId="24" fillId="8" borderId="44" xfId="15" applyFont="1" applyFill="1" applyBorder="1">
      <alignment horizontal="center" vertical="center"/>
    </xf>
    <xf numFmtId="1" fontId="24" fillId="8" borderId="33" xfId="15" applyFont="1" applyFill="1" applyBorder="1">
      <alignment horizontal="center" vertical="center"/>
    </xf>
    <xf numFmtId="0" fontId="19" fillId="8" borderId="47" xfId="16" applyFont="1" applyFill="1" applyBorder="1">
      <alignment horizontal="center" vertical="center" wrapText="1"/>
    </xf>
    <xf numFmtId="0" fontId="19" fillId="8" borderId="45" xfId="16" applyFont="1" applyFill="1" applyBorder="1">
      <alignment horizontal="center" vertical="center" wrapText="1"/>
    </xf>
    <xf numFmtId="0" fontId="19" fillId="8" borderId="40" xfId="16" applyFont="1" applyFill="1" applyBorder="1">
      <alignment horizontal="center" vertical="center" wrapText="1"/>
    </xf>
    <xf numFmtId="0" fontId="20" fillId="0" borderId="0" xfId="95" applyAlignment="1">
      <alignment horizontal="right" vertical="center" wrapText="1" readingOrder="2"/>
    </xf>
    <xf numFmtId="0" fontId="34" fillId="0" borderId="47" xfId="95" applyFont="1" applyBorder="1" applyAlignment="1">
      <alignment horizontal="left" vertical="center" wrapText="1" readingOrder="1"/>
    </xf>
    <xf numFmtId="0" fontId="34" fillId="0" borderId="48" xfId="95" applyFont="1" applyBorder="1" applyAlignment="1">
      <alignment horizontal="left" vertical="center" wrapText="1" readingOrder="1"/>
    </xf>
    <xf numFmtId="0" fontId="24" fillId="4" borderId="0" xfId="6" applyFont="1" applyFill="1" applyAlignment="1">
      <alignment horizontal="center" vertical="center"/>
    </xf>
    <xf numFmtId="0" fontId="24" fillId="8" borderId="93" xfId="37" applyFont="1" applyFill="1" applyBorder="1" applyAlignment="1">
      <alignment horizontal="right" vertical="center" wrapText="1" indent="1"/>
    </xf>
    <xf numFmtId="0" fontId="24" fillId="8" borderId="94" xfId="37" applyFont="1" applyFill="1" applyBorder="1" applyAlignment="1">
      <alignment horizontal="right" vertical="center" wrapText="1" indent="1"/>
    </xf>
    <xf numFmtId="0" fontId="19" fillId="8" borderId="72" xfId="16" applyFont="1" applyFill="1" applyBorder="1">
      <alignment horizontal="center" vertical="center" wrapText="1"/>
    </xf>
    <xf numFmtId="0" fontId="19" fillId="8" borderId="81" xfId="16" applyFont="1" applyFill="1" applyBorder="1">
      <alignment horizontal="center" vertical="center" wrapText="1"/>
    </xf>
    <xf numFmtId="0" fontId="19" fillId="8" borderId="77" xfId="16" applyFont="1" applyFill="1" applyBorder="1">
      <alignment horizontal="center" vertical="center" wrapText="1"/>
    </xf>
    <xf numFmtId="0" fontId="19" fillId="8" borderId="83" xfId="37" applyFont="1" applyFill="1" applyBorder="1" applyAlignment="1">
      <alignment horizontal="left" vertical="center" wrapText="1" indent="1"/>
    </xf>
    <xf numFmtId="0" fontId="19" fillId="8" borderId="84" xfId="37" applyFont="1" applyFill="1" applyBorder="1" applyAlignment="1">
      <alignment horizontal="left" vertical="center" wrapText="1" indent="1"/>
    </xf>
    <xf numFmtId="0" fontId="20" fillId="0" borderId="48" xfId="95" applyBorder="1" applyAlignment="1">
      <alignment horizontal="center" vertical="center" wrapText="1" readingOrder="2"/>
    </xf>
    <xf numFmtId="0" fontId="20" fillId="0" borderId="46" xfId="95" applyBorder="1" applyAlignment="1">
      <alignment horizontal="center" vertical="center" wrapText="1" readingOrder="2"/>
    </xf>
    <xf numFmtId="0" fontId="34" fillId="0" borderId="0" xfId="95" applyFont="1" applyAlignment="1">
      <alignment horizontal="left" vertical="center" wrapText="1" readingOrder="1"/>
    </xf>
    <xf numFmtId="0" fontId="24" fillId="4" borderId="0" xfId="2" applyFont="1" applyFill="1" applyAlignment="1">
      <alignment horizontal="center" vertical="center"/>
    </xf>
    <xf numFmtId="0" fontId="20" fillId="0" borderId="48" xfId="160" applyFont="1" applyBorder="1" applyAlignment="1">
      <alignment horizontal="right" vertical="top" wrapText="1" readingOrder="2"/>
    </xf>
    <xf numFmtId="0" fontId="100" fillId="0" borderId="48" xfId="160" applyFont="1" applyBorder="1" applyAlignment="1">
      <alignment horizontal="left" vertical="top"/>
    </xf>
    <xf numFmtId="0" fontId="30" fillId="8" borderId="82" xfId="16" applyFont="1" applyFill="1" applyBorder="1">
      <alignment horizontal="center" vertical="center" wrapText="1"/>
    </xf>
    <xf numFmtId="0" fontId="30" fillId="8" borderId="7" xfId="16" applyFont="1" applyFill="1" applyBorder="1">
      <alignment horizontal="center" vertical="center" wrapText="1"/>
    </xf>
    <xf numFmtId="0" fontId="30" fillId="8" borderId="24" xfId="16" applyFont="1" applyFill="1" applyBorder="1">
      <alignment horizontal="center" vertical="center" wrapText="1"/>
    </xf>
    <xf numFmtId="0" fontId="19" fillId="8" borderId="92" xfId="37" applyFont="1" applyFill="1" applyBorder="1" applyAlignment="1">
      <alignment horizontal="center" vertical="center" wrapText="1"/>
    </xf>
    <xf numFmtId="0" fontId="19" fillId="8" borderId="95" xfId="37" applyFont="1" applyFill="1" applyBorder="1" applyAlignment="1">
      <alignment horizontal="center" vertical="center" wrapText="1"/>
    </xf>
    <xf numFmtId="0" fontId="19" fillId="8" borderId="77" xfId="37" applyFont="1" applyFill="1" applyBorder="1" applyAlignment="1">
      <alignment horizontal="center" vertical="center" wrapText="1"/>
    </xf>
    <xf numFmtId="0" fontId="19" fillId="8" borderId="101" xfId="37" applyFont="1" applyFill="1" applyBorder="1" applyAlignment="1">
      <alignment horizontal="center" vertical="center" wrapText="1"/>
    </xf>
    <xf numFmtId="0" fontId="24" fillId="8" borderId="99" xfId="37" applyFont="1" applyFill="1" applyBorder="1" applyAlignment="1">
      <alignment horizontal="center" vertical="center" wrapText="1"/>
    </xf>
    <xf numFmtId="0" fontId="24" fillId="8" borderId="100" xfId="37" applyFont="1" applyFill="1" applyBorder="1" applyAlignment="1">
      <alignment horizontal="center" vertical="center" wrapText="1"/>
    </xf>
    <xf numFmtId="0" fontId="20" fillId="0" borderId="0" xfId="0" applyFont="1" applyAlignment="1">
      <alignment horizontal="right" vertical="center" wrapText="1" readingOrder="2"/>
    </xf>
    <xf numFmtId="0" fontId="0" fillId="0" borderId="0" xfId="0" applyAlignment="1">
      <alignment horizontal="right" vertical="center" wrapText="1" readingOrder="2"/>
    </xf>
    <xf numFmtId="0" fontId="34" fillId="0" borderId="0" xfId="0" applyFont="1" applyAlignment="1">
      <alignment horizontal="left" vertical="center" wrapText="1"/>
    </xf>
    <xf numFmtId="0" fontId="30" fillId="5" borderId="25" xfId="16" applyFont="1" applyFill="1" applyBorder="1">
      <alignment horizontal="center" vertical="center" wrapText="1"/>
    </xf>
    <xf numFmtId="0" fontId="30" fillId="5" borderId="7" xfId="16" applyFont="1" applyFill="1" applyBorder="1">
      <alignment horizontal="center" vertical="center" wrapText="1"/>
    </xf>
    <xf numFmtId="0" fontId="30" fillId="5" borderId="24" xfId="16" applyFont="1" applyFill="1" applyBorder="1">
      <alignment horizontal="center" vertical="center" wrapText="1"/>
    </xf>
    <xf numFmtId="0" fontId="34" fillId="0" borderId="48" xfId="0" applyFont="1" applyBorder="1" applyAlignment="1">
      <alignment horizontal="left" vertical="center" wrapText="1"/>
    </xf>
    <xf numFmtId="1" fontId="24" fillId="5" borderId="46" xfId="15" applyFont="1" applyFill="1" applyBorder="1">
      <alignment horizontal="center" vertical="center"/>
    </xf>
    <xf numFmtId="1" fontId="24" fillId="5" borderId="44" xfId="15" applyFont="1" applyFill="1" applyBorder="1">
      <alignment horizontal="center" vertical="center"/>
    </xf>
    <xf numFmtId="1" fontId="24" fillId="5" borderId="33" xfId="15" applyFont="1" applyFill="1" applyBorder="1">
      <alignment horizontal="center" vertical="center"/>
    </xf>
    <xf numFmtId="0" fontId="19" fillId="5" borderId="47" xfId="16" applyFont="1" applyFill="1" applyBorder="1">
      <alignment horizontal="center" vertical="center" wrapText="1"/>
    </xf>
    <xf numFmtId="0" fontId="19" fillId="5" borderId="45" xfId="16" applyFont="1" applyFill="1" applyBorder="1">
      <alignment horizontal="center" vertical="center" wrapText="1"/>
    </xf>
    <xf numFmtId="0" fontId="19" fillId="5" borderId="40" xfId="16" applyFont="1" applyFill="1" applyBorder="1">
      <alignment horizontal="center" vertical="center" wrapText="1"/>
    </xf>
    <xf numFmtId="0" fontId="24" fillId="5" borderId="52" xfId="10" applyFill="1" applyBorder="1">
      <alignment horizontal="right" vertical="center" wrapText="1"/>
    </xf>
    <xf numFmtId="0" fontId="19" fillId="5" borderId="41" xfId="16" applyFont="1" applyFill="1" applyBorder="1" applyAlignment="1">
      <alignment horizontal="left" vertical="center" wrapText="1"/>
    </xf>
    <xf numFmtId="0" fontId="19" fillId="5" borderId="43" xfId="16" applyFont="1" applyFill="1" applyBorder="1" applyAlignment="1">
      <alignment horizontal="left" vertical="center" wrapText="1"/>
    </xf>
    <xf numFmtId="0" fontId="24" fillId="4" borderId="0" xfId="6" applyFont="1" applyFill="1" applyAlignment="1">
      <alignment horizontal="center" vertical="center" wrapText="1"/>
    </xf>
    <xf numFmtId="0" fontId="24" fillId="5" borderId="55" xfId="10" applyFill="1" applyBorder="1">
      <alignment horizontal="right" vertical="center" wrapText="1"/>
    </xf>
    <xf numFmtId="0" fontId="19" fillId="5" borderId="42" xfId="16" applyFont="1" applyFill="1" applyBorder="1" applyAlignment="1">
      <alignment horizontal="left" vertical="center" wrapText="1"/>
    </xf>
    <xf numFmtId="0" fontId="20" fillId="0" borderId="48" xfId="97" applyBorder="1" applyAlignment="1">
      <alignment horizontal="right" readingOrder="2"/>
    </xf>
    <xf numFmtId="0" fontId="20" fillId="0" borderId="48" xfId="97" applyBorder="1" applyAlignment="1">
      <alignment horizontal="left"/>
    </xf>
    <xf numFmtId="0" fontId="30" fillId="6" borderId="27" xfId="16" applyFont="1" applyFill="1" applyBorder="1">
      <alignment horizontal="center" vertical="center" wrapText="1"/>
    </xf>
    <xf numFmtId="0" fontId="30" fillId="6" borderId="29" xfId="16" applyFont="1" applyFill="1" applyBorder="1">
      <alignment horizontal="center" vertical="center" wrapText="1"/>
    </xf>
    <xf numFmtId="0" fontId="30" fillId="6" borderId="28" xfId="16" applyFont="1" applyFill="1" applyBorder="1">
      <alignment horizontal="center" vertical="center" wrapText="1"/>
    </xf>
    <xf numFmtId="0" fontId="42" fillId="4" borderId="0" xfId="339" applyFont="1" applyFill="1" applyAlignment="1">
      <alignment horizontal="center"/>
    </xf>
    <xf numFmtId="0" fontId="24" fillId="4" borderId="0" xfId="339" applyFont="1" applyFill="1" applyAlignment="1">
      <alignment horizontal="center" wrapText="1"/>
    </xf>
    <xf numFmtId="0" fontId="24" fillId="4" borderId="0" xfId="339" applyFont="1" applyFill="1" applyAlignment="1">
      <alignment horizontal="center"/>
    </xf>
    <xf numFmtId="0" fontId="30" fillId="6" borderId="25" xfId="16" applyFont="1" applyFill="1" applyBorder="1">
      <alignment horizontal="center" vertical="center" wrapText="1"/>
    </xf>
    <xf numFmtId="0" fontId="30" fillId="6" borderId="7" xfId="16" applyFont="1" applyFill="1" applyBorder="1">
      <alignment horizontal="center" vertical="center" wrapText="1"/>
    </xf>
    <xf numFmtId="0" fontId="30" fillId="6" borderId="24" xfId="16" applyFont="1" applyFill="1" applyBorder="1">
      <alignment horizontal="center" vertical="center" wrapText="1"/>
    </xf>
    <xf numFmtId="0" fontId="24" fillId="5" borderId="49" xfId="10" applyFill="1" applyBorder="1" applyAlignment="1">
      <alignment horizontal="center" vertical="center" wrapText="1"/>
    </xf>
    <xf numFmtId="0" fontId="24" fillId="5" borderId="55" xfId="10" applyFill="1" applyBorder="1" applyAlignment="1">
      <alignment horizontal="center" vertical="center" wrapText="1"/>
    </xf>
    <xf numFmtId="0" fontId="24" fillId="5" borderId="52" xfId="10" applyFill="1" applyBorder="1" applyAlignment="1">
      <alignment horizontal="center" vertical="center" wrapText="1"/>
    </xf>
    <xf numFmtId="0" fontId="19" fillId="5" borderId="41" xfId="16" applyFont="1" applyFill="1" applyBorder="1">
      <alignment horizontal="center" vertical="center" wrapText="1"/>
    </xf>
    <xf numFmtId="0" fontId="19" fillId="5" borderId="42" xfId="16" applyFont="1" applyFill="1" applyBorder="1">
      <alignment horizontal="center" vertical="center" wrapText="1"/>
    </xf>
    <xf numFmtId="0" fontId="19" fillId="5" borderId="43" xfId="16" applyFont="1" applyFill="1" applyBorder="1">
      <alignment horizontal="center" vertical="center" wrapText="1"/>
    </xf>
    <xf numFmtId="0" fontId="30" fillId="5" borderId="29" xfId="16" applyFont="1" applyFill="1" applyBorder="1">
      <alignment horizontal="center" vertical="center" wrapText="1"/>
    </xf>
    <xf numFmtId="0" fontId="30" fillId="5" borderId="28" xfId="16" applyFont="1" applyFill="1" applyBorder="1">
      <alignment horizontal="center" vertical="center" wrapText="1"/>
    </xf>
    <xf numFmtId="0" fontId="30" fillId="5" borderId="46" xfId="16" applyFont="1" applyFill="1" applyBorder="1">
      <alignment horizontal="center" vertical="center" wrapText="1"/>
    </xf>
    <xf numFmtId="0" fontId="30" fillId="5" borderId="44" xfId="16" applyFont="1" applyFill="1" applyBorder="1">
      <alignment horizontal="center" vertical="center" wrapText="1"/>
    </xf>
    <xf numFmtId="0" fontId="30" fillId="5" borderId="33" xfId="16" applyFont="1" applyFill="1" applyBorder="1">
      <alignment horizontal="center" vertical="center" wrapText="1"/>
    </xf>
    <xf numFmtId="0" fontId="20" fillId="9" borderId="0" xfId="97" applyFill="1" applyAlignment="1">
      <alignment horizontal="center"/>
    </xf>
    <xf numFmtId="0" fontId="24" fillId="5" borderId="25" xfId="16" applyFont="1" applyFill="1" applyBorder="1">
      <alignment horizontal="center" vertical="center" wrapText="1"/>
    </xf>
    <xf numFmtId="0" fontId="24" fillId="5" borderId="24" xfId="16" applyFont="1" applyFill="1" applyBorder="1">
      <alignment horizontal="center" vertical="center" wrapText="1"/>
    </xf>
    <xf numFmtId="1" fontId="88" fillId="5" borderId="35" xfId="14" applyFont="1" applyFill="1" applyBorder="1" applyAlignment="1">
      <alignment horizontal="left" vertical="center" wrapText="1" readingOrder="1"/>
    </xf>
    <xf numFmtId="1" fontId="88" fillId="5" borderId="39" xfId="14" applyFont="1" applyFill="1" applyBorder="1" applyAlignment="1">
      <alignment horizontal="left" vertical="center" wrapText="1" readingOrder="1"/>
    </xf>
    <xf numFmtId="0" fontId="24" fillId="0" borderId="0" xfId="2" applyFont="1" applyAlignment="1">
      <alignment horizontal="center" vertical="center" wrapText="1" readingOrder="2"/>
    </xf>
    <xf numFmtId="0" fontId="24" fillId="5" borderId="108" xfId="10" applyFill="1" applyBorder="1" applyAlignment="1">
      <alignment horizontal="center" vertical="center" wrapText="1"/>
    </xf>
    <xf numFmtId="0" fontId="24" fillId="5" borderId="7" xfId="16" applyFont="1" applyFill="1" applyBorder="1">
      <alignment horizontal="center" vertical="center" wrapText="1"/>
    </xf>
    <xf numFmtId="1" fontId="88" fillId="5" borderId="41" xfId="14" applyFont="1" applyFill="1" applyBorder="1" applyAlignment="1">
      <alignment horizontal="left" vertical="center" wrapText="1" readingOrder="1"/>
    </xf>
    <xf numFmtId="1" fontId="88" fillId="5" borderId="43" xfId="14" applyFont="1" applyFill="1" applyBorder="1" applyAlignment="1">
      <alignment horizontal="left" vertical="center" wrapText="1" readingOrder="1"/>
    </xf>
    <xf numFmtId="0" fontId="71" fillId="9" borderId="0" xfId="0" applyFont="1" applyFill="1" applyAlignment="1">
      <alignment horizontal="right" wrapText="1"/>
    </xf>
    <xf numFmtId="0" fontId="20" fillId="0" borderId="48" xfId="97" applyBorder="1" applyAlignment="1">
      <alignment horizontal="right" vertical="center" readingOrder="2"/>
    </xf>
    <xf numFmtId="0" fontId="24" fillId="5" borderId="47" xfId="16" applyFont="1" applyFill="1" applyBorder="1">
      <alignment horizontal="center" vertical="center" wrapText="1"/>
    </xf>
    <xf numFmtId="0" fontId="24" fillId="5" borderId="48" xfId="16" applyFont="1" applyFill="1" applyBorder="1">
      <alignment horizontal="center" vertical="center" wrapText="1"/>
    </xf>
    <xf numFmtId="0" fontId="24" fillId="5" borderId="40" xfId="16" applyFont="1" applyFill="1" applyBorder="1">
      <alignment horizontal="center" vertical="center" wrapText="1"/>
    </xf>
    <xf numFmtId="0" fontId="24" fillId="5" borderId="8" xfId="16" applyFont="1" applyFill="1" applyBorder="1">
      <alignment horizontal="center" vertical="center" wrapText="1"/>
    </xf>
    <xf numFmtId="0" fontId="24" fillId="5" borderId="46" xfId="16" applyFont="1" applyFill="1" applyBorder="1">
      <alignment horizontal="center" vertical="center" wrapText="1"/>
    </xf>
    <xf numFmtId="0" fontId="24" fillId="5" borderId="33" xfId="16" applyFont="1" applyFill="1" applyBorder="1">
      <alignment horizontal="center" vertical="center" wrapText="1"/>
    </xf>
    <xf numFmtId="1" fontId="19" fillId="5" borderId="42" xfId="14" applyFont="1" applyFill="1" applyBorder="1">
      <alignment horizontal="left" vertical="center" wrapText="1"/>
    </xf>
    <xf numFmtId="1" fontId="19" fillId="5" borderId="43" xfId="14" applyFont="1" applyFill="1" applyBorder="1">
      <alignment horizontal="left" vertical="center" wrapText="1"/>
    </xf>
    <xf numFmtId="0" fontId="34" fillId="0" borderId="48" xfId="97" applyFont="1" applyBorder="1" applyAlignment="1">
      <alignment horizontal="left" vertical="center"/>
    </xf>
    <xf numFmtId="0" fontId="30" fillId="5" borderId="25" xfId="16" applyFont="1" applyFill="1" applyBorder="1" applyAlignment="1">
      <alignment horizontal="center" vertical="center" wrapText="1" readingOrder="1"/>
    </xf>
    <xf numFmtId="0" fontId="30" fillId="5" borderId="7" xfId="16" applyFont="1" applyFill="1" applyBorder="1" applyAlignment="1">
      <alignment horizontal="center" vertical="center" wrapText="1" readingOrder="1"/>
    </xf>
    <xf numFmtId="0" fontId="30" fillId="5" borderId="24" xfId="16" applyFont="1" applyFill="1" applyBorder="1" applyAlignment="1">
      <alignment horizontal="center" vertical="center" wrapText="1" readingOrder="1"/>
    </xf>
    <xf numFmtId="0" fontId="20" fillId="0" borderId="0" xfId="0" applyFont="1" applyAlignment="1">
      <alignment horizontal="right" vertical="top" readingOrder="2"/>
    </xf>
    <xf numFmtId="0" fontId="34" fillId="0" borderId="0" xfId="0" applyFont="1" applyAlignment="1">
      <alignment horizontal="left" vertical="top" wrapText="1"/>
    </xf>
    <xf numFmtId="1" fontId="19" fillId="5" borderId="35" xfId="14" applyFont="1" applyFill="1" applyBorder="1" applyAlignment="1">
      <alignment horizontal="left" vertical="center" wrapText="1" indent="1"/>
    </xf>
    <xf numFmtId="1" fontId="46" fillId="5" borderId="39" xfId="14" applyFont="1" applyFill="1" applyBorder="1" applyAlignment="1">
      <alignment horizontal="left" vertical="center" wrapText="1" indent="1"/>
    </xf>
    <xf numFmtId="0" fontId="20" fillId="0" borderId="0" xfId="0" applyFont="1" applyAlignment="1">
      <alignment horizontal="right" vertical="center" readingOrder="2"/>
    </xf>
    <xf numFmtId="0" fontId="34" fillId="0" borderId="0" xfId="0" applyFont="1" applyAlignment="1">
      <alignment horizontal="left" vertical="center" wrapText="1" readingOrder="1"/>
    </xf>
    <xf numFmtId="1" fontId="19" fillId="5" borderId="51" xfId="14" applyFont="1" applyFill="1" applyBorder="1" applyAlignment="1">
      <alignment horizontal="left" vertical="center" wrapText="1" indent="1"/>
    </xf>
    <xf numFmtId="0" fontId="24" fillId="5" borderId="34" xfId="10" applyFill="1" applyBorder="1" applyAlignment="1">
      <alignment horizontal="right" vertical="center" wrapText="1" indent="1"/>
    </xf>
    <xf numFmtId="0" fontId="24" fillId="5" borderId="50" xfId="10" applyFill="1" applyBorder="1" applyAlignment="1">
      <alignment horizontal="right" vertical="center" wrapText="1" indent="1"/>
    </xf>
    <xf numFmtId="0" fontId="20" fillId="3" borderId="0" xfId="97" applyFill="1" applyAlignment="1">
      <alignment horizontal="right" vertical="top" wrapText="1" readingOrder="2"/>
    </xf>
    <xf numFmtId="0" fontId="20" fillId="3" borderId="0" xfId="97" applyFill="1" applyAlignment="1">
      <alignment horizontal="right" vertical="top" readingOrder="2"/>
    </xf>
    <xf numFmtId="0" fontId="34" fillId="3" borderId="0" xfId="97" applyFont="1" applyFill="1" applyAlignment="1">
      <alignment horizontal="left" vertical="top" wrapText="1"/>
    </xf>
    <xf numFmtId="0" fontId="42" fillId="3" borderId="0" xfId="2" applyFont="1" applyFill="1" applyAlignment="1">
      <alignment horizontal="center" vertical="center" wrapText="1"/>
    </xf>
    <xf numFmtId="0" fontId="42" fillId="3" borderId="0" xfId="2" applyFont="1" applyFill="1" applyAlignment="1">
      <alignment horizontal="center" vertical="center"/>
    </xf>
    <xf numFmtId="0" fontId="24" fillId="3" borderId="0" xfId="6" applyFont="1" applyFill="1" applyAlignment="1">
      <alignment horizontal="center" vertical="center"/>
    </xf>
    <xf numFmtId="0" fontId="42" fillId="5" borderId="27" xfId="17" applyFont="1" applyFill="1" applyBorder="1">
      <alignment horizontal="center" vertical="center" wrapText="1"/>
    </xf>
    <xf numFmtId="0" fontId="42" fillId="5" borderId="28" xfId="17" applyFont="1" applyFill="1" applyBorder="1">
      <alignment horizontal="center" vertical="center" wrapText="1"/>
    </xf>
    <xf numFmtId="0" fontId="24" fillId="5" borderId="27" xfId="17" applyFont="1" applyFill="1" applyBorder="1">
      <alignment horizontal="center" vertical="center" wrapText="1"/>
    </xf>
    <xf numFmtId="0" fontId="24" fillId="5" borderId="28" xfId="17" applyFont="1" applyFill="1" applyBorder="1">
      <alignment horizontal="center" vertical="center" wrapText="1"/>
    </xf>
    <xf numFmtId="0" fontId="19" fillId="5" borderId="27" xfId="17" applyFont="1" applyFill="1" applyBorder="1">
      <alignment horizontal="center" vertical="center" wrapText="1"/>
    </xf>
    <xf numFmtId="0" fontId="19" fillId="5" borderId="28" xfId="17" applyFont="1" applyFill="1" applyBorder="1">
      <alignment horizontal="center" vertical="center" wrapText="1"/>
    </xf>
    <xf numFmtId="0" fontId="34" fillId="0" borderId="0" xfId="26" applyFont="1">
      <alignment horizontal="left" vertical="center"/>
    </xf>
    <xf numFmtId="0" fontId="30" fillId="5" borderId="20" xfId="16" applyFont="1" applyFill="1" applyBorder="1">
      <alignment horizontal="center" vertical="center" wrapText="1"/>
    </xf>
    <xf numFmtId="0" fontId="30" fillId="5" borderId="10" xfId="16" applyFont="1" applyFill="1" applyBorder="1">
      <alignment horizontal="center" vertical="center" wrapText="1"/>
    </xf>
    <xf numFmtId="0" fontId="30" fillId="5" borderId="15" xfId="16" applyFont="1" applyFill="1" applyBorder="1">
      <alignment horizontal="center" vertical="center" wrapText="1"/>
    </xf>
    <xf numFmtId="0" fontId="37" fillId="5" borderId="29" xfId="16" applyFont="1" applyFill="1" applyBorder="1" applyAlignment="1">
      <alignment horizontal="center" vertical="top" wrapText="1"/>
    </xf>
    <xf numFmtId="0" fontId="37" fillId="5" borderId="28" xfId="16" applyFont="1" applyFill="1" applyBorder="1" applyAlignment="1">
      <alignment horizontal="center" vertical="top" wrapText="1"/>
    </xf>
    <xf numFmtId="0" fontId="20" fillId="0" borderId="0" xfId="25" applyFont="1" applyAlignment="1">
      <alignment horizontal="right" vertical="center" readingOrder="2"/>
    </xf>
    <xf numFmtId="0" fontId="30" fillId="5" borderId="47" xfId="16" applyFont="1" applyFill="1" applyBorder="1">
      <alignment horizontal="center" vertical="center" wrapText="1"/>
    </xf>
    <xf numFmtId="0" fontId="30" fillId="5" borderId="48" xfId="16" applyFont="1" applyFill="1" applyBorder="1">
      <alignment horizontal="center" vertical="center" wrapText="1"/>
    </xf>
    <xf numFmtId="0" fontId="30" fillId="5" borderId="45" xfId="16" applyFont="1" applyFill="1" applyBorder="1">
      <alignment horizontal="center" vertical="center" wrapText="1"/>
    </xf>
    <xf numFmtId="0" fontId="30" fillId="5" borderId="0" xfId="16" applyFont="1" applyFill="1" applyBorder="1">
      <alignment horizontal="center" vertical="center" wrapText="1"/>
    </xf>
    <xf numFmtId="0" fontId="30" fillId="5" borderId="40" xfId="16" applyFont="1" applyFill="1" applyBorder="1">
      <alignment horizontal="center" vertical="center" wrapText="1"/>
    </xf>
    <xf numFmtId="0" fontId="30" fillId="5" borderId="8" xfId="16" applyFont="1" applyFill="1" applyBorder="1">
      <alignment horizontal="center" vertical="center" wrapText="1"/>
    </xf>
    <xf numFmtId="0" fontId="30" fillId="5" borderId="47" xfId="16" applyFont="1" applyFill="1" applyBorder="1" applyAlignment="1">
      <alignment horizontal="center" vertical="center" wrapText="1" readingOrder="1"/>
    </xf>
    <xf numFmtId="0" fontId="30" fillId="5" borderId="48" xfId="16" applyFont="1" applyFill="1" applyBorder="1" applyAlignment="1">
      <alignment horizontal="center" vertical="center" wrapText="1" readingOrder="1"/>
    </xf>
    <xf numFmtId="0" fontId="30" fillId="5" borderId="46" xfId="16" applyFont="1" applyFill="1" applyBorder="1" applyAlignment="1">
      <alignment horizontal="center" vertical="center" wrapText="1" readingOrder="1"/>
    </xf>
    <xf numFmtId="0" fontId="30" fillId="5" borderId="45" xfId="16" applyFont="1" applyFill="1" applyBorder="1" applyAlignment="1">
      <alignment horizontal="center" vertical="center" wrapText="1" readingOrder="1"/>
    </xf>
    <xf numFmtId="0" fontId="30" fillId="5" borderId="0" xfId="16" applyFont="1" applyFill="1" applyBorder="1" applyAlignment="1">
      <alignment horizontal="center" vertical="center" wrapText="1" readingOrder="1"/>
    </xf>
    <xf numFmtId="0" fontId="30" fillId="5" borderId="44" xfId="16" applyFont="1" applyFill="1" applyBorder="1" applyAlignment="1">
      <alignment horizontal="center" vertical="center" wrapText="1" readingOrder="1"/>
    </xf>
    <xf numFmtId="0" fontId="19" fillId="5" borderId="26" xfId="17" applyFont="1" applyFill="1" applyBorder="1">
      <alignment horizontal="center" vertical="center" wrapText="1"/>
    </xf>
    <xf numFmtId="0" fontId="37" fillId="5" borderId="17" xfId="17" applyFill="1" applyBorder="1">
      <alignment horizontal="center" vertical="center" wrapText="1"/>
    </xf>
    <xf numFmtId="0" fontId="37" fillId="5" borderId="26" xfId="17" applyFill="1" applyBorder="1">
      <alignment horizontal="center" vertical="center" wrapText="1"/>
    </xf>
    <xf numFmtId="0" fontId="30" fillId="5" borderId="26" xfId="16" applyFont="1" applyFill="1" applyBorder="1">
      <alignment horizontal="center" vertical="center" wrapText="1"/>
    </xf>
    <xf numFmtId="0" fontId="30" fillId="5" borderId="9" xfId="16" applyFont="1" applyFill="1" applyBorder="1">
      <alignment horizontal="center" vertical="center" wrapText="1"/>
    </xf>
    <xf numFmtId="0" fontId="30" fillId="5" borderId="17" xfId="16" applyFont="1" applyFill="1" applyBorder="1">
      <alignment horizontal="center" vertical="center" wrapText="1"/>
    </xf>
    <xf numFmtId="0" fontId="42" fillId="0" borderId="0" xfId="2" applyFont="1" applyAlignment="1">
      <alignment horizontal="center" vertical="center" wrapText="1" readingOrder="2"/>
    </xf>
    <xf numFmtId="0" fontId="42" fillId="0" borderId="0" xfId="2" applyFont="1" applyAlignment="1">
      <alignment horizontal="center" vertical="center" readingOrder="2"/>
    </xf>
    <xf numFmtId="1" fontId="19" fillId="5" borderId="47" xfId="14" applyFont="1" applyFill="1" applyBorder="1" applyAlignment="1">
      <alignment horizontal="center" vertical="center" wrapText="1"/>
    </xf>
    <xf numFmtId="1" fontId="19" fillId="5" borderId="45" xfId="14" applyFont="1" applyFill="1" applyBorder="1" applyAlignment="1">
      <alignment horizontal="center" vertical="center" wrapText="1"/>
    </xf>
    <xf numFmtId="1" fontId="19" fillId="5" borderId="40" xfId="14" applyFont="1" applyFill="1" applyBorder="1" applyAlignment="1">
      <alignment horizontal="center" vertical="center" wrapText="1"/>
    </xf>
    <xf numFmtId="0" fontId="24" fillId="5" borderId="46" xfId="10" applyFill="1" applyBorder="1" applyAlignment="1">
      <alignment horizontal="center" vertical="center" wrapText="1"/>
    </xf>
    <xf numFmtId="0" fontId="24" fillId="5" borderId="44" xfId="10" applyFill="1" applyBorder="1" applyAlignment="1">
      <alignment horizontal="center" vertical="center" wrapText="1"/>
    </xf>
    <xf numFmtId="0" fontId="24" fillId="5" borderId="33" xfId="10" applyFill="1" applyBorder="1" applyAlignment="1">
      <alignment horizontal="center" vertical="center" wrapText="1"/>
    </xf>
    <xf numFmtId="0" fontId="93" fillId="0" borderId="11" xfId="348" applyFont="1" applyBorder="1" applyAlignment="1">
      <alignment horizontal="right" vertical="top" wrapText="1" indent="1" readingOrder="2"/>
    </xf>
    <xf numFmtId="0" fontId="93" fillId="0" borderId="30" xfId="97" applyFont="1" applyBorder="1" applyAlignment="1">
      <alignment horizontal="right" vertical="top" wrapText="1" indent="1" readingOrder="2"/>
    </xf>
    <xf numFmtId="0" fontId="93" fillId="0" borderId="10" xfId="97" applyFont="1" applyBorder="1" applyAlignment="1">
      <alignment horizontal="right" vertical="top" wrapText="1" indent="1" readingOrder="2"/>
    </xf>
    <xf numFmtId="0" fontId="34" fillId="0" borderId="11" xfId="348" applyFont="1" applyBorder="1" applyAlignment="1">
      <alignment horizontal="left" vertical="center" wrapText="1" readingOrder="1"/>
    </xf>
    <xf numFmtId="0" fontId="20" fillId="0" borderId="30" xfId="97" applyBorder="1" applyAlignment="1">
      <alignment horizontal="left" vertical="center" wrapText="1" readingOrder="1"/>
    </xf>
    <xf numFmtId="0" fontId="93" fillId="0" borderId="19" xfId="348" applyFont="1" applyBorder="1" applyAlignment="1">
      <alignment horizontal="right" vertical="top" wrapText="1" indent="1" readingOrder="2"/>
    </xf>
    <xf numFmtId="0" fontId="93" fillId="0" borderId="60" xfId="97" applyFont="1" applyBorder="1" applyAlignment="1">
      <alignment horizontal="right" vertical="top" wrapText="1" indent="1" readingOrder="2"/>
    </xf>
    <xf numFmtId="0" fontId="93" fillId="0" borderId="18" xfId="97" applyFont="1" applyBorder="1" applyAlignment="1">
      <alignment horizontal="right" vertical="top" wrapText="1" indent="1" readingOrder="2"/>
    </xf>
    <xf numFmtId="0" fontId="24" fillId="5" borderId="46" xfId="348" applyFont="1" applyFill="1" applyBorder="1" applyAlignment="1">
      <alignment horizontal="center" vertical="center" readingOrder="2"/>
    </xf>
    <xf numFmtId="0" fontId="24" fillId="5" borderId="44" xfId="348" applyFont="1" applyFill="1" applyBorder="1" applyAlignment="1">
      <alignment horizontal="center" vertical="center" readingOrder="2"/>
    </xf>
    <xf numFmtId="0" fontId="24" fillId="5" borderId="33" xfId="348" applyFont="1" applyFill="1" applyBorder="1" applyAlignment="1">
      <alignment horizontal="center" vertical="center" readingOrder="2"/>
    </xf>
    <xf numFmtId="0" fontId="19" fillId="5" borderId="48" xfId="348" applyFont="1" applyFill="1" applyBorder="1" applyAlignment="1">
      <alignment horizontal="center" vertical="center"/>
    </xf>
    <xf numFmtId="0" fontId="19" fillId="5" borderId="0" xfId="348" applyFont="1" applyFill="1" applyAlignment="1">
      <alignment horizontal="center" vertical="center"/>
    </xf>
    <xf numFmtId="0" fontId="19" fillId="5" borderId="8" xfId="348" applyFont="1" applyFill="1" applyBorder="1" applyAlignment="1">
      <alignment horizontal="center" vertical="center"/>
    </xf>
    <xf numFmtId="0" fontId="24" fillId="4" borderId="46" xfId="348" applyFont="1" applyFill="1" applyBorder="1" applyAlignment="1">
      <alignment horizontal="center" vertical="center" readingOrder="2"/>
    </xf>
    <xf numFmtId="0" fontId="24" fillId="4" borderId="44" xfId="348" applyFont="1" applyFill="1" applyBorder="1" applyAlignment="1">
      <alignment horizontal="center" vertical="center" readingOrder="2"/>
    </xf>
    <xf numFmtId="0" fontId="24" fillId="4" borderId="33" xfId="348" applyFont="1" applyFill="1" applyBorder="1" applyAlignment="1">
      <alignment horizontal="center" vertical="center" readingOrder="2"/>
    </xf>
    <xf numFmtId="0" fontId="19" fillId="4" borderId="48" xfId="348" applyFont="1" applyFill="1" applyBorder="1" applyAlignment="1">
      <alignment horizontal="center" vertical="center"/>
    </xf>
    <xf numFmtId="0" fontId="19" fillId="4" borderId="0" xfId="348" applyFont="1" applyFill="1" applyAlignment="1">
      <alignment horizontal="center" vertical="center"/>
    </xf>
    <xf numFmtId="0" fontId="19" fillId="4" borderId="8" xfId="348" applyFont="1" applyFill="1" applyBorder="1" applyAlignment="1">
      <alignment horizontal="center" vertical="center"/>
    </xf>
    <xf numFmtId="0" fontId="93" fillId="0" borderId="13" xfId="348" applyFont="1" applyBorder="1" applyAlignment="1">
      <alignment horizontal="right" vertical="top" wrapText="1" indent="1" readingOrder="2"/>
    </xf>
    <xf numFmtId="0" fontId="93" fillId="0" borderId="70" xfId="348" applyFont="1" applyBorder="1" applyAlignment="1">
      <alignment horizontal="right" vertical="top" wrapText="1" indent="1" readingOrder="2"/>
    </xf>
    <xf numFmtId="0" fontId="93" fillId="0" borderId="12" xfId="348" applyFont="1" applyBorder="1" applyAlignment="1">
      <alignment horizontal="right" vertical="top" wrapText="1" indent="1" readingOrder="2"/>
    </xf>
    <xf numFmtId="0" fontId="34" fillId="0" borderId="13" xfId="348" applyFont="1" applyBorder="1" applyAlignment="1">
      <alignment horizontal="left" vertical="center" wrapText="1" readingOrder="1"/>
    </xf>
    <xf numFmtId="0" fontId="34" fillId="0" borderId="70" xfId="348" applyFont="1" applyBorder="1" applyAlignment="1">
      <alignment horizontal="left" vertical="center" wrapText="1" readingOrder="1"/>
    </xf>
    <xf numFmtId="0" fontId="24" fillId="4" borderId="73" xfId="348" applyFont="1" applyFill="1" applyBorder="1" applyAlignment="1">
      <alignment horizontal="center" vertical="center" readingOrder="2"/>
    </xf>
    <xf numFmtId="0" fontId="24" fillId="4" borderId="75" xfId="348" applyFont="1" applyFill="1" applyBorder="1" applyAlignment="1">
      <alignment horizontal="center" vertical="center" readingOrder="2"/>
    </xf>
    <xf numFmtId="0" fontId="19" fillId="4" borderId="86" xfId="348" applyFont="1" applyFill="1" applyBorder="1" applyAlignment="1">
      <alignment horizontal="center" vertical="center"/>
    </xf>
    <xf numFmtId="0" fontId="19" fillId="4" borderId="29" xfId="348" applyFont="1" applyFill="1" applyBorder="1" applyAlignment="1">
      <alignment horizontal="center" vertical="center"/>
    </xf>
    <xf numFmtId="0" fontId="19" fillId="4" borderId="87" xfId="348" applyFont="1" applyFill="1" applyBorder="1" applyAlignment="1">
      <alignment horizontal="center" vertical="center"/>
    </xf>
    <xf numFmtId="0" fontId="24" fillId="5" borderId="73" xfId="348" applyFont="1" applyFill="1" applyBorder="1" applyAlignment="1">
      <alignment horizontal="center" vertical="center" readingOrder="2"/>
    </xf>
    <xf numFmtId="0" fontId="19" fillId="5" borderId="85" xfId="348" applyFont="1" applyFill="1" applyBorder="1" applyAlignment="1">
      <alignment horizontal="center" vertical="center"/>
    </xf>
    <xf numFmtId="0" fontId="19" fillId="5" borderId="45" xfId="348" applyFont="1" applyFill="1" applyBorder="1" applyAlignment="1">
      <alignment horizontal="center" vertical="center"/>
    </xf>
    <xf numFmtId="0" fontId="19" fillId="5" borderId="40" xfId="348" applyFont="1" applyFill="1" applyBorder="1" applyAlignment="1">
      <alignment horizontal="center" vertical="center"/>
    </xf>
    <xf numFmtId="0" fontId="42" fillId="0" borderId="9" xfId="2" applyFont="1" applyBorder="1" applyAlignment="1">
      <alignment horizontal="center" vertical="center" wrapText="1"/>
    </xf>
    <xf numFmtId="0" fontId="42" fillId="0" borderId="9" xfId="2" applyFont="1" applyBorder="1" applyAlignment="1">
      <alignment horizontal="center" vertical="center"/>
    </xf>
    <xf numFmtId="0" fontId="42" fillId="0" borderId="9" xfId="2" applyFont="1" applyBorder="1" applyAlignment="1">
      <alignment horizontal="center" vertical="center" wrapText="1" readingOrder="2"/>
    </xf>
    <xf numFmtId="0" fontId="42" fillId="0" borderId="9" xfId="2" applyFont="1" applyBorder="1" applyAlignment="1">
      <alignment horizontal="center" vertical="center" readingOrder="2"/>
    </xf>
    <xf numFmtId="0" fontId="24" fillId="0" borderId="9" xfId="6" applyFont="1" applyBorder="1" applyAlignment="1">
      <alignment horizontal="center" vertical="center" wrapText="1"/>
    </xf>
    <xf numFmtId="0" fontId="24" fillId="0" borderId="9" xfId="6" applyFont="1" applyBorder="1" applyAlignment="1">
      <alignment horizontal="center" vertical="center"/>
    </xf>
    <xf numFmtId="0" fontId="92" fillId="5" borderId="46" xfId="348" applyFont="1" applyFill="1" applyBorder="1" applyAlignment="1">
      <alignment horizontal="center" vertical="center"/>
    </xf>
    <xf numFmtId="0" fontId="92" fillId="5" borderId="33" xfId="348" applyFont="1" applyFill="1" applyBorder="1" applyAlignment="1">
      <alignment horizontal="center" vertical="center"/>
    </xf>
    <xf numFmtId="0" fontId="24" fillId="5" borderId="27" xfId="348" applyFont="1" applyFill="1" applyBorder="1" applyAlignment="1">
      <alignment horizontal="center" vertical="center"/>
    </xf>
    <xf numFmtId="0" fontId="24" fillId="5" borderId="28" xfId="348" applyFont="1" applyFill="1" applyBorder="1" applyAlignment="1">
      <alignment horizontal="center" vertical="center"/>
    </xf>
    <xf numFmtId="0" fontId="19" fillId="5" borderId="27" xfId="348" applyFont="1" applyFill="1" applyBorder="1" applyAlignment="1">
      <alignment horizontal="center" vertical="center"/>
    </xf>
    <xf numFmtId="0" fontId="19" fillId="5" borderId="28" xfId="348" applyFont="1" applyFill="1" applyBorder="1" applyAlignment="1">
      <alignment horizontal="center" vertical="center"/>
    </xf>
    <xf numFmtId="0" fontId="19" fillId="5" borderId="47" xfId="348" applyFont="1" applyFill="1" applyBorder="1" applyAlignment="1">
      <alignment horizontal="center" vertical="center"/>
    </xf>
    <xf numFmtId="0" fontId="42" fillId="4" borderId="0" xfId="342" applyFont="1" applyFill="1" applyAlignment="1">
      <alignment horizontal="center"/>
    </xf>
    <xf numFmtId="0" fontId="24" fillId="4" borderId="0" xfId="342" applyFont="1" applyFill="1" applyAlignment="1">
      <alignment horizontal="center" vertical="center" wrapText="1"/>
    </xf>
    <xf numFmtId="0" fontId="24" fillId="4" borderId="0" xfId="342" applyFont="1" applyFill="1" applyAlignment="1">
      <alignment horizontal="center" vertical="center"/>
    </xf>
    <xf numFmtId="0" fontId="42" fillId="4" borderId="0" xfId="342" applyFont="1" applyFill="1" applyAlignment="1">
      <alignment horizontal="center" readingOrder="2"/>
    </xf>
    <xf numFmtId="0" fontId="19" fillId="6" borderId="26" xfId="17" applyFont="1" applyFill="1" applyBorder="1">
      <alignment horizontal="center" vertical="center" wrapText="1"/>
    </xf>
    <xf numFmtId="0" fontId="37" fillId="6" borderId="17" xfId="17" applyFill="1" applyBorder="1">
      <alignment horizontal="center" vertical="center" wrapText="1"/>
    </xf>
    <xf numFmtId="0" fontId="37" fillId="6" borderId="26" xfId="17" applyFill="1" applyBorder="1">
      <alignment horizontal="center" vertical="center" wrapText="1"/>
    </xf>
    <xf numFmtId="0" fontId="24" fillId="4" borderId="8" xfId="6" applyFont="1" applyFill="1" applyBorder="1" applyAlignment="1">
      <alignment horizontal="right" vertical="center"/>
    </xf>
    <xf numFmtId="0" fontId="24" fillId="6" borderId="122" xfId="12" applyFill="1" applyBorder="1">
      <alignment horizontal="right" vertical="center" wrapText="1"/>
    </xf>
    <xf numFmtId="0" fontId="24" fillId="6" borderId="123" xfId="12" applyFill="1" applyBorder="1">
      <alignment horizontal="right" vertical="center" wrapText="1"/>
    </xf>
    <xf numFmtId="0" fontId="24" fillId="6" borderId="124" xfId="12" applyFill="1" applyBorder="1">
      <alignment horizontal="right" vertical="center" wrapText="1"/>
    </xf>
    <xf numFmtId="0" fontId="30" fillId="6" borderId="27" xfId="37" applyFont="1" applyFill="1" applyBorder="1" applyAlignment="1">
      <alignment horizontal="center" vertical="center"/>
    </xf>
    <xf numFmtId="1" fontId="19" fillId="6" borderId="35" xfId="14" applyFont="1" applyFill="1" applyBorder="1">
      <alignment horizontal="left" vertical="center" wrapText="1"/>
    </xf>
    <xf numFmtId="1" fontId="19" fillId="6" borderId="37" xfId="14" applyFont="1" applyFill="1" applyBorder="1">
      <alignment horizontal="left" vertical="center" wrapText="1"/>
    </xf>
    <xf numFmtId="1" fontId="19" fillId="6" borderId="39" xfId="14" applyFont="1" applyFill="1" applyBorder="1">
      <alignment horizontal="left" vertical="center" wrapText="1"/>
    </xf>
    <xf numFmtId="0" fontId="35" fillId="6" borderId="29" xfId="16" applyFont="1" applyFill="1" applyBorder="1">
      <alignment horizontal="center" vertical="center" wrapText="1"/>
    </xf>
    <xf numFmtId="0" fontId="35" fillId="6" borderId="29" xfId="37" applyFont="1" applyFill="1" applyBorder="1" applyAlignment="1">
      <alignment horizontal="center" vertical="center"/>
    </xf>
    <xf numFmtId="0" fontId="24" fillId="3" borderId="0" xfId="6" applyFont="1" applyFill="1" applyAlignment="1">
      <alignment horizontal="center" vertical="center" wrapText="1"/>
    </xf>
    <xf numFmtId="1" fontId="19" fillId="5" borderId="39" xfId="14" applyFont="1" applyFill="1" applyBorder="1" applyAlignment="1">
      <alignment horizontal="left" vertical="center" wrapText="1" indent="1"/>
    </xf>
    <xf numFmtId="0" fontId="24" fillId="5" borderId="34" xfId="10" applyFill="1" applyBorder="1" applyAlignment="1">
      <alignment horizontal="right" wrapText="1" indent="1"/>
    </xf>
    <xf numFmtId="0" fontId="24" fillId="5" borderId="38" xfId="10" applyFill="1" applyBorder="1" applyAlignment="1">
      <alignment horizontal="right" wrapText="1" indent="1"/>
    </xf>
    <xf numFmtId="1" fontId="19" fillId="5" borderId="35" xfId="14" applyFont="1" applyFill="1" applyBorder="1" applyAlignment="1">
      <alignment horizontal="left" wrapText="1" indent="1"/>
    </xf>
    <xf numFmtId="1" fontId="19" fillId="5" borderId="39" xfId="14" applyFont="1" applyFill="1" applyBorder="1" applyAlignment="1">
      <alignment horizontal="left" wrapText="1" indent="1"/>
    </xf>
    <xf numFmtId="0" fontId="86" fillId="6" borderId="27" xfId="336" applyFont="1" applyFill="1" applyBorder="1" applyAlignment="1">
      <alignment horizontal="center" vertical="center" readingOrder="2"/>
    </xf>
    <xf numFmtId="0" fontId="86" fillId="6" borderId="29" xfId="336" applyFont="1" applyFill="1" applyBorder="1" applyAlignment="1">
      <alignment horizontal="center" vertical="center" readingOrder="2"/>
    </xf>
    <xf numFmtId="0" fontId="86" fillId="6" borderId="33" xfId="336" applyFont="1" applyFill="1" applyBorder="1" applyAlignment="1">
      <alignment horizontal="center" vertical="center" readingOrder="2"/>
    </xf>
    <xf numFmtId="0" fontId="111" fillId="6" borderId="47" xfId="336" applyFont="1" applyFill="1" applyBorder="1" applyAlignment="1">
      <alignment horizontal="center" vertical="center" readingOrder="2"/>
    </xf>
    <xf numFmtId="0" fontId="111" fillId="6" borderId="45" xfId="336" applyFont="1" applyFill="1" applyBorder="1" applyAlignment="1">
      <alignment horizontal="center" vertical="center" readingOrder="2"/>
    </xf>
    <xf numFmtId="0" fontId="111" fillId="6" borderId="40" xfId="336" applyFont="1" applyFill="1" applyBorder="1" applyAlignment="1">
      <alignment horizontal="center" vertical="center" readingOrder="2"/>
    </xf>
    <xf numFmtId="0" fontId="24" fillId="4" borderId="0" xfId="337" applyFont="1" applyFill="1" applyAlignment="1">
      <alignment horizontal="center" vertical="center"/>
    </xf>
    <xf numFmtId="0" fontId="42" fillId="4" borderId="0" xfId="336" applyFont="1" applyFill="1" applyAlignment="1">
      <alignment horizontal="center" vertical="center"/>
    </xf>
    <xf numFmtId="0" fontId="42" fillId="4" borderId="0" xfId="337" applyFont="1" applyFill="1" applyAlignment="1">
      <alignment horizontal="center" vertical="center" readingOrder="2"/>
    </xf>
    <xf numFmtId="0" fontId="110" fillId="0" borderId="0" xfId="346" applyFont="1" applyAlignment="1">
      <alignment horizontal="center" vertical="center" wrapText="1" readingOrder="1"/>
    </xf>
    <xf numFmtId="0" fontId="113" fillId="0" borderId="0" xfId="340" applyFont="1" applyAlignment="1">
      <alignment horizontal="center"/>
    </xf>
    <xf numFmtId="0" fontId="24" fillId="6" borderId="105" xfId="340" applyFont="1" applyFill="1" applyBorder="1" applyAlignment="1">
      <alignment horizontal="right" vertical="center" wrapText="1" indent="1"/>
    </xf>
    <xf numFmtId="0" fontId="24" fillId="6" borderId="49" xfId="340" applyFont="1" applyFill="1" applyBorder="1" applyAlignment="1">
      <alignment horizontal="right" vertical="center" wrapText="1" indent="1"/>
    </xf>
    <xf numFmtId="0" fontId="24" fillId="6" borderId="107" xfId="340" applyFont="1" applyFill="1" applyBorder="1" applyAlignment="1">
      <alignment horizontal="right" vertical="center" wrapText="1" indent="1"/>
    </xf>
    <xf numFmtId="0" fontId="24" fillId="6" borderId="108" xfId="340" applyFont="1" applyFill="1" applyBorder="1" applyAlignment="1">
      <alignment horizontal="right" vertical="center" wrapText="1" indent="1"/>
    </xf>
    <xf numFmtId="0" fontId="19" fillId="6" borderId="41" xfId="340" applyFont="1" applyFill="1" applyBorder="1" applyAlignment="1">
      <alignment horizontal="left" vertical="center" wrapText="1" indent="1"/>
    </xf>
    <xf numFmtId="0" fontId="19" fillId="6" borderId="106" xfId="340" applyFont="1" applyFill="1" applyBorder="1" applyAlignment="1">
      <alignment horizontal="left" vertical="center" wrapText="1" indent="1"/>
    </xf>
    <xf numFmtId="0" fontId="19" fillId="6" borderId="111" xfId="340" applyFont="1" applyFill="1" applyBorder="1" applyAlignment="1">
      <alignment horizontal="left" vertical="center" wrapText="1" indent="1"/>
    </xf>
    <xf numFmtId="0" fontId="19" fillId="6" borderId="112" xfId="340" applyFont="1" applyFill="1" applyBorder="1" applyAlignment="1">
      <alignment horizontal="left" vertical="center" wrapText="1" indent="1"/>
    </xf>
    <xf numFmtId="0" fontId="24" fillId="6" borderId="9" xfId="340" applyFont="1" applyFill="1" applyBorder="1" applyAlignment="1">
      <alignment horizontal="center" vertical="center" wrapText="1"/>
    </xf>
    <xf numFmtId="0" fontId="19" fillId="6" borderId="9" xfId="340" applyFont="1" applyFill="1" applyBorder="1" applyAlignment="1">
      <alignment horizontal="center" vertical="center" wrapText="1"/>
    </xf>
    <xf numFmtId="0" fontId="19" fillId="6" borderId="9" xfId="340" applyFont="1" applyFill="1" applyBorder="1" applyAlignment="1">
      <alignment horizontal="center" vertical="center"/>
    </xf>
    <xf numFmtId="0" fontId="24" fillId="0" borderId="9" xfId="340" applyFont="1" applyBorder="1" applyAlignment="1">
      <alignment horizontal="center" vertical="center"/>
    </xf>
    <xf numFmtId="0" fontId="24" fillId="0" borderId="17" xfId="340" applyFont="1" applyBorder="1" applyAlignment="1">
      <alignment horizontal="center" vertical="center"/>
    </xf>
    <xf numFmtId="0" fontId="19" fillId="0" borderId="9" xfId="340" applyFont="1" applyBorder="1" applyAlignment="1">
      <alignment horizontal="center" vertical="center" wrapText="1"/>
    </xf>
    <xf numFmtId="0" fontId="19" fillId="0" borderId="17" xfId="340" applyFont="1" applyBorder="1" applyAlignment="1">
      <alignment horizontal="center" vertical="center" wrapText="1"/>
    </xf>
    <xf numFmtId="0" fontId="24" fillId="0" borderId="113" xfId="340" applyFont="1" applyBorder="1" applyAlignment="1">
      <alignment horizontal="center" vertical="center" wrapText="1"/>
    </xf>
    <xf numFmtId="0" fontId="24" fillId="0" borderId="9" xfId="340" applyFont="1" applyBorder="1" applyAlignment="1">
      <alignment horizontal="center" vertical="center" wrapText="1"/>
    </xf>
    <xf numFmtId="0" fontId="19" fillId="0" borderId="113" xfId="340" applyFont="1" applyBorder="1" applyAlignment="1">
      <alignment horizontal="center" vertical="center" wrapText="1"/>
    </xf>
    <xf numFmtId="0" fontId="19" fillId="0" borderId="9" xfId="340" applyFont="1" applyBorder="1" applyAlignment="1">
      <alignment horizontal="center" vertical="center"/>
    </xf>
    <xf numFmtId="0" fontId="112" fillId="0" borderId="0" xfId="2" applyFont="1" applyAlignment="1">
      <alignment horizontal="center" vertical="center" wrapText="1"/>
    </xf>
    <xf numFmtId="0" fontId="86" fillId="0" borderId="0" xfId="6" applyFont="1" applyAlignment="1">
      <alignment horizontal="center" vertical="center" wrapText="1"/>
    </xf>
    <xf numFmtId="0" fontId="24" fillId="6" borderId="55" xfId="340" applyFont="1" applyFill="1" applyBorder="1" applyAlignment="1">
      <alignment horizontal="right" vertical="center" wrapText="1" indent="1"/>
    </xf>
    <xf numFmtId="0" fontId="19" fillId="6" borderId="42" xfId="340" applyFont="1" applyFill="1" applyBorder="1" applyAlignment="1">
      <alignment horizontal="left" vertical="center" wrapText="1" indent="1"/>
    </xf>
    <xf numFmtId="0" fontId="24" fillId="6" borderId="11" xfId="340" applyFont="1" applyFill="1" applyBorder="1" applyAlignment="1">
      <alignment horizontal="right" vertical="center" wrapText="1"/>
    </xf>
    <xf numFmtId="0" fontId="24" fillId="6" borderId="10" xfId="340" applyFont="1" applyFill="1" applyBorder="1" applyAlignment="1">
      <alignment horizontal="right" vertical="center" wrapText="1"/>
    </xf>
    <xf numFmtId="0" fontId="24" fillId="0" borderId="16" xfId="340" applyFont="1" applyBorder="1" applyAlignment="1">
      <alignment horizontal="right" vertical="center" wrapText="1"/>
    </xf>
    <xf numFmtId="0" fontId="24" fillId="0" borderId="15" xfId="340" applyFont="1" applyBorder="1" applyAlignment="1">
      <alignment horizontal="right" vertical="center" wrapText="1"/>
    </xf>
    <xf numFmtId="0" fontId="19" fillId="0" borderId="133" xfId="340" applyFont="1" applyBorder="1" applyAlignment="1">
      <alignment horizontal="left" vertical="center" wrapText="1"/>
    </xf>
    <xf numFmtId="0" fontId="19" fillId="0" borderId="134" xfId="340" applyFont="1" applyBorder="1" applyAlignment="1">
      <alignment horizontal="left" vertical="center" wrapText="1"/>
    </xf>
    <xf numFmtId="0" fontId="19" fillId="6" borderId="11" xfId="340" applyFont="1" applyFill="1" applyBorder="1" applyAlignment="1">
      <alignment horizontal="left" vertical="center" wrapText="1"/>
    </xf>
    <xf numFmtId="0" fontId="19" fillId="6" borderId="10" xfId="340" applyFont="1" applyFill="1" applyBorder="1" applyAlignment="1">
      <alignment horizontal="left" vertical="center" wrapText="1"/>
    </xf>
    <xf numFmtId="0" fontId="19" fillId="0" borderId="11" xfId="340" applyFont="1" applyBorder="1" applyAlignment="1">
      <alignment horizontal="left" vertical="center" wrapText="1"/>
    </xf>
    <xf numFmtId="0" fontId="19" fillId="0" borderId="10" xfId="340" applyFont="1" applyBorder="1" applyAlignment="1">
      <alignment horizontal="left" vertical="center" wrapText="1"/>
    </xf>
    <xf numFmtId="0" fontId="19" fillId="0" borderId="16" xfId="340" applyFont="1" applyBorder="1" applyAlignment="1">
      <alignment horizontal="left" vertical="center" wrapText="1"/>
    </xf>
    <xf numFmtId="0" fontId="19" fillId="0" borderId="15" xfId="340" applyFont="1" applyBorder="1" applyAlignment="1">
      <alignment horizontal="left" vertical="center" wrapText="1"/>
    </xf>
    <xf numFmtId="0" fontId="24" fillId="0" borderId="133" xfId="340" applyFont="1" applyBorder="1" applyAlignment="1">
      <alignment horizontal="right" vertical="center" wrapText="1"/>
    </xf>
    <xf numFmtId="0" fontId="24" fillId="0" borderId="134" xfId="340" applyFont="1" applyBorder="1" applyAlignment="1">
      <alignment horizontal="right" vertical="center" wrapText="1"/>
    </xf>
    <xf numFmtId="0" fontId="24" fillId="0" borderId="11" xfId="340" applyFont="1" applyBorder="1" applyAlignment="1">
      <alignment horizontal="right" vertical="center" wrapText="1"/>
    </xf>
    <xf numFmtId="0" fontId="24" fillId="0" borderId="10" xfId="340" applyFont="1" applyBorder="1" applyAlignment="1">
      <alignment horizontal="right" vertical="center" wrapText="1"/>
    </xf>
    <xf numFmtId="0" fontId="20" fillId="0" borderId="0" xfId="23" applyAlignment="1">
      <alignment horizontal="center"/>
    </xf>
    <xf numFmtId="0" fontId="37" fillId="6" borderId="27" xfId="37" applyFont="1" applyFill="1" applyBorder="1" applyAlignment="1">
      <alignment horizontal="center" vertical="center" wrapText="1"/>
    </xf>
    <xf numFmtId="0" fontId="37" fillId="6" borderId="28" xfId="37" applyFont="1" applyFill="1" applyBorder="1" applyAlignment="1">
      <alignment horizontal="center" vertical="center" wrapText="1"/>
    </xf>
    <xf numFmtId="0" fontId="37" fillId="6" borderId="47" xfId="37" applyFont="1" applyFill="1" applyBorder="1" applyAlignment="1">
      <alignment horizontal="center" vertical="center" wrapText="1"/>
    </xf>
    <xf numFmtId="0" fontId="37" fillId="6" borderId="40" xfId="37" applyFont="1" applyFill="1" applyBorder="1" applyAlignment="1">
      <alignment horizontal="center" vertical="center" wrapText="1"/>
    </xf>
    <xf numFmtId="0" fontId="102" fillId="0" borderId="0" xfId="2" applyFont="1" applyAlignment="1">
      <alignment horizontal="center" vertical="center" wrapText="1"/>
    </xf>
    <xf numFmtId="0" fontId="102" fillId="0" borderId="0" xfId="2" applyFont="1" applyAlignment="1">
      <alignment horizontal="center" vertical="center" wrapText="1" readingOrder="2"/>
    </xf>
    <xf numFmtId="0" fontId="102" fillId="0" borderId="0" xfId="6" applyFont="1" applyAlignment="1">
      <alignment horizontal="center" vertical="center"/>
    </xf>
    <xf numFmtId="0" fontId="24" fillId="6" borderId="114" xfId="10" applyFill="1" applyBorder="1" applyAlignment="1">
      <alignment horizontal="right" vertical="center" wrapText="1" indent="1"/>
    </xf>
    <xf numFmtId="0" fontId="24" fillId="6" borderId="115" xfId="10" applyFill="1" applyBorder="1" applyAlignment="1">
      <alignment horizontal="right" vertical="center" wrapText="1" indent="1"/>
    </xf>
    <xf numFmtId="0" fontId="24" fillId="6" borderId="116" xfId="10" applyFill="1" applyBorder="1" applyAlignment="1">
      <alignment horizontal="right" vertical="center" wrapText="1" indent="1"/>
    </xf>
    <xf numFmtId="0" fontId="24" fillId="6" borderId="25" xfId="37" applyFont="1" applyFill="1" applyBorder="1" applyAlignment="1">
      <alignment horizontal="center" vertical="center" wrapText="1"/>
    </xf>
    <xf numFmtId="0" fontId="24" fillId="6" borderId="7" xfId="37" applyFont="1" applyFill="1" applyBorder="1" applyAlignment="1">
      <alignment horizontal="center" vertical="center" wrapText="1"/>
    </xf>
    <xf numFmtId="0" fontId="24" fillId="6" borderId="24" xfId="37" applyFont="1" applyFill="1" applyBorder="1" applyAlignment="1">
      <alignment horizontal="center" vertical="center" wrapText="1"/>
    </xf>
    <xf numFmtId="1" fontId="111" fillId="6" borderId="41" xfId="14" applyFont="1" applyFill="1" applyBorder="1" applyAlignment="1">
      <alignment horizontal="left" vertical="center" wrapText="1" indent="1"/>
    </xf>
    <xf numFmtId="1" fontId="111" fillId="6" borderId="42" xfId="14" applyFont="1" applyFill="1" applyBorder="1" applyAlignment="1">
      <alignment horizontal="left" vertical="center" wrapText="1" indent="1"/>
    </xf>
    <xf numFmtId="1" fontId="111" fillId="6" borderId="43" xfId="14" applyFont="1" applyFill="1" applyBorder="1" applyAlignment="1">
      <alignment horizontal="left" vertical="center" wrapText="1" indent="1"/>
    </xf>
    <xf numFmtId="0" fontId="24" fillId="6" borderId="47" xfId="37" applyFont="1" applyFill="1" applyBorder="1" applyAlignment="1">
      <alignment horizontal="center" wrapText="1"/>
    </xf>
    <xf numFmtId="0" fontId="24" fillId="6" borderId="46" xfId="37" applyFont="1" applyFill="1" applyBorder="1" applyAlignment="1">
      <alignment horizontal="center" wrapText="1"/>
    </xf>
    <xf numFmtId="0" fontId="24" fillId="6" borderId="48" xfId="37" applyFont="1" applyFill="1" applyBorder="1" applyAlignment="1">
      <alignment horizontal="center" wrapText="1"/>
    </xf>
    <xf numFmtId="0" fontId="19" fillId="6" borderId="45" xfId="165" applyFont="1" applyFill="1" applyBorder="1" applyAlignment="1">
      <alignment horizontal="center" vertical="top" wrapText="1"/>
    </xf>
    <xf numFmtId="0" fontId="19" fillId="6" borderId="44" xfId="165" applyFont="1" applyFill="1" applyBorder="1" applyAlignment="1">
      <alignment horizontal="center" vertical="top" wrapText="1"/>
    </xf>
    <xf numFmtId="0" fontId="19" fillId="6" borderId="0" xfId="165" applyFont="1" applyFill="1" applyBorder="1" applyAlignment="1">
      <alignment horizontal="center" vertical="top" wrapText="1"/>
    </xf>
    <xf numFmtId="0" fontId="24" fillId="0" borderId="0" xfId="2" applyFont="1" applyAlignment="1">
      <alignment horizontal="center" vertical="center" wrapText="1"/>
    </xf>
    <xf numFmtId="0" fontId="24" fillId="0" borderId="0" xfId="2" applyFont="1" applyAlignment="1">
      <alignment horizontal="center" vertical="center"/>
    </xf>
    <xf numFmtId="0" fontId="118" fillId="0" borderId="48" xfId="23" applyFont="1" applyBorder="1" applyAlignment="1">
      <alignment horizontal="right" vertical="center" readingOrder="2"/>
    </xf>
    <xf numFmtId="0" fontId="119" fillId="0" borderId="48" xfId="23" applyFont="1" applyBorder="1" applyAlignment="1">
      <alignment horizontal="left" vertical="center"/>
    </xf>
    <xf numFmtId="0" fontId="30" fillId="6" borderId="25" xfId="16" applyFont="1" applyFill="1" applyBorder="1" applyAlignment="1">
      <alignment horizontal="center" vertical="center" wrapText="1" readingOrder="1"/>
    </xf>
    <xf numFmtId="0" fontId="30" fillId="6" borderId="24" xfId="16" applyFont="1" applyFill="1" applyBorder="1" applyAlignment="1">
      <alignment horizontal="center" vertical="center" wrapText="1" readingOrder="1"/>
    </xf>
    <xf numFmtId="0" fontId="24" fillId="6" borderId="22" xfId="37" applyFont="1" applyFill="1" applyBorder="1" applyAlignment="1">
      <alignment horizontal="center" vertical="center" wrapText="1"/>
    </xf>
    <xf numFmtId="1" fontId="19" fillId="6" borderId="41" xfId="14" applyFont="1" applyFill="1" applyBorder="1" applyAlignment="1">
      <alignment horizontal="left" vertical="center" wrapText="1" indent="1" readingOrder="1"/>
    </xf>
    <xf numFmtId="1" fontId="19" fillId="6" borderId="83" xfId="14" applyFont="1" applyFill="1" applyBorder="1" applyAlignment="1">
      <alignment horizontal="left" vertical="center" wrapText="1" indent="1" readingOrder="1"/>
    </xf>
    <xf numFmtId="1" fontId="19" fillId="6" borderId="42" xfId="14" applyFont="1" applyFill="1" applyBorder="1" applyAlignment="1">
      <alignment horizontal="left" vertical="center" wrapText="1" indent="1" readingOrder="1"/>
    </xf>
    <xf numFmtId="1" fontId="19" fillId="6" borderId="118" xfId="14" applyFont="1" applyFill="1" applyBorder="1" applyAlignment="1">
      <alignment horizontal="left" vertical="center" wrapText="1" indent="1" readingOrder="1"/>
    </xf>
    <xf numFmtId="1" fontId="19" fillId="6" borderId="43" xfId="14" applyFont="1" applyFill="1" applyBorder="1" applyAlignment="1">
      <alignment horizontal="left" vertical="center" wrapText="1" indent="1" readingOrder="1"/>
    </xf>
    <xf numFmtId="1" fontId="19" fillId="6" borderId="84" xfId="14" applyFont="1" applyFill="1" applyBorder="1" applyAlignment="1">
      <alignment horizontal="left" vertical="center" wrapText="1" indent="1" readingOrder="1"/>
    </xf>
    <xf numFmtId="0" fontId="24" fillId="0" borderId="27" xfId="39" applyFill="1" applyBorder="1" applyAlignment="1">
      <alignment horizontal="center" vertical="center" wrapText="1" readingOrder="2"/>
    </xf>
    <xf numFmtId="0" fontId="24" fillId="0" borderId="29" xfId="39" applyFill="1" applyBorder="1" applyAlignment="1">
      <alignment horizontal="center" vertical="center" wrapText="1" readingOrder="2"/>
    </xf>
    <xf numFmtId="0" fontId="24" fillId="0" borderId="28" xfId="39" applyFill="1" applyBorder="1" applyAlignment="1">
      <alignment horizontal="center" vertical="center" wrapText="1" readingOrder="2"/>
    </xf>
    <xf numFmtId="0" fontId="19" fillId="0" borderId="26" xfId="165" applyFont="1" applyFill="1" applyBorder="1" applyAlignment="1">
      <alignment horizontal="center" vertical="center" wrapText="1"/>
    </xf>
    <xf numFmtId="0" fontId="19" fillId="0" borderId="9" xfId="165" applyFont="1" applyFill="1" applyBorder="1" applyAlignment="1">
      <alignment horizontal="center" vertical="center" wrapText="1"/>
    </xf>
    <xf numFmtId="0" fontId="19" fillId="0" borderId="17" xfId="165" applyFont="1" applyFill="1" applyBorder="1" applyAlignment="1">
      <alignment horizontal="center" vertical="center" wrapText="1"/>
    </xf>
    <xf numFmtId="0" fontId="24" fillId="6" borderId="105" xfId="10" applyFill="1" applyBorder="1" applyAlignment="1">
      <alignment horizontal="right" vertical="center" wrapText="1" indent="1"/>
    </xf>
    <xf numFmtId="0" fontId="24" fillId="6" borderId="49" xfId="10" applyFill="1" applyBorder="1" applyAlignment="1">
      <alignment horizontal="right" vertical="center" wrapText="1" indent="1"/>
    </xf>
    <xf numFmtId="0" fontId="24" fillId="6" borderId="117" xfId="10" applyFill="1" applyBorder="1" applyAlignment="1">
      <alignment horizontal="right" vertical="center" wrapText="1" indent="1"/>
    </xf>
    <xf numFmtId="0" fontId="24" fillId="6" borderId="55" xfId="10" applyFill="1" applyBorder="1" applyAlignment="1">
      <alignment horizontal="right" vertical="center" wrapText="1" indent="1"/>
    </xf>
    <xf numFmtId="0" fontId="24" fillId="6" borderId="119" xfId="10" applyFill="1" applyBorder="1" applyAlignment="1">
      <alignment horizontal="right" vertical="center" wrapText="1" indent="1"/>
    </xf>
    <xf numFmtId="0" fontId="24" fillId="6" borderId="120" xfId="10" applyFill="1" applyBorder="1" applyAlignment="1">
      <alignment horizontal="right" vertical="center" wrapText="1" indent="1"/>
    </xf>
    <xf numFmtId="0" fontId="24" fillId="6" borderId="52" xfId="10" applyFill="1" applyBorder="1" applyAlignment="1">
      <alignment horizontal="right" vertical="center" wrapText="1" indent="1"/>
    </xf>
    <xf numFmtId="0" fontId="30" fillId="6" borderId="22" xfId="16" applyFont="1" applyFill="1" applyBorder="1">
      <alignment horizontal="center" vertical="center" wrapText="1"/>
    </xf>
    <xf numFmtId="0" fontId="37" fillId="6" borderId="22" xfId="17" applyFill="1" applyBorder="1">
      <alignment horizontal="center" vertical="center" wrapText="1"/>
    </xf>
    <xf numFmtId="0" fontId="37" fillId="6" borderId="22" xfId="37" applyFont="1" applyFill="1" applyBorder="1" applyAlignment="1">
      <alignment horizontal="center" vertical="center" wrapText="1"/>
    </xf>
    <xf numFmtId="0" fontId="112" fillId="0" borderId="0" xfId="2" applyFont="1" applyAlignment="1">
      <alignment horizontal="center" vertical="center"/>
    </xf>
    <xf numFmtId="0" fontId="86" fillId="0" borderId="0" xfId="6" applyFont="1" applyAlignment="1">
      <alignment horizontal="center" vertical="center"/>
    </xf>
    <xf numFmtId="0" fontId="86" fillId="6" borderId="114" xfId="10" applyFont="1" applyFill="1" applyBorder="1" applyAlignment="1">
      <alignment horizontal="right" vertical="center" wrapText="1" indent="1"/>
    </xf>
    <xf numFmtId="0" fontId="86" fillId="6" borderId="115" xfId="10" applyFont="1" applyFill="1" applyBorder="1" applyAlignment="1">
      <alignment horizontal="right" vertical="center" wrapText="1" indent="1"/>
    </xf>
    <xf numFmtId="0" fontId="86" fillId="6" borderId="55" xfId="10" applyFont="1" applyFill="1" applyBorder="1" applyAlignment="1">
      <alignment horizontal="right" vertical="center" wrapText="1" indent="1"/>
    </xf>
    <xf numFmtId="0" fontId="86" fillId="6" borderId="52" xfId="10" applyFont="1" applyFill="1" applyBorder="1" applyAlignment="1">
      <alignment horizontal="right" vertical="center" wrapText="1" indent="1"/>
    </xf>
    <xf numFmtId="0" fontId="24" fillId="6" borderId="47" xfId="39" applyFill="1" applyBorder="1" applyAlignment="1">
      <alignment horizontal="center" wrapText="1" readingOrder="2"/>
    </xf>
    <xf numFmtId="0" fontId="24" fillId="6" borderId="46" xfId="39" applyFill="1" applyBorder="1" applyAlignment="1">
      <alignment horizontal="center" wrapText="1" readingOrder="2"/>
    </xf>
    <xf numFmtId="0" fontId="111" fillId="6" borderId="41" xfId="23" applyFont="1" applyFill="1" applyBorder="1" applyAlignment="1">
      <alignment horizontal="left" vertical="center" wrapText="1" indent="1"/>
    </xf>
    <xf numFmtId="0" fontId="111" fillId="6" borderId="42" xfId="23" applyFont="1" applyFill="1" applyBorder="1" applyAlignment="1">
      <alignment horizontal="left" vertical="center" indent="1"/>
    </xf>
    <xf numFmtId="0" fontId="111" fillId="6" borderId="43" xfId="23" applyFont="1" applyFill="1" applyBorder="1" applyAlignment="1">
      <alignment horizontal="left" vertical="center" indent="1"/>
    </xf>
    <xf numFmtId="3" fontId="20" fillId="0" borderId="9" xfId="44" applyNumberFormat="1" applyFont="1" applyFill="1" applyBorder="1" applyAlignment="1">
      <alignment horizontal="right" vertical="center" indent="1" readingOrder="1"/>
    </xf>
    <xf numFmtId="3" fontId="19" fillId="0" borderId="9" xfId="44" applyNumberFormat="1" applyFont="1" applyFill="1" applyBorder="1" applyAlignment="1">
      <alignment horizontal="right" vertical="center" indent="1" readingOrder="1"/>
    </xf>
    <xf numFmtId="3" fontId="20" fillId="0" borderId="29" xfId="44" applyNumberFormat="1" applyFont="1" applyFill="1" applyBorder="1" applyAlignment="1">
      <alignment horizontal="right" vertical="center" indent="1" readingOrder="1"/>
    </xf>
    <xf numFmtId="3" fontId="19" fillId="0" borderId="29" xfId="44" applyNumberFormat="1" applyFont="1" applyFill="1" applyBorder="1" applyAlignment="1">
      <alignment horizontal="center" vertical="center" readingOrder="1"/>
    </xf>
    <xf numFmtId="0" fontId="0" fillId="0" borderId="19" xfId="45" applyFont="1" applyFill="1" applyBorder="1">
      <alignment horizontal="left" vertical="center" wrapText="1" indent="1"/>
    </xf>
    <xf numFmtId="3" fontId="19" fillId="5" borderId="29" xfId="44" applyNumberFormat="1" applyFont="1" applyFill="1" applyBorder="1" applyAlignment="1">
      <alignment horizontal="right" vertical="center" indent="1" readingOrder="1"/>
    </xf>
    <xf numFmtId="0" fontId="24" fillId="4" borderId="24" xfId="39" applyFill="1" applyBorder="1">
      <alignment horizontal="right" vertical="center" wrapText="1" indent="1" readingOrder="2"/>
    </xf>
    <xf numFmtId="3" fontId="19" fillId="4" borderId="22" xfId="44" applyNumberFormat="1" applyFont="1" applyFill="1" applyBorder="1" applyAlignment="1">
      <alignment horizontal="right" vertical="center" indent="1" readingOrder="1"/>
    </xf>
    <xf numFmtId="3" fontId="19" fillId="4" borderId="22" xfId="44" applyNumberFormat="1" applyFont="1" applyFill="1" applyBorder="1" applyAlignment="1">
      <alignment horizontal="center" vertical="center" readingOrder="1"/>
    </xf>
    <xf numFmtId="0" fontId="0" fillId="4" borderId="25" xfId="45" applyFont="1" applyFill="1" applyBorder="1">
      <alignment horizontal="left" vertical="center" wrapText="1" indent="1"/>
    </xf>
    <xf numFmtId="0" fontId="20" fillId="3" borderId="0" xfId="0" applyFont="1" applyFill="1" applyAlignment="1">
      <alignment horizontal="right" vertical="top" readingOrder="2"/>
    </xf>
    <xf numFmtId="0" fontId="34" fillId="3" borderId="0" xfId="0" applyFont="1" applyFill="1" applyAlignment="1">
      <alignment horizontal="left" vertical="top" wrapText="1"/>
    </xf>
  </cellXfs>
  <cellStyles count="349">
    <cellStyle name="Comma" xfId="1" builtinId="3"/>
    <cellStyle name="Comma 2" xfId="58" xr:uid="{00000000-0005-0000-0000-000001000000}"/>
    <cellStyle name="Comma 2 2" xfId="127" xr:uid="{00000000-0005-0000-0000-000002000000}"/>
    <cellStyle name="Comma 2 2 2" xfId="183" xr:uid="{00000000-0005-0000-0000-000002000000}"/>
    <cellStyle name="Comma 2 2 2 2" xfId="218" xr:uid="{00000000-0005-0000-0000-000003000000}"/>
    <cellStyle name="Comma 2 2 3" xfId="201" xr:uid="{00000000-0005-0000-0000-000004000000}"/>
    <cellStyle name="Comma 2 2 4" xfId="179" xr:uid="{00000000-0005-0000-0000-000001000000}"/>
    <cellStyle name="Comma 2 3" xfId="182" xr:uid="{00000000-0005-0000-0000-000005000000}"/>
    <cellStyle name="Comma 2 3 2" xfId="277" xr:uid="{00000000-0005-0000-0000-000003000000}"/>
    <cellStyle name="Comma 2 4" xfId="193" xr:uid="{00000000-0005-0000-0000-000006000000}"/>
    <cellStyle name="Comma 2 5" xfId="159" xr:uid="{00000000-0005-0000-0000-000003000000}"/>
    <cellStyle name="Comma 2 6" xfId="169" xr:uid="{00000000-0005-0000-0000-000000000000}"/>
    <cellStyle name="Comma 3" xfId="62" xr:uid="{00000000-0005-0000-0000-000004000000}"/>
    <cellStyle name="Comma 3 2" xfId="184" xr:uid="{00000000-0005-0000-0000-000008000000}"/>
    <cellStyle name="Comma 3 2 2" xfId="210" xr:uid="{00000000-0005-0000-0000-000009000000}"/>
    <cellStyle name="Comma 3 2 2 2" xfId="233" xr:uid="{00000000-0005-0000-0000-00000A000000}"/>
    <cellStyle name="Comma 3 2 3" xfId="219" xr:uid="{00000000-0005-0000-0000-00000B000000}"/>
    <cellStyle name="Comma 3 2 4" xfId="236" xr:uid="{00000000-0005-0000-0000-00000C000000}"/>
    <cellStyle name="Comma 3 3" xfId="202" xr:uid="{00000000-0005-0000-0000-00000D000000}"/>
    <cellStyle name="Comma 3 4" xfId="217" xr:uid="{00000000-0005-0000-0000-00000E000000}"/>
    <cellStyle name="Comma 3 5" xfId="241" xr:uid="{00000000-0005-0000-0000-00000F000000}"/>
    <cellStyle name="Comma 3 6" xfId="181" xr:uid="{00000000-0005-0000-0000-000007000000}"/>
    <cellStyle name="Comma 4" xfId="70" xr:uid="{00000000-0005-0000-0000-000005000000}"/>
    <cellStyle name="Comma 4 2" xfId="89" xr:uid="{00000000-0005-0000-0000-000006000000}"/>
    <cellStyle name="Comma 4 2 2" xfId="122" xr:uid="{00000000-0005-0000-0000-000007000000}"/>
    <cellStyle name="Comma 4 2 3" xfId="131" xr:uid="{00000000-0005-0000-0000-000008000000}"/>
    <cellStyle name="Comma 4 2 4" xfId="242" xr:uid="{00000000-0005-0000-0000-000011000000}"/>
    <cellStyle name="Comma 4 2 5" xfId="278" xr:uid="{00000000-0005-0000-0000-000006000000}"/>
    <cellStyle name="Comma 4 3" xfId="108" xr:uid="{00000000-0005-0000-0000-000009000000}"/>
    <cellStyle name="Comma 4 3 2" xfId="243" xr:uid="{00000000-0005-0000-0000-000012000000}"/>
    <cellStyle name="Comma 4 4" xfId="130" xr:uid="{00000000-0005-0000-0000-00000A000000}"/>
    <cellStyle name="Comma 4 5" xfId="177" xr:uid="{00000000-0005-0000-0000-000010000000}"/>
    <cellStyle name="Comma 5" xfId="77" xr:uid="{00000000-0005-0000-0000-00000B000000}"/>
    <cellStyle name="Comma 6" xfId="94" xr:uid="{00000000-0005-0000-0000-00000C000000}"/>
    <cellStyle name="Comma 7" xfId="129" xr:uid="{00000000-0005-0000-0000-00000D000000}"/>
    <cellStyle name="Comma 8" xfId="155" xr:uid="{00000000-0005-0000-0000-00000E000000}"/>
    <cellStyle name="Comma 8 2" xfId="157" xr:uid="{00000000-0005-0000-0000-00000F000000}"/>
    <cellStyle name="Comma 9" xfId="272" xr:uid="{00000000-0005-0000-0000-0000CD000000}"/>
    <cellStyle name="H1" xfId="2" xr:uid="{00000000-0005-0000-0000-000010000000}"/>
    <cellStyle name="H1 2" xfId="3" xr:uid="{00000000-0005-0000-0000-000011000000}"/>
    <cellStyle name="H1 2 2" xfId="4" xr:uid="{00000000-0005-0000-0000-000012000000}"/>
    <cellStyle name="H1 2 3" xfId="5" xr:uid="{00000000-0005-0000-0000-000013000000}"/>
    <cellStyle name="H1 2 3 2" xfId="49" xr:uid="{00000000-0005-0000-0000-000014000000}"/>
    <cellStyle name="H1_خدمات الانقاذ والإغاثة" xfId="170" xr:uid="{00000000-0005-0000-0000-00001A000000}"/>
    <cellStyle name="H2" xfId="6" xr:uid="{00000000-0005-0000-0000-000015000000}"/>
    <cellStyle name="H2 2" xfId="7" xr:uid="{00000000-0005-0000-0000-000016000000}"/>
    <cellStyle name="H2 2 2" xfId="8" xr:uid="{00000000-0005-0000-0000-000017000000}"/>
    <cellStyle name="H2 2 3" xfId="9" xr:uid="{00000000-0005-0000-0000-000018000000}"/>
    <cellStyle name="H2 2 3 2" xfId="50" xr:uid="{00000000-0005-0000-0000-000019000000}"/>
    <cellStyle name="H2_خدمات الانقاذ والإغاثة" xfId="171" xr:uid="{00000000-0005-0000-0000-000020000000}"/>
    <cellStyle name="had" xfId="10" xr:uid="{00000000-0005-0000-0000-00001A000000}"/>
    <cellStyle name="had 2" xfId="11" xr:uid="{00000000-0005-0000-0000-00001B000000}"/>
    <cellStyle name="had 2 2" xfId="12" xr:uid="{00000000-0005-0000-0000-00001C000000}"/>
    <cellStyle name="had 2 3" xfId="13" xr:uid="{00000000-0005-0000-0000-00001D000000}"/>
    <cellStyle name="had 2 3 2" xfId="51" xr:uid="{00000000-0005-0000-0000-00001E000000}"/>
    <cellStyle name="had0" xfId="14" xr:uid="{00000000-0005-0000-0000-00001F000000}"/>
    <cellStyle name="Had1" xfId="15" xr:uid="{00000000-0005-0000-0000-000020000000}"/>
    <cellStyle name="Had2" xfId="16" xr:uid="{00000000-0005-0000-0000-000021000000}"/>
    <cellStyle name="Had3" xfId="17" xr:uid="{00000000-0005-0000-0000-000022000000}"/>
    <cellStyle name="Had3 2" xfId="18" xr:uid="{00000000-0005-0000-0000-000023000000}"/>
    <cellStyle name="Had3 2 2" xfId="19" xr:uid="{00000000-0005-0000-0000-000024000000}"/>
    <cellStyle name="Had3 2 3" xfId="20" xr:uid="{00000000-0005-0000-0000-000025000000}"/>
    <cellStyle name="Had3 2 3 2" xfId="52" xr:uid="{00000000-0005-0000-0000-000026000000}"/>
    <cellStyle name="Hyperlink 2" xfId="343" xr:uid="{61BC82D0-A350-4946-9862-B5ECFF948B85}"/>
    <cellStyle name="Hyperlink 2 2" xfId="344" xr:uid="{1ACC70FD-58A5-4976-812A-229AA5D7A521}"/>
    <cellStyle name="inxa" xfId="21" xr:uid="{00000000-0005-0000-0000-000027000000}"/>
    <cellStyle name="inxa 2" xfId="198" xr:uid="{00000000-0005-0000-0000-00002F000000}"/>
    <cellStyle name="inxa 2 2" xfId="279" xr:uid="{00000000-0005-0000-0000-00001B000000}"/>
    <cellStyle name="inxa 3" xfId="280" xr:uid="{00000000-0005-0000-0000-00001C000000}"/>
    <cellStyle name="inxe" xfId="22" xr:uid="{00000000-0005-0000-0000-000028000000}"/>
    <cellStyle name="Normal" xfId="0" builtinId="0"/>
    <cellStyle name="Normal 10" xfId="97" xr:uid="{00000000-0005-0000-0000-00002A000000}"/>
    <cellStyle name="Normal 10 2" xfId="158" xr:uid="{00000000-0005-0000-0000-00002B000000}"/>
    <cellStyle name="Normal 10 3" xfId="95" xr:uid="{00000000-0005-0000-0000-00002C000000}"/>
    <cellStyle name="Normal 10 3 2" xfId="336" xr:uid="{0EF63149-1336-4B3F-BA3F-DC0493A80924}"/>
    <cellStyle name="Normal 10 4" xfId="276" xr:uid="{1D9DAF4F-F343-4BF1-ADF2-A58362EA1372}"/>
    <cellStyle name="Normal 10 5" xfId="281" xr:uid="{00000000-0005-0000-0000-00001F000000}"/>
    <cellStyle name="Normal 11" xfId="126" xr:uid="{00000000-0005-0000-0000-00002D000000}"/>
    <cellStyle name="Normal 11 2" xfId="283" xr:uid="{00000000-0005-0000-0000-000022000000}"/>
    <cellStyle name="Normal 11 3" xfId="282" xr:uid="{00000000-0005-0000-0000-000021000000}"/>
    <cellStyle name="Normal 12" xfId="96" xr:uid="{00000000-0005-0000-0000-00002E000000}"/>
    <cellStyle name="Normal 12 2" xfId="284" xr:uid="{00000000-0005-0000-0000-000023000000}"/>
    <cellStyle name="Normal 13" xfId="156" xr:uid="{00000000-0005-0000-0000-00002F000000}"/>
    <cellStyle name="Normal 13 2" xfId="239" xr:uid="{00000000-0005-0000-0000-000033000000}"/>
    <cellStyle name="Normal 14" xfId="160" xr:uid="{00000000-0005-0000-0000-000030000000}"/>
    <cellStyle name="Normal 14 2" xfId="348" xr:uid="{6A7AB5E4-01D4-4A69-ACE7-C9FEF57B1F03}"/>
    <cellStyle name="Normal 15" xfId="338" xr:uid="{8A9035FB-E154-4364-B91F-A7D8571048C0}"/>
    <cellStyle name="Normal 15 2" xfId="345" xr:uid="{5653B85D-CAE2-4159-B975-6E6E52E0D270}"/>
    <cellStyle name="Normal 15 3" xfId="346" xr:uid="{61FD51ED-BCCA-4C9C-8D37-0DB7150744BF}"/>
    <cellStyle name="Normal 16" xfId="339" xr:uid="{B64C4910-8C3B-4BF2-986C-8C40BACDD21F}"/>
    <cellStyle name="Normal 16 3" xfId="340" xr:uid="{8DCCC53A-08FF-4B77-960D-478D40C4ECC4}"/>
    <cellStyle name="Normal 17" xfId="342" xr:uid="{393AA693-7FE1-4364-99A0-631CB9BB0A65}"/>
    <cellStyle name="Normal 2" xfId="23" xr:uid="{00000000-0005-0000-0000-000031000000}"/>
    <cellStyle name="Normal 2 2" xfId="68" xr:uid="{00000000-0005-0000-0000-000032000000}"/>
    <cellStyle name="Normal 2 2 2" xfId="237" xr:uid="{00000000-0005-0000-0000-000036000000}"/>
    <cellStyle name="Normal 2 2 3" xfId="244" xr:uid="{00000000-0005-0000-0000-000037000000}"/>
    <cellStyle name="Normal 2 2 4" xfId="166" xr:uid="{00000000-0005-0000-0000-000035000000}"/>
    <cellStyle name="Normal 2 3" xfId="93" xr:uid="{00000000-0005-0000-0000-000033000000}"/>
    <cellStyle name="Normal 2 3 2" xfId="285" xr:uid="{00000000-0005-0000-0000-000029000000}"/>
    <cellStyle name="Normal 2 4" xfId="128" xr:uid="{00000000-0005-0000-0000-000034000000}"/>
    <cellStyle name="Normal 2 4 2" xfId="186" xr:uid="{00000000-0005-0000-0000-00003A000000}"/>
    <cellStyle name="Normal 2 4 2 2" xfId="221" xr:uid="{00000000-0005-0000-0000-00003B000000}"/>
    <cellStyle name="Normal 2 4 2 2 2" xfId="286" xr:uid="{00000000-0005-0000-0000-00002D000000}"/>
    <cellStyle name="Normal 2 4 2 3" xfId="287" xr:uid="{00000000-0005-0000-0000-00002E000000}"/>
    <cellStyle name="Normal 2 4 3" xfId="203" xr:uid="{00000000-0005-0000-0000-00003C000000}"/>
    <cellStyle name="Normal 2 4 3 2" xfId="229" xr:uid="{00000000-0005-0000-0000-00003D000000}"/>
    <cellStyle name="Normal 2 4 3 2 2" xfId="288" xr:uid="{00000000-0005-0000-0000-000031000000}"/>
    <cellStyle name="Normal 2 4 3 3" xfId="271" xr:uid="{00000000-0005-0000-0000-00003E000000}"/>
    <cellStyle name="Normal 2 4 4" xfId="215" xr:uid="{00000000-0005-0000-0000-00003F000000}"/>
    <cellStyle name="Normal 2 4 4 2" xfId="289" xr:uid="{00000000-0005-0000-0000-000034000000}"/>
    <cellStyle name="Normal 2 4 4 2 2" xfId="290" xr:uid="{00000000-0005-0000-0000-000035000000}"/>
    <cellStyle name="Normal 2 4 4 3" xfId="291" xr:uid="{00000000-0005-0000-0000-000036000000}"/>
    <cellStyle name="Normal 2 4 5" xfId="172" xr:uid="{00000000-0005-0000-0000-000039000000}"/>
    <cellStyle name="Normal 2 4 5 2" xfId="292" xr:uid="{00000000-0005-0000-0000-000038000000}"/>
    <cellStyle name="Normal 2 4 6" xfId="293" xr:uid="{00000000-0005-0000-0000-000039000000}"/>
    <cellStyle name="Normal 2 5" xfId="185" xr:uid="{00000000-0005-0000-0000-000040000000}"/>
    <cellStyle name="Normal 2 5 2" xfId="207" xr:uid="{00000000-0005-0000-0000-000041000000}"/>
    <cellStyle name="Normal 2 5 3" xfId="220" xr:uid="{00000000-0005-0000-0000-000042000000}"/>
    <cellStyle name="Normal 2 6" xfId="191" xr:uid="{00000000-0005-0000-0000-000043000000}"/>
    <cellStyle name="Normal 2 6 2" xfId="209" xr:uid="{00000000-0005-0000-0000-000044000000}"/>
    <cellStyle name="Normal 2 6 2 2" xfId="232" xr:uid="{00000000-0005-0000-0000-000045000000}"/>
    <cellStyle name="Normal 2 6 2 3" xfId="235" xr:uid="{00000000-0005-0000-0000-000046000000}"/>
    <cellStyle name="Normal 2 6 3" xfId="225" xr:uid="{00000000-0005-0000-0000-000047000000}"/>
    <cellStyle name="Normal 2 6 4" xfId="234" xr:uid="{00000000-0005-0000-0000-000048000000}"/>
    <cellStyle name="Normal 2 6 5" xfId="270" xr:uid="{00000000-0005-0000-0000-000049000000}"/>
    <cellStyle name="Normal 2 7" xfId="213" xr:uid="{00000000-0005-0000-0000-00004A000000}"/>
    <cellStyle name="Normal 2 8" xfId="273" xr:uid="{FD773B74-CACD-4EA8-B98F-21A54C543CF0}"/>
    <cellStyle name="Normal 2 9" xfId="162" xr:uid="{00000000-0005-0000-0000-000034000000}"/>
    <cellStyle name="Normal 3" xfId="24" xr:uid="{00000000-0005-0000-0000-000035000000}"/>
    <cellStyle name="Normal 3 2" xfId="69" xr:uid="{00000000-0005-0000-0000-000036000000}"/>
    <cellStyle name="Normal 3 2 2" xfId="88" xr:uid="{00000000-0005-0000-0000-000037000000}"/>
    <cellStyle name="Normal 3 2 2 2" xfId="121" xr:uid="{00000000-0005-0000-0000-000038000000}"/>
    <cellStyle name="Normal 3 2 2 2 2" xfId="274" xr:uid="{4D2B0B55-C624-4C3B-9D64-182632DEA411}"/>
    <cellStyle name="Normal 3 2 2 2 3" xfId="226" xr:uid="{00000000-0005-0000-0000-00004E000000}"/>
    <cellStyle name="Normal 3 2 2 2 4" xfId="295" xr:uid="{00000000-0005-0000-0000-00003D000000}"/>
    <cellStyle name="Normal 3 2 2 3" xfId="133" xr:uid="{00000000-0005-0000-0000-000039000000}"/>
    <cellStyle name="Normal 3 2 2 3 2" xfId="245" xr:uid="{00000000-0005-0000-0000-00004F000000}"/>
    <cellStyle name="Normal 3 2 2 4" xfId="194" xr:uid="{00000000-0005-0000-0000-00004D000000}"/>
    <cellStyle name="Normal 3 2 3" xfId="107" xr:uid="{00000000-0005-0000-0000-00003A000000}"/>
    <cellStyle name="Normal 3 2 3 2" xfId="246" xr:uid="{00000000-0005-0000-0000-000050000000}"/>
    <cellStyle name="Normal 3 2 4" xfId="132" xr:uid="{00000000-0005-0000-0000-00003B000000}"/>
    <cellStyle name="Normal 3 2 5" xfId="173" xr:uid="{00000000-0005-0000-0000-00004C000000}"/>
    <cellStyle name="Normal 3 2 6" xfId="294" xr:uid="{00000000-0005-0000-0000-00003C000000}"/>
    <cellStyle name="Normal 3 2 6 2" xfId="337" xr:uid="{39C99451-A59A-44BE-954F-E62DF6B83063}"/>
    <cellStyle name="Normal 3 3" xfId="197" xr:uid="{00000000-0005-0000-0000-000051000000}"/>
    <cellStyle name="Normal 3 3 2" xfId="240" xr:uid="{00000000-0005-0000-0000-000052000000}"/>
    <cellStyle name="Normal 3 4" xfId="74" xr:uid="{00000000-0005-0000-0000-00003C000000}"/>
    <cellStyle name="Normal 3 4 2" xfId="296" xr:uid="{00000000-0005-0000-0000-000040000000}"/>
    <cellStyle name="Normal 3 5" xfId="163" xr:uid="{00000000-0005-0000-0000-00004B000000}"/>
    <cellStyle name="Normal 4" xfId="48" xr:uid="{00000000-0005-0000-0000-00003D000000}"/>
    <cellStyle name="Normal 4 2" xfId="61" xr:uid="{00000000-0005-0000-0000-00003E000000}"/>
    <cellStyle name="Normal 4 2 2" xfId="66" xr:uid="{00000000-0005-0000-0000-00003F000000}"/>
    <cellStyle name="Normal 4 2 2 2" xfId="86" xr:uid="{00000000-0005-0000-0000-000040000000}"/>
    <cellStyle name="Normal 4 2 2 2 2" xfId="119" xr:uid="{00000000-0005-0000-0000-000041000000}"/>
    <cellStyle name="Normal 4 2 2 2 2 2" xfId="247" xr:uid="{00000000-0005-0000-0000-000058000000}"/>
    <cellStyle name="Normal 4 2 2 2 3" xfId="137" xr:uid="{00000000-0005-0000-0000-000042000000}"/>
    <cellStyle name="Normal 4 2 2 2 3 2" xfId="297" xr:uid="{00000000-0005-0000-0000-000047000000}"/>
    <cellStyle name="Normal 4 2 2 2 4" xfId="228" xr:uid="{00000000-0005-0000-0000-000057000000}"/>
    <cellStyle name="Normal 4 2 2 3" xfId="105" xr:uid="{00000000-0005-0000-0000-000043000000}"/>
    <cellStyle name="Normal 4 2 2 3 2" xfId="248" xr:uid="{00000000-0005-0000-0000-000059000000}"/>
    <cellStyle name="Normal 4 2 2 3 2 2" xfId="298" xr:uid="{00000000-0005-0000-0000-00004A000000}"/>
    <cellStyle name="Normal 4 2 2 3 3" xfId="299" xr:uid="{00000000-0005-0000-0000-00004B000000}"/>
    <cellStyle name="Normal 4 2 2 4" xfId="136" xr:uid="{00000000-0005-0000-0000-000044000000}"/>
    <cellStyle name="Normal 4 2 2 4 2" xfId="269" xr:uid="{00000000-0005-0000-0000-00005A000000}"/>
    <cellStyle name="Normal 4 2 2 4 2 2" xfId="300" xr:uid="{00000000-0005-0000-0000-00004E000000}"/>
    <cellStyle name="Normal 4 2 2 4 3" xfId="301" xr:uid="{00000000-0005-0000-0000-00004F000000}"/>
    <cellStyle name="Normal 4 2 2 5" xfId="200" xr:uid="{00000000-0005-0000-0000-000056000000}"/>
    <cellStyle name="Normal 4 2 2 5 2" xfId="302" xr:uid="{00000000-0005-0000-0000-000051000000}"/>
    <cellStyle name="Normal 4 2 2 6" xfId="303" xr:uid="{00000000-0005-0000-0000-000052000000}"/>
    <cellStyle name="Normal 4 2 3" xfId="73" xr:uid="{00000000-0005-0000-0000-000045000000}"/>
    <cellStyle name="Normal 4 2 3 2" xfId="92" xr:uid="{00000000-0005-0000-0000-000046000000}"/>
    <cellStyle name="Normal 4 2 3 2 2" xfId="125" xr:uid="{00000000-0005-0000-0000-000047000000}"/>
    <cellStyle name="Normal 4 2 3 2 2 2" xfId="249" xr:uid="{00000000-0005-0000-0000-00005D000000}"/>
    <cellStyle name="Normal 4 2 3 2 3" xfId="139" xr:uid="{00000000-0005-0000-0000-000048000000}"/>
    <cellStyle name="Normal 4 2 3 2 3 2" xfId="304" xr:uid="{00000000-0005-0000-0000-000057000000}"/>
    <cellStyle name="Normal 4 2 3 2 4" xfId="230" xr:uid="{00000000-0005-0000-0000-00005C000000}"/>
    <cellStyle name="Normal 4 2 3 3" xfId="111" xr:uid="{00000000-0005-0000-0000-000049000000}"/>
    <cellStyle name="Normal 4 2 3 3 2" xfId="250" xr:uid="{00000000-0005-0000-0000-00005E000000}"/>
    <cellStyle name="Normal 4 2 3 3 2 2" xfId="305" xr:uid="{00000000-0005-0000-0000-00005A000000}"/>
    <cellStyle name="Normal 4 2 3 3 3" xfId="306" xr:uid="{00000000-0005-0000-0000-00005B000000}"/>
    <cellStyle name="Normal 4 2 3 4" xfId="138" xr:uid="{00000000-0005-0000-0000-00004A000000}"/>
    <cellStyle name="Normal 4 2 3 4 2" xfId="308" xr:uid="{00000000-0005-0000-0000-00005D000000}"/>
    <cellStyle name="Normal 4 2 3 4 2 2" xfId="309" xr:uid="{00000000-0005-0000-0000-00005E000000}"/>
    <cellStyle name="Normal 4 2 3 4 3" xfId="310" xr:uid="{00000000-0005-0000-0000-00005F000000}"/>
    <cellStyle name="Normal 4 2 3 4 4" xfId="307" xr:uid="{00000000-0005-0000-0000-00005C000000}"/>
    <cellStyle name="Normal 4 2 3 5" xfId="204" xr:uid="{00000000-0005-0000-0000-00005B000000}"/>
    <cellStyle name="Normal 4 2 3 5 2" xfId="311" xr:uid="{00000000-0005-0000-0000-000061000000}"/>
    <cellStyle name="Normal 4 2 3 6" xfId="312" xr:uid="{00000000-0005-0000-0000-000062000000}"/>
    <cellStyle name="Normal 4 2 4" xfId="83" xr:uid="{00000000-0005-0000-0000-00004B000000}"/>
    <cellStyle name="Normal 4 2 4 2" xfId="116" xr:uid="{00000000-0005-0000-0000-00004C000000}"/>
    <cellStyle name="Normal 4 2 4 2 2" xfId="227" xr:uid="{00000000-0005-0000-0000-000060000000}"/>
    <cellStyle name="Normal 4 2 4 3" xfId="140" xr:uid="{00000000-0005-0000-0000-00004D000000}"/>
    <cellStyle name="Normal 4 2 4 3 2" xfId="251" xr:uid="{00000000-0005-0000-0000-000061000000}"/>
    <cellStyle name="Normal 4 2 4 4" xfId="196" xr:uid="{00000000-0005-0000-0000-00005F000000}"/>
    <cellStyle name="Normal 4 2 5" xfId="102" xr:uid="{00000000-0005-0000-0000-00004E000000}"/>
    <cellStyle name="Normal 4 2 5 2" xfId="222" xr:uid="{00000000-0005-0000-0000-000062000000}"/>
    <cellStyle name="Normal 4 2 5 2 2" xfId="313" xr:uid="{00000000-0005-0000-0000-000069000000}"/>
    <cellStyle name="Normal 4 2 5 3" xfId="314" xr:uid="{00000000-0005-0000-0000-00006A000000}"/>
    <cellStyle name="Normal 4 2 6" xfId="135" xr:uid="{00000000-0005-0000-0000-00004F000000}"/>
    <cellStyle name="Normal 4 2 6 2" xfId="252" xr:uid="{00000000-0005-0000-0000-000063000000}"/>
    <cellStyle name="Normal 4 2 6 2 2" xfId="315" xr:uid="{00000000-0005-0000-0000-00006D000000}"/>
    <cellStyle name="Normal 4 2 6 3" xfId="316" xr:uid="{00000000-0005-0000-0000-00006E000000}"/>
    <cellStyle name="Normal 4 2 7" xfId="187" xr:uid="{00000000-0005-0000-0000-000055000000}"/>
    <cellStyle name="Normal 4 2 7 2" xfId="317" xr:uid="{00000000-0005-0000-0000-000070000000}"/>
    <cellStyle name="Normal 4 2 7 2 2" xfId="318" xr:uid="{00000000-0005-0000-0000-000071000000}"/>
    <cellStyle name="Normal 4 2 7 3" xfId="319" xr:uid="{00000000-0005-0000-0000-000072000000}"/>
    <cellStyle name="Normal 4 2 8" xfId="320" xr:uid="{00000000-0005-0000-0000-000073000000}"/>
    <cellStyle name="Normal 4 2 8 2" xfId="321" xr:uid="{00000000-0005-0000-0000-000074000000}"/>
    <cellStyle name="Normal 4 2 9" xfId="322" xr:uid="{00000000-0005-0000-0000-000075000000}"/>
    <cellStyle name="Normal 4 3" xfId="63" xr:uid="{00000000-0005-0000-0000-000050000000}"/>
    <cellStyle name="Normal 4 3 2" xfId="84" xr:uid="{00000000-0005-0000-0000-000051000000}"/>
    <cellStyle name="Normal 4 3 2 2" xfId="117" xr:uid="{00000000-0005-0000-0000-000052000000}"/>
    <cellStyle name="Normal 4 3 2 2 2" xfId="253" xr:uid="{00000000-0005-0000-0000-000066000000}"/>
    <cellStyle name="Normal 4 3 2 3" xfId="142" xr:uid="{00000000-0005-0000-0000-000053000000}"/>
    <cellStyle name="Normal 4 3 2 4" xfId="208" xr:uid="{00000000-0005-0000-0000-000065000000}"/>
    <cellStyle name="Normal 4 3 3" xfId="103" xr:uid="{00000000-0005-0000-0000-000054000000}"/>
    <cellStyle name="Normal 4 3 3 2" xfId="254" xr:uid="{00000000-0005-0000-0000-000067000000}"/>
    <cellStyle name="Normal 4 3 4" xfId="141" xr:uid="{00000000-0005-0000-0000-000055000000}"/>
    <cellStyle name="Normal 4 3 5" xfId="199" xr:uid="{00000000-0005-0000-0000-000064000000}"/>
    <cellStyle name="Normal 4 4" xfId="71" xr:uid="{00000000-0005-0000-0000-000056000000}"/>
    <cellStyle name="Normal 4 4 2" xfId="90" xr:uid="{00000000-0005-0000-0000-000057000000}"/>
    <cellStyle name="Normal 4 4 2 2" xfId="123" xr:uid="{00000000-0005-0000-0000-000058000000}"/>
    <cellStyle name="Normal 4 4 2 3" xfId="144" xr:uid="{00000000-0005-0000-0000-000059000000}"/>
    <cellStyle name="Normal 4 4 2 4" xfId="255" xr:uid="{00000000-0005-0000-0000-000069000000}"/>
    <cellStyle name="Normal 4 4 2 5" xfId="323" xr:uid="{00000000-0005-0000-0000-000079000000}"/>
    <cellStyle name="Normal 4 4 3" xfId="109" xr:uid="{00000000-0005-0000-0000-00005A000000}"/>
    <cellStyle name="Normal 4 4 3 2" xfId="256" xr:uid="{00000000-0005-0000-0000-00006A000000}"/>
    <cellStyle name="Normal 4 4 4" xfId="143" xr:uid="{00000000-0005-0000-0000-00005B000000}"/>
    <cellStyle name="Normal 4 4 5" xfId="195" xr:uid="{00000000-0005-0000-0000-000068000000}"/>
    <cellStyle name="Normal 4 5" xfId="80" xr:uid="{00000000-0005-0000-0000-00005C000000}"/>
    <cellStyle name="Normal 4 5 2" xfId="113" xr:uid="{00000000-0005-0000-0000-00005D000000}"/>
    <cellStyle name="Normal 4 5 2 2" xfId="257" xr:uid="{00000000-0005-0000-0000-00006C000000}"/>
    <cellStyle name="Normal 4 5 3" xfId="145" xr:uid="{00000000-0005-0000-0000-00005E000000}"/>
    <cellStyle name="Normal 4 5 4" xfId="214" xr:uid="{00000000-0005-0000-0000-00006B000000}"/>
    <cellStyle name="Normal 4 6" xfId="100" xr:uid="{00000000-0005-0000-0000-00005F000000}"/>
    <cellStyle name="Normal 4 6 2" xfId="258" xr:uid="{00000000-0005-0000-0000-00006D000000}"/>
    <cellStyle name="Normal 4 7" xfId="134" xr:uid="{00000000-0005-0000-0000-000060000000}"/>
    <cellStyle name="Normal 4 8" xfId="164" xr:uid="{00000000-0005-0000-0000-000054000000}"/>
    <cellStyle name="Normal 5" xfId="57" xr:uid="{00000000-0005-0000-0000-000061000000}"/>
    <cellStyle name="Normal 5 2" xfId="65" xr:uid="{00000000-0005-0000-0000-000062000000}"/>
    <cellStyle name="Normal 6" xfId="56" xr:uid="{00000000-0005-0000-0000-000063000000}"/>
    <cellStyle name="Normal 6 2" xfId="64" xr:uid="{00000000-0005-0000-0000-000064000000}"/>
    <cellStyle name="Normal 6 2 2" xfId="85" xr:uid="{00000000-0005-0000-0000-000065000000}"/>
    <cellStyle name="Normal 6 2 2 2" xfId="118" xr:uid="{00000000-0005-0000-0000-000066000000}"/>
    <cellStyle name="Normal 6 2 2 2 2" xfId="223" xr:uid="{00000000-0005-0000-0000-000073000000}"/>
    <cellStyle name="Normal 6 2 2 3" xfId="148" xr:uid="{00000000-0005-0000-0000-000067000000}"/>
    <cellStyle name="Normal 6 2 2 3 2" xfId="259" xr:uid="{00000000-0005-0000-0000-000074000000}"/>
    <cellStyle name="Normal 6 2 2 4" xfId="189" xr:uid="{00000000-0005-0000-0000-000072000000}"/>
    <cellStyle name="Normal 6 2 3" xfId="104" xr:uid="{00000000-0005-0000-0000-000068000000}"/>
    <cellStyle name="Normal 6 2 3 2" xfId="205" xr:uid="{00000000-0005-0000-0000-000075000000}"/>
    <cellStyle name="Normal 6 2 4" xfId="147" xr:uid="{00000000-0005-0000-0000-000069000000}"/>
    <cellStyle name="Normal 6 2 4 2" xfId="260" xr:uid="{00000000-0005-0000-0000-000076000000}"/>
    <cellStyle name="Normal 6 2 5" xfId="178" xr:uid="{00000000-0005-0000-0000-000071000000}"/>
    <cellStyle name="Normal 6 3" xfId="72" xr:uid="{00000000-0005-0000-0000-00006A000000}"/>
    <cellStyle name="Normal 6 3 2" xfId="91" xr:uid="{00000000-0005-0000-0000-00006B000000}"/>
    <cellStyle name="Normal 6 3 2 2" xfId="124" xr:uid="{00000000-0005-0000-0000-00006C000000}"/>
    <cellStyle name="Normal 6 3 2 3" xfId="150" xr:uid="{00000000-0005-0000-0000-00006D000000}"/>
    <cellStyle name="Normal 6 3 2 4" xfId="261" xr:uid="{00000000-0005-0000-0000-000078000000}"/>
    <cellStyle name="Normal 6 3 3" xfId="110" xr:uid="{00000000-0005-0000-0000-00006E000000}"/>
    <cellStyle name="Normal 6 3 3 2" xfId="262" xr:uid="{00000000-0005-0000-0000-000079000000}"/>
    <cellStyle name="Normal 6 3 4" xfId="149" xr:uid="{00000000-0005-0000-0000-00006F000000}"/>
    <cellStyle name="Normal 6 3 5" xfId="188" xr:uid="{00000000-0005-0000-0000-000077000000}"/>
    <cellStyle name="Normal 6 4" xfId="82" xr:uid="{00000000-0005-0000-0000-000070000000}"/>
    <cellStyle name="Normal 6 4 2" xfId="115" xr:uid="{00000000-0005-0000-0000-000071000000}"/>
    <cellStyle name="Normal 6 4 3" xfId="151" xr:uid="{00000000-0005-0000-0000-000072000000}"/>
    <cellStyle name="Normal 6 4 4" xfId="263" xr:uid="{00000000-0005-0000-0000-00007A000000}"/>
    <cellStyle name="Normal 6 5" xfId="101" xr:uid="{00000000-0005-0000-0000-000073000000}"/>
    <cellStyle name="Normal 6 5 2" xfId="264" xr:uid="{00000000-0005-0000-0000-00007B000000}"/>
    <cellStyle name="Normal 6 6" xfId="146" xr:uid="{00000000-0005-0000-0000-000074000000}"/>
    <cellStyle name="Normal 6 7" xfId="168" xr:uid="{00000000-0005-0000-0000-000070000000}"/>
    <cellStyle name="Normal 7" xfId="67" xr:uid="{00000000-0005-0000-0000-000075000000}"/>
    <cellStyle name="Normal 7 2" xfId="87" xr:uid="{00000000-0005-0000-0000-000076000000}"/>
    <cellStyle name="Normal 7 2 2" xfId="120" xr:uid="{00000000-0005-0000-0000-000077000000}"/>
    <cellStyle name="Normal 7 2 2 2" xfId="224" xr:uid="{00000000-0005-0000-0000-00007E000000}"/>
    <cellStyle name="Normal 7 2 3" xfId="153" xr:uid="{00000000-0005-0000-0000-000078000000}"/>
    <cellStyle name="Normal 7 2 3 2" xfId="265" xr:uid="{00000000-0005-0000-0000-00007F000000}"/>
    <cellStyle name="Normal 7 2 4" xfId="190" xr:uid="{00000000-0005-0000-0000-00007D000000}"/>
    <cellStyle name="Normal 7 3" xfId="106" xr:uid="{00000000-0005-0000-0000-000079000000}"/>
    <cellStyle name="Normal 7 3 2" xfId="231" xr:uid="{00000000-0005-0000-0000-000081000000}"/>
    <cellStyle name="Normal 7 3 2 2" xfId="324" xr:uid="{00000000-0005-0000-0000-000087000000}"/>
    <cellStyle name="Normal 7 3 3" xfId="206" xr:uid="{00000000-0005-0000-0000-000080000000}"/>
    <cellStyle name="Normal 7 4" xfId="152" xr:uid="{00000000-0005-0000-0000-00007A000000}"/>
    <cellStyle name="Normal 7 4 2" xfId="216" xr:uid="{00000000-0005-0000-0000-000082000000}"/>
    <cellStyle name="Normal 7 4 2 2" xfId="325" xr:uid="{00000000-0005-0000-0000-00008B000000}"/>
    <cellStyle name="Normal 7 4 3" xfId="326" xr:uid="{00000000-0005-0000-0000-00008C000000}"/>
    <cellStyle name="Normal 7 5" xfId="266" xr:uid="{00000000-0005-0000-0000-000083000000}"/>
    <cellStyle name="Normal 7 5 2" xfId="327" xr:uid="{00000000-0005-0000-0000-00008E000000}"/>
    <cellStyle name="Normal 7 6" xfId="180" xr:uid="{00000000-0005-0000-0000-00007C000000}"/>
    <cellStyle name="Normal 8" xfId="76" xr:uid="{00000000-0005-0000-0000-00007B000000}"/>
    <cellStyle name="Normal 8 2" xfId="81" xr:uid="{00000000-0005-0000-0000-00007C000000}"/>
    <cellStyle name="Normal 8 2 2" xfId="114" xr:uid="{00000000-0005-0000-0000-00007D000000}"/>
    <cellStyle name="Normal 8 2 3" xfId="275" xr:uid="{4590E847-A589-49E2-9B0C-070F7E2C7692}"/>
    <cellStyle name="Normal 8 2 4" xfId="211" xr:uid="{00000000-0005-0000-0000-000085000000}"/>
    <cellStyle name="Normal 8 3" xfId="267" xr:uid="{00000000-0005-0000-0000-000087000000}"/>
    <cellStyle name="Normal 8 4" xfId="192" xr:uid="{00000000-0005-0000-0000-000084000000}"/>
    <cellStyle name="Normal 8 5" xfId="328" xr:uid="{00000000-0005-0000-0000-000090000000}"/>
    <cellStyle name="Normal 9" xfId="75" xr:uid="{00000000-0005-0000-0000-00007E000000}"/>
    <cellStyle name="Normal 9 2" xfId="112" xr:uid="{00000000-0005-0000-0000-00007F000000}"/>
    <cellStyle name="Normal 9 2 2" xfId="330" xr:uid="{00000000-0005-0000-0000-000093000000}"/>
    <cellStyle name="Normal 9 2 3" xfId="329" xr:uid="{00000000-0005-0000-0000-000092000000}"/>
    <cellStyle name="Normal 9 3" xfId="154" xr:uid="{00000000-0005-0000-0000-000080000000}"/>
    <cellStyle name="Normal 9 3 2" xfId="331" xr:uid="{00000000-0005-0000-0000-000094000000}"/>
    <cellStyle name="Normal 9 4" xfId="268" xr:uid="{00000000-0005-0000-0000-000088000000}"/>
    <cellStyle name="NotA" xfId="25" xr:uid="{00000000-0005-0000-0000-000081000000}"/>
    <cellStyle name="Note" xfId="26" builtinId="10" customBuiltin="1"/>
    <cellStyle name="Note 2" xfId="27" xr:uid="{00000000-0005-0000-0000-000083000000}"/>
    <cellStyle name="Note 3" xfId="59" xr:uid="{00000000-0005-0000-0000-000084000000}"/>
    <cellStyle name="Note 4" xfId="78" xr:uid="{00000000-0005-0000-0000-000085000000}"/>
    <cellStyle name="Note 5" xfId="98" xr:uid="{00000000-0005-0000-0000-000086000000}"/>
    <cellStyle name="Percent" xfId="347" builtinId="5"/>
    <cellStyle name="Percent 2" xfId="212" xr:uid="{00000000-0005-0000-0000-00008D000000}"/>
    <cellStyle name="Percent 2 2" xfId="332" xr:uid="{00000000-0005-0000-0000-000097000000}"/>
    <cellStyle name="T1" xfId="28" xr:uid="{00000000-0005-0000-0000-000087000000}"/>
    <cellStyle name="T1 2" xfId="29" xr:uid="{00000000-0005-0000-0000-000088000000}"/>
    <cellStyle name="T1 2 2" xfId="30" xr:uid="{00000000-0005-0000-0000-000089000000}"/>
    <cellStyle name="T1 2 3" xfId="31" xr:uid="{00000000-0005-0000-0000-00008A000000}"/>
    <cellStyle name="T1 2 3 2" xfId="53" xr:uid="{00000000-0005-0000-0000-00008B000000}"/>
    <cellStyle name="T2" xfId="32" xr:uid="{00000000-0005-0000-0000-00008C000000}"/>
    <cellStyle name="T2 2" xfId="33" xr:uid="{00000000-0005-0000-0000-00008D000000}"/>
    <cellStyle name="T2 2 2" xfId="34" xr:uid="{00000000-0005-0000-0000-00008E000000}"/>
    <cellStyle name="T2 2 2 2" xfId="333" xr:uid="{00000000-0005-0000-0000-00009E000000}"/>
    <cellStyle name="T2 2 3" xfId="35" xr:uid="{00000000-0005-0000-0000-00008F000000}"/>
    <cellStyle name="T2 2 3 2" xfId="54" xr:uid="{00000000-0005-0000-0000-000090000000}"/>
    <cellStyle name="T2 3" xfId="167" xr:uid="{00000000-0005-0000-0000-000098000000}"/>
    <cellStyle name="T2 3 2" xfId="334" xr:uid="{00000000-0005-0000-0000-0000A1000000}"/>
    <cellStyle name="T2 4" xfId="335" xr:uid="{00000000-0005-0000-0000-0000A2000000}"/>
    <cellStyle name="Title 2" xfId="238" xr:uid="{00000000-0005-0000-0000-000099000000}"/>
    <cellStyle name="Total" xfId="36" builtinId="25" customBuiltin="1"/>
    <cellStyle name="Total 2" xfId="37" xr:uid="{00000000-0005-0000-0000-000092000000}"/>
    <cellStyle name="Total 3" xfId="60" xr:uid="{00000000-0005-0000-0000-000093000000}"/>
    <cellStyle name="Total 4" xfId="79" xr:uid="{00000000-0005-0000-0000-000094000000}"/>
    <cellStyle name="Total 5" xfId="99" xr:uid="{00000000-0005-0000-0000-000095000000}"/>
    <cellStyle name="Total 6" xfId="161" xr:uid="{00000000-0005-0000-0000-000096000000}"/>
    <cellStyle name="Total 6 2" xfId="341" xr:uid="{DE495964-FDAD-4777-80E1-5BBF1ED87592}"/>
    <cellStyle name="Total1" xfId="38" xr:uid="{00000000-0005-0000-0000-000097000000}"/>
    <cellStyle name="Total1 2" xfId="174" xr:uid="{00000000-0005-0000-0000-00009E000000}"/>
    <cellStyle name="TXT1" xfId="39" xr:uid="{00000000-0005-0000-0000-000098000000}"/>
    <cellStyle name="TXT1 2" xfId="40" xr:uid="{00000000-0005-0000-0000-000099000000}"/>
    <cellStyle name="TXT1 2 2" xfId="41" xr:uid="{00000000-0005-0000-0000-00009A000000}"/>
    <cellStyle name="TXT1 2 3" xfId="42" xr:uid="{00000000-0005-0000-0000-00009B000000}"/>
    <cellStyle name="TXT1 2 3 2" xfId="55" xr:uid="{00000000-0005-0000-0000-00009C000000}"/>
    <cellStyle name="TXT1 3" xfId="175" xr:uid="{00000000-0005-0000-0000-0000A4000000}"/>
    <cellStyle name="TXT1_ATT50328" xfId="43" xr:uid="{00000000-0005-0000-0000-00009D000000}"/>
    <cellStyle name="TXT2" xfId="44" xr:uid="{00000000-0005-0000-0000-00009E000000}"/>
    <cellStyle name="TXT2 2" xfId="176" xr:uid="{00000000-0005-0000-0000-0000A7000000}"/>
    <cellStyle name="TXT3" xfId="45" xr:uid="{00000000-0005-0000-0000-00009F000000}"/>
    <cellStyle name="TXT3 2" xfId="165" xr:uid="{00000000-0005-0000-0000-0000A9000000}"/>
    <cellStyle name="TXT4" xfId="46" xr:uid="{00000000-0005-0000-0000-0000A0000000}"/>
    <cellStyle name="TXT5" xfId="47" xr:uid="{00000000-0005-0000-0000-0000A1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2.xml"/><Relationship Id="rId18" Type="http://schemas.openxmlformats.org/officeDocument/2006/relationships/worksheet" Target="worksheets/sheet17.xml"/><Relationship Id="rId26" Type="http://schemas.openxmlformats.org/officeDocument/2006/relationships/worksheet" Target="worksheets/sheet25.xml"/><Relationship Id="rId39" Type="http://schemas.openxmlformats.org/officeDocument/2006/relationships/worksheet" Target="worksheets/sheet38.xml"/><Relationship Id="rId21" Type="http://schemas.openxmlformats.org/officeDocument/2006/relationships/worksheet" Target="worksheets/sheet20.xml"/><Relationship Id="rId34" Type="http://schemas.openxmlformats.org/officeDocument/2006/relationships/worksheet" Target="worksheets/sheet33.xml"/><Relationship Id="rId42" Type="http://schemas.openxmlformats.org/officeDocument/2006/relationships/externalLink" Target="externalLinks/externalLink2.xml"/><Relationship Id="rId47" Type="http://schemas.openxmlformats.org/officeDocument/2006/relationships/calcChain" Target="calcChain.xml"/><Relationship Id="rId50" Type="http://schemas.openxmlformats.org/officeDocument/2006/relationships/customXml" Target="../customXml/item3.xml"/><Relationship Id="rId7" Type="http://schemas.openxmlformats.org/officeDocument/2006/relationships/worksheet" Target="worksheets/sheet6.xml"/><Relationship Id="rId2" Type="http://schemas.openxmlformats.org/officeDocument/2006/relationships/worksheet" Target="worksheets/sheet2.xml"/><Relationship Id="rId16" Type="http://schemas.openxmlformats.org/officeDocument/2006/relationships/worksheet" Target="worksheets/sheet15.xml"/><Relationship Id="rId29" Type="http://schemas.openxmlformats.org/officeDocument/2006/relationships/worksheet" Target="worksheets/sheet28.xml"/><Relationship Id="rId11" Type="http://schemas.openxmlformats.org/officeDocument/2006/relationships/worksheet" Target="worksheets/sheet10.xml"/><Relationship Id="rId24" Type="http://schemas.openxmlformats.org/officeDocument/2006/relationships/worksheet" Target="worksheets/sheet23.xml"/><Relationship Id="rId32" Type="http://schemas.openxmlformats.org/officeDocument/2006/relationships/worksheet" Target="worksheets/sheet31.xml"/><Relationship Id="rId37" Type="http://schemas.openxmlformats.org/officeDocument/2006/relationships/worksheet" Target="worksheets/sheet36.xml"/><Relationship Id="rId40" Type="http://schemas.openxmlformats.org/officeDocument/2006/relationships/worksheet" Target="worksheets/sheet39.xml"/><Relationship Id="rId45" Type="http://schemas.openxmlformats.org/officeDocument/2006/relationships/styles" Target="styles.xml"/><Relationship Id="rId5" Type="http://schemas.openxmlformats.org/officeDocument/2006/relationships/worksheet" Target="worksheets/sheet4.xml"/><Relationship Id="rId15" Type="http://schemas.openxmlformats.org/officeDocument/2006/relationships/worksheet" Target="worksheets/sheet14.xml"/><Relationship Id="rId23" Type="http://schemas.openxmlformats.org/officeDocument/2006/relationships/worksheet" Target="worksheets/sheet22.xml"/><Relationship Id="rId28" Type="http://schemas.openxmlformats.org/officeDocument/2006/relationships/worksheet" Target="worksheets/sheet27.xml"/><Relationship Id="rId36" Type="http://schemas.openxmlformats.org/officeDocument/2006/relationships/worksheet" Target="worksheets/sheet35.xml"/><Relationship Id="rId49" Type="http://schemas.openxmlformats.org/officeDocument/2006/relationships/customXml" Target="../customXml/item2.xml"/><Relationship Id="rId10" Type="http://schemas.openxmlformats.org/officeDocument/2006/relationships/worksheet" Target="worksheets/sheet9.xml"/><Relationship Id="rId19" Type="http://schemas.openxmlformats.org/officeDocument/2006/relationships/worksheet" Target="worksheets/sheet18.xml"/><Relationship Id="rId31" Type="http://schemas.openxmlformats.org/officeDocument/2006/relationships/worksheet" Target="worksheets/sheet30.xml"/><Relationship Id="rId44" Type="http://schemas.openxmlformats.org/officeDocument/2006/relationships/theme" Target="theme/theme1.xml"/><Relationship Id="rId4" Type="http://schemas.openxmlformats.org/officeDocument/2006/relationships/chartsheet" Target="chartsheets/sheet1.xml"/><Relationship Id="rId9" Type="http://schemas.openxmlformats.org/officeDocument/2006/relationships/worksheet" Target="worksheets/sheet8.xml"/><Relationship Id="rId14" Type="http://schemas.openxmlformats.org/officeDocument/2006/relationships/worksheet" Target="worksheets/sheet13.xml"/><Relationship Id="rId22" Type="http://schemas.openxmlformats.org/officeDocument/2006/relationships/worksheet" Target="worksheets/sheet21.xml"/><Relationship Id="rId27" Type="http://schemas.openxmlformats.org/officeDocument/2006/relationships/worksheet" Target="worksheets/sheet26.xml"/><Relationship Id="rId30" Type="http://schemas.openxmlformats.org/officeDocument/2006/relationships/worksheet" Target="worksheets/sheet29.xml"/><Relationship Id="rId35" Type="http://schemas.openxmlformats.org/officeDocument/2006/relationships/worksheet" Target="worksheets/sheet34.xml"/><Relationship Id="rId43" Type="http://schemas.openxmlformats.org/officeDocument/2006/relationships/externalLink" Target="externalLinks/externalLink3.xml"/><Relationship Id="rId48" Type="http://schemas.openxmlformats.org/officeDocument/2006/relationships/customXml" Target="../customXml/item1.xml"/><Relationship Id="rId8" Type="http://schemas.openxmlformats.org/officeDocument/2006/relationships/worksheet" Target="worksheets/sheet7.xml"/><Relationship Id="rId3" Type="http://schemas.openxmlformats.org/officeDocument/2006/relationships/worksheet" Target="worksheets/sheet3.xml"/><Relationship Id="rId12" Type="http://schemas.openxmlformats.org/officeDocument/2006/relationships/worksheet" Target="worksheets/sheet11.xml"/><Relationship Id="rId17" Type="http://schemas.openxmlformats.org/officeDocument/2006/relationships/worksheet" Target="worksheets/sheet16.xml"/><Relationship Id="rId25" Type="http://schemas.openxmlformats.org/officeDocument/2006/relationships/worksheet" Target="worksheets/sheet24.xml"/><Relationship Id="rId33" Type="http://schemas.openxmlformats.org/officeDocument/2006/relationships/worksheet" Target="worksheets/sheet32.xml"/><Relationship Id="rId38" Type="http://schemas.openxmlformats.org/officeDocument/2006/relationships/worksheet" Target="worksheets/sheet37.xml"/><Relationship Id="rId46" Type="http://schemas.openxmlformats.org/officeDocument/2006/relationships/sharedStrings" Target="sharedStrings.xml"/><Relationship Id="rId20" Type="http://schemas.openxmlformats.org/officeDocument/2006/relationships/worksheet" Target="worksheets/sheet19.xml"/><Relationship Id="rId41"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rtl="0">
              <a:defRPr sz="1400">
                <a:cs typeface="+mn-cs"/>
              </a:defRPr>
            </a:pPr>
            <a:r>
              <a:rPr lang="ar-QA" sz="1600">
                <a:cs typeface="+mn-cs"/>
              </a:rPr>
              <a:t>الأفلام المعروضة حسب النوع</a:t>
            </a:r>
            <a:br>
              <a:rPr lang="ar-QA" sz="1600">
                <a:cs typeface="+mn-cs"/>
              </a:rPr>
            </a:br>
            <a:r>
              <a:rPr lang="en-US" sz="1200">
                <a:latin typeface="Arial" pitchFamily="34" charset="0"/>
                <a:cs typeface="Arial" pitchFamily="34" charset="0"/>
              </a:rPr>
              <a:t>FILMS</a:t>
            </a:r>
            <a:r>
              <a:rPr lang="en-US" sz="1200" baseline="0">
                <a:latin typeface="Arial" pitchFamily="34" charset="0"/>
                <a:cs typeface="Arial" pitchFamily="34" charset="0"/>
              </a:rPr>
              <a:t> </a:t>
            </a:r>
            <a:r>
              <a:rPr lang="en-US" sz="1200">
                <a:latin typeface="Arial" pitchFamily="34" charset="0"/>
                <a:cs typeface="Arial" pitchFamily="34" charset="0"/>
              </a:rPr>
              <a:t>PRESENTED BY TYPE </a:t>
            </a:r>
          </a:p>
          <a:p>
            <a:pPr rtl="0">
              <a:defRPr sz="1400">
                <a:cs typeface="+mn-cs"/>
              </a:defRPr>
            </a:pPr>
            <a:r>
              <a:rPr lang="en-US" sz="1200">
                <a:latin typeface="Arial" pitchFamily="34" charset="0"/>
                <a:cs typeface="Arial" pitchFamily="34" charset="0"/>
              </a:rPr>
              <a:t>2020 - 2024</a:t>
            </a:r>
          </a:p>
        </c:rich>
      </c:tx>
      <c:layout>
        <c:manualLayout>
          <c:xMode val="edge"/>
          <c:yMode val="edge"/>
          <c:x val="0.36253981074052971"/>
          <c:y val="2.0905140583107891E-2"/>
        </c:manualLayout>
      </c:layout>
      <c:overlay val="0"/>
      <c:spPr>
        <a:noFill/>
      </c:spPr>
    </c:title>
    <c:autoTitleDeleted val="0"/>
    <c:plotArea>
      <c:layout>
        <c:manualLayout>
          <c:layoutTarget val="inner"/>
          <c:xMode val="edge"/>
          <c:yMode val="edge"/>
          <c:x val="8.4219910802113843E-2"/>
          <c:y val="0.22084576733411188"/>
          <c:w val="0.83059784311445262"/>
          <c:h val="0.69138199255389743"/>
        </c:manualLayout>
      </c:layout>
      <c:lineChart>
        <c:grouping val="standard"/>
        <c:varyColors val="0"/>
        <c:ser>
          <c:idx val="3"/>
          <c:order val="0"/>
          <c:tx>
            <c:strRef>
              <c:f>'150'!$A$21</c:f>
              <c:strCache>
                <c:ptCount val="1"/>
                <c:pt idx="0">
                  <c:v>أفلام عربية
Arabic Films</c:v>
                </c:pt>
              </c:strCache>
            </c:strRef>
          </c:tx>
          <c:marker>
            <c:symbol val="none"/>
          </c:marker>
          <c:dLbls>
            <c:dLbl>
              <c:idx val="1"/>
              <c:delete val="1"/>
              <c:extLst>
                <c:ext xmlns:c15="http://schemas.microsoft.com/office/drawing/2012/chart" uri="{CE6537A1-D6FC-4f65-9D91-7224C49458BB}"/>
                <c:ext xmlns:c16="http://schemas.microsoft.com/office/drawing/2014/chart" uri="{C3380CC4-5D6E-409C-BE32-E72D297353CC}">
                  <c16:uniqueId val="{00000000-3035-4CC3-8254-DF0064F42845}"/>
                </c:ext>
              </c:extLst>
            </c:dLbl>
            <c:dLbl>
              <c:idx val="2"/>
              <c:delete val="1"/>
              <c:extLst>
                <c:ext xmlns:c15="http://schemas.microsoft.com/office/drawing/2012/chart" uri="{CE6537A1-D6FC-4f65-9D91-7224C49458BB}"/>
                <c:ext xmlns:c16="http://schemas.microsoft.com/office/drawing/2014/chart" uri="{C3380CC4-5D6E-409C-BE32-E72D297353CC}">
                  <c16:uniqueId val="{00000001-3035-4CC3-8254-DF0064F42845}"/>
                </c:ext>
              </c:extLst>
            </c:dLbl>
            <c:dLbl>
              <c:idx val="3"/>
              <c:delete val="1"/>
              <c:extLst>
                <c:ext xmlns:c15="http://schemas.microsoft.com/office/drawing/2012/chart" uri="{CE6537A1-D6FC-4f65-9D91-7224C49458BB}"/>
                <c:ext xmlns:c16="http://schemas.microsoft.com/office/drawing/2014/chart" uri="{C3380CC4-5D6E-409C-BE32-E72D297353CC}">
                  <c16:uniqueId val="{00000002-3035-4CC3-8254-DF0064F42845}"/>
                </c:ext>
              </c:extLst>
            </c:dLbl>
            <c:dLbl>
              <c:idx val="4"/>
              <c:layout>
                <c:manualLayout>
                  <c:x val="-2.7375200073374156E-3"/>
                  <c:y val="-2.08717008332574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035-4CC3-8254-DF0064F42845}"/>
                </c:ext>
              </c:extLst>
            </c:dLbl>
            <c:spPr>
              <a:noFill/>
              <a:ln>
                <a:noFill/>
              </a:ln>
              <a:effectLst/>
            </c:spPr>
            <c:txPr>
              <a:bodyPr/>
              <a:lstStyle/>
              <a:p>
                <a:pPr>
                  <a:defRPr>
                    <a:latin typeface="Arial" pitchFamily="34" charset="0"/>
                    <a:cs typeface="Arial" pitchFamily="34" charset="0"/>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'150'!$B$20:$F$20</c:f>
              <c:numCache>
                <c:formatCode>General</c:formatCode>
                <c:ptCount val="5"/>
                <c:pt idx="0">
                  <c:v>2020</c:v>
                </c:pt>
                <c:pt idx="1">
                  <c:v>2021</c:v>
                </c:pt>
                <c:pt idx="2">
                  <c:v>2022</c:v>
                </c:pt>
                <c:pt idx="3">
                  <c:v>2023</c:v>
                </c:pt>
                <c:pt idx="4">
                  <c:v>2024</c:v>
                </c:pt>
              </c:numCache>
            </c:numRef>
          </c:cat>
          <c:val>
            <c:numRef>
              <c:f>'150'!$B$21:$F$21</c:f>
              <c:numCache>
                <c:formatCode>General</c:formatCode>
                <c:ptCount val="5"/>
                <c:pt idx="0">
                  <c:v>159</c:v>
                </c:pt>
                <c:pt idx="1">
                  <c:v>369</c:v>
                </c:pt>
                <c:pt idx="2">
                  <c:v>413</c:v>
                </c:pt>
                <c:pt idx="3">
                  <c:v>571</c:v>
                </c:pt>
                <c:pt idx="4">
                  <c:v>518</c:v>
                </c:pt>
              </c:numCache>
            </c:numRef>
          </c:val>
          <c:smooth val="0"/>
          <c:extLst>
            <c:ext xmlns:c16="http://schemas.microsoft.com/office/drawing/2014/chart" uri="{C3380CC4-5D6E-409C-BE32-E72D297353CC}">
              <c16:uniqueId val="{00000004-3035-4CC3-8254-DF0064F42845}"/>
            </c:ext>
          </c:extLst>
        </c:ser>
        <c:ser>
          <c:idx val="4"/>
          <c:order val="1"/>
          <c:tx>
            <c:strRef>
              <c:f>'150'!$A$22</c:f>
              <c:strCache>
                <c:ptCount val="1"/>
                <c:pt idx="0">
                  <c:v>أفلام أجنبية
Foreign Films</c:v>
                </c:pt>
              </c:strCache>
            </c:strRef>
          </c:tx>
          <c:marker>
            <c:symbol val="none"/>
          </c:marker>
          <c:dLbls>
            <c:dLbl>
              <c:idx val="0"/>
              <c:layout>
                <c:manualLayout>
                  <c:x val="-4.7142279842003004E-2"/>
                  <c:y val="-1.411439169071074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C92-4F5D-8330-4C70CD8D6771}"/>
                </c:ext>
              </c:extLst>
            </c:dLbl>
            <c:dLbl>
              <c:idx val="1"/>
              <c:delete val="1"/>
              <c:extLst>
                <c:ext xmlns:c15="http://schemas.microsoft.com/office/drawing/2012/chart" uri="{CE6537A1-D6FC-4f65-9D91-7224C49458BB}"/>
                <c:ext xmlns:c16="http://schemas.microsoft.com/office/drawing/2014/chart" uri="{C3380CC4-5D6E-409C-BE32-E72D297353CC}">
                  <c16:uniqueId val="{00000005-3035-4CC3-8254-DF0064F42845}"/>
                </c:ext>
              </c:extLst>
            </c:dLbl>
            <c:dLbl>
              <c:idx val="2"/>
              <c:delete val="1"/>
              <c:extLst>
                <c:ext xmlns:c15="http://schemas.microsoft.com/office/drawing/2012/chart" uri="{CE6537A1-D6FC-4f65-9D91-7224C49458BB}"/>
                <c:ext xmlns:c16="http://schemas.microsoft.com/office/drawing/2014/chart" uri="{C3380CC4-5D6E-409C-BE32-E72D297353CC}">
                  <c16:uniqueId val="{00000006-3035-4CC3-8254-DF0064F42845}"/>
                </c:ext>
              </c:extLst>
            </c:dLbl>
            <c:dLbl>
              <c:idx val="3"/>
              <c:delete val="1"/>
              <c:extLst>
                <c:ext xmlns:c15="http://schemas.microsoft.com/office/drawing/2012/chart" uri="{CE6537A1-D6FC-4f65-9D91-7224C49458BB}"/>
                <c:ext xmlns:c16="http://schemas.microsoft.com/office/drawing/2014/chart" uri="{C3380CC4-5D6E-409C-BE32-E72D297353CC}">
                  <c16:uniqueId val="{00000007-3035-4CC3-8254-DF0064F42845}"/>
                </c:ext>
              </c:extLst>
            </c:dLbl>
            <c:dLbl>
              <c:idx val="4"/>
              <c:layout>
                <c:manualLayout>
                  <c:x val="-9.5912871812773234E-3"/>
                  <c:y val="2.1218100404571398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3035-4CC3-8254-DF0064F42845}"/>
                </c:ext>
              </c:extLst>
            </c:dLbl>
            <c:dLbl>
              <c:idx val="5"/>
              <c:layout>
                <c:manualLayout>
                  <c:x val="-1.2622222222222123E-2"/>
                  <c:y val="-3.286384976525824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3035-4CC3-8254-DF0064F42845}"/>
                </c:ext>
              </c:extLst>
            </c:dLbl>
            <c:spPr>
              <a:noFill/>
              <a:ln>
                <a:noFill/>
              </a:ln>
              <a:effectLst/>
            </c:spPr>
            <c:txPr>
              <a:bodyPr/>
              <a:lstStyle/>
              <a:p>
                <a:pPr>
                  <a:defRPr>
                    <a:latin typeface="Arial" pitchFamily="34" charset="0"/>
                    <a:cs typeface="Arial" pitchFamily="34" charset="0"/>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'150'!$B$20:$F$20</c:f>
              <c:numCache>
                <c:formatCode>General</c:formatCode>
                <c:ptCount val="5"/>
                <c:pt idx="0">
                  <c:v>2020</c:v>
                </c:pt>
                <c:pt idx="1">
                  <c:v>2021</c:v>
                </c:pt>
                <c:pt idx="2">
                  <c:v>2022</c:v>
                </c:pt>
                <c:pt idx="3">
                  <c:v>2023</c:v>
                </c:pt>
                <c:pt idx="4">
                  <c:v>2024</c:v>
                </c:pt>
              </c:numCache>
            </c:numRef>
          </c:cat>
          <c:val>
            <c:numRef>
              <c:f>'150'!$B$22:$F$22</c:f>
              <c:numCache>
                <c:formatCode>_-* #,##0_-;_-* #,##0\-;_-* "-"_-;_-@_-</c:formatCode>
                <c:ptCount val="5"/>
                <c:pt idx="0">
                  <c:v>1456</c:v>
                </c:pt>
                <c:pt idx="1">
                  <c:v>3679</c:v>
                </c:pt>
                <c:pt idx="2">
                  <c:v>4008</c:v>
                </c:pt>
                <c:pt idx="3">
                  <c:v>4926</c:v>
                </c:pt>
                <c:pt idx="4">
                  <c:v>5363</c:v>
                </c:pt>
              </c:numCache>
            </c:numRef>
          </c:val>
          <c:smooth val="0"/>
          <c:extLst>
            <c:ext xmlns:c16="http://schemas.microsoft.com/office/drawing/2014/chart" uri="{C3380CC4-5D6E-409C-BE32-E72D297353CC}">
              <c16:uniqueId val="{0000000A-3035-4CC3-8254-DF0064F42845}"/>
            </c:ext>
          </c:extLst>
        </c:ser>
        <c:dLbls>
          <c:showLegendKey val="0"/>
          <c:showVal val="1"/>
          <c:showCatName val="0"/>
          <c:showSerName val="0"/>
          <c:showPercent val="0"/>
          <c:showBubbleSize val="0"/>
        </c:dLbls>
        <c:smooth val="0"/>
        <c:axId val="138869760"/>
        <c:axId val="138613120"/>
      </c:lineChart>
      <c:catAx>
        <c:axId val="138869760"/>
        <c:scaling>
          <c:orientation val="minMax"/>
        </c:scaling>
        <c:delete val="0"/>
        <c:axPos val="b"/>
        <c:majorGridlines>
          <c:spPr>
            <a:ln w="19050">
              <a:solidFill>
                <a:schemeClr val="bg1">
                  <a:lumMod val="85000"/>
                </a:schemeClr>
              </a:solidFill>
            </a:ln>
          </c:spPr>
        </c:majorGridlines>
        <c:numFmt formatCode="General" sourceLinked="0"/>
        <c:majorTickMark val="out"/>
        <c:minorTickMark val="none"/>
        <c:tickLblPos val="nextTo"/>
        <c:txPr>
          <a:bodyPr/>
          <a:lstStyle/>
          <a:p>
            <a:pPr rtl="0">
              <a:defRPr b="1">
                <a:latin typeface="Arial" pitchFamily="34" charset="0"/>
                <a:cs typeface="Arial" pitchFamily="34" charset="0"/>
              </a:defRPr>
            </a:pPr>
            <a:endParaRPr lang="en-US"/>
          </a:p>
        </c:txPr>
        <c:crossAx val="138613120"/>
        <c:crosses val="autoZero"/>
        <c:auto val="1"/>
        <c:lblAlgn val="ctr"/>
        <c:lblOffset val="100"/>
        <c:noMultiLvlLbl val="0"/>
      </c:catAx>
      <c:valAx>
        <c:axId val="138613120"/>
        <c:scaling>
          <c:orientation val="minMax"/>
        </c:scaling>
        <c:delete val="0"/>
        <c:axPos val="l"/>
        <c:majorGridlines>
          <c:spPr>
            <a:ln w="19050">
              <a:solidFill>
                <a:schemeClr val="bg1">
                  <a:lumMod val="85000"/>
                </a:schemeClr>
              </a:solidFill>
            </a:ln>
          </c:spPr>
        </c:majorGridlines>
        <c:title>
          <c:tx>
            <c:rich>
              <a:bodyPr rot="0" vert="horz"/>
              <a:lstStyle/>
              <a:p>
                <a:pPr>
                  <a:defRPr/>
                </a:pPr>
                <a:r>
                  <a:rPr lang="ar-QA" sz="1600" b="0"/>
                  <a:t>العدد</a:t>
                </a:r>
                <a:endParaRPr lang="en-US" sz="1600" b="0"/>
              </a:p>
              <a:p>
                <a:pPr>
                  <a:defRPr/>
                </a:pPr>
                <a:r>
                  <a:rPr lang="en-US" sz="1600" b="0"/>
                  <a:t>no.</a:t>
                </a:r>
                <a:endParaRPr lang="en-US" sz="2000"/>
              </a:p>
            </c:rich>
          </c:tx>
          <c:layout>
            <c:manualLayout>
              <c:xMode val="edge"/>
              <c:yMode val="edge"/>
              <c:x val="3.4311047059837979E-2"/>
              <c:y val="8.5578412073490817E-2"/>
            </c:manualLayout>
          </c:layout>
          <c:overlay val="0"/>
        </c:title>
        <c:numFmt formatCode="General" sourceLinked="1"/>
        <c:majorTickMark val="out"/>
        <c:minorTickMark val="none"/>
        <c:tickLblPos val="nextTo"/>
        <c:txPr>
          <a:bodyPr/>
          <a:lstStyle/>
          <a:p>
            <a:pPr>
              <a:defRPr b="1">
                <a:latin typeface="Arial" pitchFamily="34" charset="0"/>
                <a:cs typeface="Arial" pitchFamily="34" charset="0"/>
              </a:defRPr>
            </a:pPr>
            <a:endParaRPr lang="en-US"/>
          </a:p>
        </c:txPr>
        <c:crossAx val="138869760"/>
        <c:crosses val="autoZero"/>
        <c:crossBetween val="between"/>
      </c:valAx>
    </c:plotArea>
    <c:legend>
      <c:legendPos val="r"/>
      <c:layout>
        <c:manualLayout>
          <c:xMode val="edge"/>
          <c:yMode val="edge"/>
          <c:x val="0.60136546204649455"/>
          <c:y val="0.13946191111810852"/>
          <c:w val="0.30430768172902634"/>
          <c:h val="7.3431573854431234E-2"/>
        </c:manualLayout>
      </c:layout>
      <c:overlay val="0"/>
      <c:txPr>
        <a:bodyPr/>
        <a:lstStyle/>
        <a:p>
          <a:pPr>
            <a:defRPr>
              <a:latin typeface="Arial" pitchFamily="34" charset="0"/>
              <a:cs typeface="Arial" pitchFamily="34" charset="0"/>
            </a:defRPr>
          </a:pPr>
          <a:endParaRPr lang="en-US"/>
        </a:p>
      </c:txPr>
    </c:legend>
    <c:plotVisOnly val="1"/>
    <c:dispBlanksAs val="gap"/>
    <c:showDLblsOverMax val="0"/>
  </c:chart>
  <c:spPr>
    <a:ln>
      <a:noFill/>
    </a:ln>
  </c:spPr>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300-000000000000}">
  <sheetPr codeName="Chart4"/>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&amp;L_x000D_&amp;1#&amp;"Aptos"&amp;10&amp;K13A10E Classification: C0 Public - تصنيف الوثيقة عام&amp;CGraph No. (41) شكل رقم</oddFooter>
  </headerFooter>
  <drawing r:id="rId2"/>
</chartsheet>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327970</xdr:colOff>
      <xdr:row>0</xdr:row>
      <xdr:rowOff>152400</xdr:rowOff>
    </xdr:from>
    <xdr:to>
      <xdr:col>0</xdr:col>
      <xdr:colOff>5023312</xdr:colOff>
      <xdr:row>6</xdr:row>
      <xdr:rowOff>504825</xdr:rowOff>
    </xdr:to>
    <xdr:sp macro="" textlink="">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9987330338" y="152400"/>
          <a:ext cx="4695342" cy="2552700"/>
        </a:xfrm>
        <a:prstGeom prst="rect">
          <a:avLst/>
        </a:prstGeom>
        <a:noFill/>
        <a:ln w="9525">
          <a:noFill/>
          <a:miter lim="800000"/>
          <a:headEnd/>
          <a:tailEnd/>
        </a:ln>
      </xdr:spPr>
      <xdr:txBody>
        <a:bodyPr vertOverflow="clip" wrap="square" lIns="246888" tIns="155448" rIns="246888" bIns="0" anchor="t" upright="1"/>
        <a:lstStyle/>
        <a:p>
          <a:pPr algn="ctr"/>
          <a:r>
            <a:rPr lang="en-US" sz="4800" b="1">
              <a:solidFill>
                <a:srgbClr val="0000FF"/>
              </a:solidFill>
              <a:effectLst/>
              <a:latin typeface="AGA Arabesque Desktop" pitchFamily="2" charset="2"/>
              <a:ea typeface="+mn-ea"/>
              <a:cs typeface="+mn-cs"/>
            </a:rPr>
            <a:t>*+</a:t>
          </a:r>
          <a:endParaRPr lang="en-US" sz="9600">
            <a:solidFill>
              <a:srgbClr val="0000FF"/>
            </a:solidFill>
            <a:effectLst/>
            <a:latin typeface="AGA Arabesque Desktop" pitchFamily="2" charset="2"/>
          </a:endParaRPr>
        </a:p>
        <a:p>
          <a:pPr algn="ctr" rtl="0"/>
          <a:r>
            <a:rPr lang="ar-QA" sz="2800" b="1" i="0" baseline="0">
              <a:solidFill>
                <a:srgbClr val="0000FF"/>
              </a:solidFill>
              <a:effectLst/>
              <a:latin typeface="+mn-lt"/>
              <a:ea typeface="+mn-ea"/>
              <a:cs typeface="+mn-cs"/>
            </a:rPr>
            <a:t>الاعلام والثقافة والسياحة</a:t>
          </a:r>
          <a:endParaRPr lang="ar-QA" sz="1800" b="1">
            <a:solidFill>
              <a:srgbClr val="0000FF"/>
            </a:solidFill>
            <a:effectLst/>
            <a:latin typeface="Arial Rounded MT Bold" pitchFamily="34" charset="0"/>
            <a:ea typeface="+mn-ea"/>
            <a:cs typeface="+mn-cs"/>
          </a:endParaRPr>
        </a:p>
        <a:p>
          <a:pPr algn="ctr"/>
          <a:endParaRPr lang="en-US" sz="1800" b="1">
            <a:solidFill>
              <a:srgbClr val="0000FF"/>
            </a:solidFill>
            <a:effectLst/>
            <a:latin typeface="Arial Rounded MT Bold" pitchFamily="34" charset="0"/>
            <a:ea typeface="+mn-ea"/>
            <a:cs typeface="+mn-cs"/>
          </a:endParaRPr>
        </a:p>
        <a:p>
          <a:pPr algn="ctr"/>
          <a:r>
            <a:rPr lang="en-US" sz="1800" b="1">
              <a:solidFill>
                <a:srgbClr val="0000FF"/>
              </a:solidFill>
              <a:effectLst/>
              <a:latin typeface="Arial Rounded MT Bold" pitchFamily="34" charset="0"/>
              <a:ea typeface="+mn-ea"/>
              <a:cs typeface="+mn-cs"/>
            </a:rPr>
            <a:t>CHAPTER VIII</a:t>
          </a:r>
        </a:p>
        <a:p>
          <a:pPr algn="ctr"/>
          <a:r>
            <a:rPr lang="en-US" sz="1800" b="1" i="0" u="none" strike="noStrike" baseline="0">
              <a:solidFill>
                <a:srgbClr val="0000FF"/>
              </a:solidFill>
              <a:latin typeface="Arial Rounded MT Bold" pitchFamily="34" charset="0"/>
              <a:cs typeface="Arial"/>
            </a:rPr>
            <a:t>MEDIA, CULTURE AND TOURISM</a:t>
          </a:r>
          <a:endParaRPr lang="en-US" sz="1800" b="1" i="0" u="none" strike="noStrike" baseline="0">
            <a:solidFill>
              <a:srgbClr val="0000FF"/>
            </a:solidFill>
            <a:latin typeface="Arial Rounded MT Bold" pitchFamily="34" charset="0"/>
            <a:ea typeface="+mn-ea"/>
            <a:cs typeface="Arial"/>
          </a:endParaRPr>
        </a:p>
      </xdr:txBody>
    </xdr:sp>
    <xdr:clientData/>
  </xdr:twoCellAnchor>
  <xdr:twoCellAnchor>
    <xdr:from>
      <xdr:col>0</xdr:col>
      <xdr:colOff>0</xdr:colOff>
      <xdr:row>0</xdr:row>
      <xdr:rowOff>95250</xdr:rowOff>
    </xdr:from>
    <xdr:to>
      <xdr:col>1</xdr:col>
      <xdr:colOff>43803</xdr:colOff>
      <xdr:row>7</xdr:row>
      <xdr:rowOff>9525</xdr:rowOff>
    </xdr:to>
    <xdr:pic>
      <xdr:nvPicPr>
        <xdr:cNvPr id="4" name="Picture 5" descr="ORNA430.WMF">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srcRect/>
        <a:stretch>
          <a:fillRect/>
        </a:stretch>
      </xdr:blipFill>
      <xdr:spPr bwMode="auto">
        <a:xfrm rot="16200000">
          <a:off x="9988440786" y="-1169664"/>
          <a:ext cx="2647950" cy="5177778"/>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2000251</xdr:colOff>
      <xdr:row>0</xdr:row>
      <xdr:rowOff>47626</xdr:rowOff>
    </xdr:from>
    <xdr:to>
      <xdr:col>2</xdr:col>
      <xdr:colOff>742950</xdr:colOff>
      <xdr:row>3</xdr:row>
      <xdr:rowOff>137769</xdr:rowOff>
    </xdr:to>
    <xdr:pic>
      <xdr:nvPicPr>
        <xdr:cNvPr id="2" name="Picture 1">
          <a:extLst>
            <a:ext uri="{FF2B5EF4-FFF2-40B4-BE49-F238E27FC236}">
              <a16:creationId xmlns:a16="http://schemas.microsoft.com/office/drawing/2014/main" id="{B723FD1B-840A-48ED-8DAB-EF44E41084B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8296000" y="47626"/>
          <a:ext cx="1943099" cy="57591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absoluteAnchor>
    <xdr:pos x="0" y="0"/>
    <xdr:ext cx="9300882" cy="6096000"/>
    <xdr:graphicFrame macro="">
      <xdr:nvGraphicFramePr>
        <xdr:cNvPr id="2" name="Chart 1">
          <a:extLst>
            <a:ext uri="{FF2B5EF4-FFF2-40B4-BE49-F238E27FC236}">
              <a16:creationId xmlns:a16="http://schemas.microsoft.com/office/drawing/2014/main" id="{00000000-0008-0000-03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xdr:wsDr xmlns:xdr="http://schemas.openxmlformats.org/drawingml/2006/spreadsheetDrawing" xmlns:a="http://schemas.openxmlformats.org/drawingml/2006/main">
  <xdr:twoCellAnchor editAs="oneCell">
    <xdr:from>
      <xdr:col>3</xdr:col>
      <xdr:colOff>704850</xdr:colOff>
      <xdr:row>0</xdr:row>
      <xdr:rowOff>0</xdr:rowOff>
    </xdr:from>
    <xdr:to>
      <xdr:col>3</xdr:col>
      <xdr:colOff>704850</xdr:colOff>
      <xdr:row>3</xdr:row>
      <xdr:rowOff>133350</xdr:rowOff>
    </xdr:to>
    <xdr:pic>
      <xdr:nvPicPr>
        <xdr:cNvPr id="2" name="Picture 1">
          <a:extLst>
            <a:ext uri="{FF2B5EF4-FFF2-40B4-BE49-F238E27FC236}">
              <a16:creationId xmlns:a16="http://schemas.microsoft.com/office/drawing/2014/main" id="{996615D8-DC74-46BF-9953-F8DE6F26413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095918975" y="0"/>
          <a:ext cx="0" cy="8096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sa-nas01\Departments\Users\nalneama\AppData\Local\Microsoft\Windows\Temporary%20Internet%20Files\Content.Outlook\HDVG4J67\&#1575;&#1604;&#1578;&#1593;&#1604;&#1610;&#1605;%202010.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nalneama/AppData/Local/Microsoft/Windows/Temporary%20Internet%20Files/Content.Outlook/HDVG4J67/&#1575;&#1604;&#1578;&#1593;&#1604;&#1610;&#1605;%202010.xls" TargetMode="External"/><Relationship Id="rId1" Type="http://schemas.openxmlformats.org/officeDocument/2006/relationships/externalLinkPath" Target="/Users/nalneama/AppData/Local/Microsoft/Windows/Temporary%20Internet%20Files/Content.Outlook/HDVG4J67/&#1575;&#1604;&#1578;&#1593;&#1604;&#1610;&#1605;%202010.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relhassan/Desktop/&#1575;&#1604;&#1579;&#1602;&#1575;&#1601;&#1577;2024/2025/&#1575;&#1604;&#1589;&#1581;&#1601;%202024/&#1578;&#1601;&#1585;&#1610;&#1594;%20&#1575;&#1604;&#1589;&#1581;&#1601;%202024.xlsx" TargetMode="External"/><Relationship Id="rId1" Type="http://schemas.openxmlformats.org/officeDocument/2006/relationships/externalLinkPath" Target="/Users/relhassan/Desktop/&#1575;&#1604;&#1579;&#1602;&#1575;&#1601;&#1577;2024/2025/&#1575;&#1604;&#1589;&#1581;&#1601;%202024/&#1578;&#1601;&#1585;&#1610;&#1594;%20&#1575;&#1604;&#1589;&#1581;&#1601;%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المقدمة"/>
      <sheetName val="التقديم"/>
      <sheetName val="المحتويات"/>
      <sheetName val="1"/>
      <sheetName val="Chart1"/>
      <sheetName val="Chart2"/>
      <sheetName val="2"/>
      <sheetName val="3"/>
      <sheetName val="Chart3"/>
      <sheetName val="4"/>
      <sheetName val="Chart4"/>
      <sheetName val="Chart5"/>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Chart6"/>
      <sheetName val="24"/>
      <sheetName val="25"/>
      <sheetName val="26"/>
      <sheetName val="27"/>
      <sheetName val="28"/>
      <sheetName val="29"/>
      <sheetName val="30"/>
      <sheetName val="Chart7"/>
      <sheetName val="31"/>
      <sheetName val="32"/>
      <sheetName val="33"/>
      <sheetName val="34"/>
      <sheetName val="35"/>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المقدمة"/>
      <sheetName val="التقديم"/>
      <sheetName val="المحتويات"/>
      <sheetName val="1"/>
      <sheetName val="Chart1"/>
      <sheetName val="Chart2"/>
      <sheetName val="2"/>
      <sheetName val="3"/>
      <sheetName val="Chart3"/>
      <sheetName val="4"/>
      <sheetName val="Chart4"/>
      <sheetName val="Chart5"/>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Chart6"/>
      <sheetName val="24"/>
      <sheetName val="25"/>
      <sheetName val="26"/>
      <sheetName val="27"/>
      <sheetName val="28"/>
      <sheetName val="29"/>
      <sheetName val="30"/>
      <sheetName val="Chart7"/>
      <sheetName val="31"/>
      <sheetName val="32"/>
      <sheetName val="33"/>
      <sheetName val="34"/>
      <sheetName val="35"/>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الشرق"/>
      <sheetName val="الراية"/>
      <sheetName val="العرب"/>
      <sheetName val="الوطن وقطر تربيون"/>
      <sheetName val="gulftime"/>
      <sheetName val="البنسويلا"/>
      <sheetName val="المجموع"/>
      <sheetName val="عدد الصحف والمجلات"/>
    </sheetNames>
    <sheetDataSet>
      <sheetData sheetId="0">
        <row r="13">
          <cell r="B13">
            <v>1</v>
          </cell>
        </row>
        <row r="16">
          <cell r="B16">
            <v>1</v>
          </cell>
          <cell r="E16">
            <v>1</v>
          </cell>
        </row>
        <row r="18">
          <cell r="C18">
            <v>1</v>
          </cell>
          <cell r="E18">
            <v>2</v>
          </cell>
          <cell r="F18">
            <v>0</v>
          </cell>
        </row>
        <row r="19">
          <cell r="E19">
            <v>1</v>
          </cell>
        </row>
        <row r="20">
          <cell r="B20">
            <v>1</v>
          </cell>
          <cell r="C20">
            <v>1</v>
          </cell>
          <cell r="E20">
            <v>14</v>
          </cell>
          <cell r="F20">
            <v>6</v>
          </cell>
        </row>
        <row r="21">
          <cell r="E21">
            <v>1</v>
          </cell>
          <cell r="F21">
            <v>2</v>
          </cell>
        </row>
        <row r="22">
          <cell r="E22">
            <v>4</v>
          </cell>
        </row>
        <row r="23">
          <cell r="F23">
            <v>2</v>
          </cell>
        </row>
        <row r="24">
          <cell r="E24">
            <v>5</v>
          </cell>
        </row>
        <row r="26">
          <cell r="E26">
            <v>6</v>
          </cell>
        </row>
        <row r="27">
          <cell r="E27">
            <v>1</v>
          </cell>
        </row>
        <row r="28">
          <cell r="E28">
            <v>3</v>
          </cell>
        </row>
        <row r="29">
          <cell r="B29">
            <v>1</v>
          </cell>
        </row>
        <row r="30">
          <cell r="F30">
            <v>2</v>
          </cell>
        </row>
        <row r="33">
          <cell r="E33">
            <v>3</v>
          </cell>
        </row>
        <row r="34">
          <cell r="E34">
            <v>1</v>
          </cell>
          <cell r="F34">
            <v>1</v>
          </cell>
        </row>
        <row r="37">
          <cell r="E37">
            <v>1</v>
          </cell>
        </row>
        <row r="38">
          <cell r="E38">
            <v>1</v>
          </cell>
        </row>
      </sheetData>
      <sheetData sheetId="1">
        <row r="10">
          <cell r="B10">
            <v>1</v>
          </cell>
        </row>
        <row r="13">
          <cell r="B13">
            <v>1</v>
          </cell>
        </row>
        <row r="14">
          <cell r="B14">
            <v>1</v>
          </cell>
        </row>
        <row r="16">
          <cell r="B16">
            <v>1</v>
          </cell>
        </row>
        <row r="18">
          <cell r="E18">
            <v>1</v>
          </cell>
        </row>
        <row r="19">
          <cell r="E19">
            <v>16</v>
          </cell>
        </row>
        <row r="21">
          <cell r="E21">
            <v>7</v>
          </cell>
        </row>
        <row r="22">
          <cell r="E22">
            <v>2</v>
          </cell>
        </row>
        <row r="23">
          <cell r="E23">
            <v>2</v>
          </cell>
        </row>
        <row r="24">
          <cell r="E24">
            <v>2</v>
          </cell>
        </row>
        <row r="25">
          <cell r="E25">
            <v>3</v>
          </cell>
        </row>
        <row r="26">
          <cell r="E26">
            <v>6</v>
          </cell>
        </row>
        <row r="27">
          <cell r="E27">
            <v>1</v>
          </cell>
        </row>
        <row r="30">
          <cell r="E30">
            <v>3</v>
          </cell>
        </row>
        <row r="32">
          <cell r="F32">
            <v>1</v>
          </cell>
        </row>
        <row r="33">
          <cell r="E33">
            <v>1</v>
          </cell>
        </row>
        <row r="35">
          <cell r="E35">
            <v>1</v>
          </cell>
        </row>
        <row r="36">
          <cell r="E36">
            <v>2</v>
          </cell>
        </row>
        <row r="37">
          <cell r="E37">
            <v>1</v>
          </cell>
        </row>
      </sheetData>
      <sheetData sheetId="2">
        <row r="13">
          <cell r="B13">
            <v>1</v>
          </cell>
        </row>
        <row r="16">
          <cell r="B16">
            <v>1</v>
          </cell>
        </row>
        <row r="18">
          <cell r="E18">
            <v>1</v>
          </cell>
        </row>
        <row r="19">
          <cell r="E19">
            <v>13</v>
          </cell>
        </row>
        <row r="21">
          <cell r="E21">
            <v>2</v>
          </cell>
        </row>
        <row r="23">
          <cell r="E23">
            <v>1</v>
          </cell>
        </row>
        <row r="27">
          <cell r="E27">
            <v>1</v>
          </cell>
        </row>
        <row r="33">
          <cell r="E33">
            <v>1</v>
          </cell>
        </row>
      </sheetData>
      <sheetData sheetId="3">
        <row r="10">
          <cell r="B10">
            <v>1</v>
          </cell>
        </row>
        <row r="11">
          <cell r="B11">
            <v>1</v>
          </cell>
        </row>
        <row r="12">
          <cell r="B12">
            <v>2</v>
          </cell>
        </row>
        <row r="13">
          <cell r="B13">
            <v>1</v>
          </cell>
        </row>
        <row r="15">
          <cell r="B15">
            <v>2</v>
          </cell>
        </row>
        <row r="16">
          <cell r="B16">
            <v>1</v>
          </cell>
        </row>
        <row r="17">
          <cell r="B17">
            <v>1</v>
          </cell>
        </row>
        <row r="18">
          <cell r="E18">
            <v>2</v>
          </cell>
        </row>
        <row r="20">
          <cell r="E20">
            <v>1</v>
          </cell>
        </row>
        <row r="21">
          <cell r="E21">
            <v>18</v>
          </cell>
        </row>
        <row r="22">
          <cell r="E22">
            <v>4</v>
          </cell>
        </row>
        <row r="23">
          <cell r="E23">
            <v>5</v>
          </cell>
        </row>
        <row r="25">
          <cell r="E25">
            <v>5</v>
          </cell>
        </row>
        <row r="27">
          <cell r="B27">
            <v>1</v>
          </cell>
          <cell r="E27">
            <v>2</v>
          </cell>
        </row>
        <row r="30">
          <cell r="B30">
            <v>2</v>
          </cell>
          <cell r="E30">
            <v>1</v>
          </cell>
        </row>
        <row r="31">
          <cell r="E31">
            <v>7</v>
          </cell>
        </row>
        <row r="32">
          <cell r="E32">
            <v>3</v>
          </cell>
        </row>
        <row r="34">
          <cell r="E34">
            <v>2</v>
          </cell>
        </row>
        <row r="35">
          <cell r="E35">
            <v>1</v>
          </cell>
          <cell r="F35">
            <v>1</v>
          </cell>
        </row>
        <row r="36">
          <cell r="E36">
            <v>8</v>
          </cell>
        </row>
        <row r="37">
          <cell r="E37">
            <v>5</v>
          </cell>
          <cell r="F37">
            <v>5</v>
          </cell>
        </row>
        <row r="38">
          <cell r="E38">
            <v>5</v>
          </cell>
        </row>
        <row r="39">
          <cell r="E39">
            <v>6</v>
          </cell>
        </row>
      </sheetData>
      <sheetData sheetId="4">
        <row r="10">
          <cell r="B10">
            <v>1</v>
          </cell>
        </row>
        <row r="13">
          <cell r="B13">
            <v>1</v>
          </cell>
        </row>
        <row r="16">
          <cell r="B16">
            <v>1</v>
          </cell>
        </row>
        <row r="17">
          <cell r="E17">
            <v>1</v>
          </cell>
        </row>
        <row r="19">
          <cell r="E19">
            <v>15</v>
          </cell>
        </row>
        <row r="20">
          <cell r="E20">
            <v>5</v>
          </cell>
        </row>
        <row r="21">
          <cell r="E21">
            <v>3</v>
          </cell>
        </row>
        <row r="22">
          <cell r="E22">
            <v>2</v>
          </cell>
        </row>
        <row r="23">
          <cell r="E23">
            <v>2</v>
          </cell>
        </row>
        <row r="24">
          <cell r="E24">
            <v>2</v>
          </cell>
        </row>
        <row r="25">
          <cell r="E25">
            <v>2</v>
          </cell>
        </row>
        <row r="28">
          <cell r="E28">
            <v>1</v>
          </cell>
        </row>
        <row r="30">
          <cell r="E30">
            <v>3</v>
          </cell>
        </row>
        <row r="32">
          <cell r="F32">
            <v>1</v>
          </cell>
        </row>
        <row r="33">
          <cell r="F33">
            <v>1</v>
          </cell>
        </row>
        <row r="36">
          <cell r="E36">
            <v>2</v>
          </cell>
        </row>
        <row r="37">
          <cell r="E37">
            <v>1</v>
          </cell>
        </row>
      </sheetData>
      <sheetData sheetId="5">
        <row r="13">
          <cell r="B13">
            <v>1</v>
          </cell>
        </row>
        <row r="16">
          <cell r="E16">
            <v>1</v>
          </cell>
        </row>
        <row r="19">
          <cell r="E19">
            <v>8</v>
          </cell>
          <cell r="F19">
            <v>4</v>
          </cell>
        </row>
        <row r="20">
          <cell r="E20">
            <v>6</v>
          </cell>
          <cell r="F20">
            <v>2</v>
          </cell>
        </row>
        <row r="24">
          <cell r="E24">
            <v>1</v>
          </cell>
        </row>
        <row r="25">
          <cell r="E25">
            <v>1</v>
          </cell>
        </row>
        <row r="26">
          <cell r="F26">
            <v>1</v>
          </cell>
        </row>
        <row r="27">
          <cell r="E27">
            <v>1</v>
          </cell>
        </row>
        <row r="29">
          <cell r="E29">
            <v>1</v>
          </cell>
        </row>
        <row r="32">
          <cell r="E32">
            <v>1</v>
          </cell>
        </row>
        <row r="33">
          <cell r="E33">
            <v>1</v>
          </cell>
          <cell r="F33">
            <v>1</v>
          </cell>
        </row>
        <row r="36">
          <cell r="E36">
            <v>1</v>
          </cell>
        </row>
      </sheetData>
      <sheetData sheetId="6" refreshError="1"/>
      <sheetData sheetId="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7.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7.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16"/>
  <sheetViews>
    <sheetView showGridLines="0" rightToLeft="1" view="pageBreakPreview" zoomScaleNormal="100" zoomScaleSheetLayoutView="100" workbookViewId="0">
      <selection activeCell="J11" sqref="J11:J12"/>
    </sheetView>
  </sheetViews>
  <sheetFormatPr defaultRowHeight="12.75"/>
  <cols>
    <col min="1" max="1" width="77" style="1" customWidth="1"/>
    <col min="2" max="2" width="11.28515625" style="2" customWidth="1"/>
    <col min="3" max="16384" width="9.140625" style="1"/>
  </cols>
  <sheetData>
    <row r="1" spans="1:5" customFormat="1"/>
    <row r="2" spans="1:5" customFormat="1" ht="66" customHeight="1">
      <c r="A2" s="27"/>
    </row>
    <row r="3" spans="1:5" customFormat="1" ht="35.25">
      <c r="A3" s="28"/>
    </row>
    <row r="4" spans="1:5" customFormat="1" ht="26.25">
      <c r="A4" s="29"/>
    </row>
    <row r="5" spans="1:5" customFormat="1" ht="20.25">
      <c r="A5" s="30"/>
    </row>
    <row r="6" spans="1:5" customFormat="1"/>
    <row r="7" spans="1:5" customFormat="1" ht="42" customHeight="1"/>
    <row r="8" spans="1:5" s="22" customFormat="1" ht="19.5" customHeight="1">
      <c r="A8" s="26"/>
      <c r="B8" s="25"/>
      <c r="E8" s="3"/>
    </row>
    <row r="9" spans="1:5" s="22" customFormat="1" ht="19.5" customHeight="1">
      <c r="A9" s="26"/>
      <c r="B9" s="25"/>
      <c r="E9" s="3"/>
    </row>
    <row r="10" spans="1:5" s="22" customFormat="1" ht="19.5" customHeight="1">
      <c r="A10" s="26"/>
      <c r="B10" s="25"/>
      <c r="E10" s="3"/>
    </row>
    <row r="11" spans="1:5" s="22" customFormat="1" ht="19.5" customHeight="1">
      <c r="A11" s="26"/>
      <c r="B11" s="25"/>
      <c r="E11" s="3"/>
    </row>
    <row r="12" spans="1:5" s="22" customFormat="1" ht="19.5" customHeight="1">
      <c r="A12" s="26"/>
      <c r="B12" s="25"/>
      <c r="E12" s="3"/>
    </row>
    <row r="13" spans="1:5" s="22" customFormat="1" ht="19.5" customHeight="1">
      <c r="A13" s="26"/>
      <c r="B13" s="25"/>
      <c r="E13" s="3"/>
    </row>
    <row r="14" spans="1:5" s="22" customFormat="1" ht="19.5" customHeight="1">
      <c r="A14" s="26"/>
      <c r="B14" s="25"/>
      <c r="E14" s="3"/>
    </row>
    <row r="16" spans="1:5" s="22" customFormat="1" ht="19.5" customHeight="1">
      <c r="A16" s="26"/>
      <c r="B16" s="25"/>
      <c r="E16" s="3"/>
    </row>
  </sheetData>
  <printOptions horizontalCentered="1" verticalCentered="1"/>
  <pageMargins left="0.39" right="0" top="0" bottom="0" header="0" footer="0"/>
  <pageSetup scale="93" orientation="portrait" r:id="rId1"/>
  <headerFooter alignWithMargins="0">
    <oddFooter>&amp;L_x000D_&amp;1#&amp;"Aptos"&amp;10&amp;K13A10E Classification: C0 Public - تصنيف الوثيقة عام</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75D9E7-44C5-4D01-8251-6651B6EA9A8B}">
  <dimension ref="A4:L29"/>
  <sheetViews>
    <sheetView showGridLines="0" rightToLeft="1" view="pageBreakPreview" zoomScaleNormal="100" zoomScaleSheetLayoutView="100" workbookViewId="0">
      <selection activeCell="I15" sqref="I15"/>
    </sheetView>
  </sheetViews>
  <sheetFormatPr defaultRowHeight="12.75"/>
  <cols>
    <col min="1" max="1" width="41.28515625" style="92" customWidth="1"/>
    <col min="2" max="2" width="6.7109375" style="92" customWidth="1"/>
    <col min="3" max="3" width="47.7109375" style="433" customWidth="1"/>
    <col min="4" max="16384" width="9.140625" style="92"/>
  </cols>
  <sheetData>
    <row r="4" spans="1:10" ht="20.100000000000001" customHeight="1"/>
    <row r="5" spans="1:10" s="436" customFormat="1" ht="30">
      <c r="A5" s="434" t="s">
        <v>108</v>
      </c>
      <c r="B5" s="92"/>
      <c r="C5" s="435" t="s">
        <v>109</v>
      </c>
    </row>
    <row r="6" spans="1:10" ht="20.25">
      <c r="A6" s="437"/>
      <c r="C6" s="438"/>
    </row>
    <row r="7" spans="1:10" s="440" customFormat="1" ht="131.25" customHeight="1">
      <c r="A7" s="439" t="s">
        <v>990</v>
      </c>
      <c r="C7" s="441" t="s">
        <v>992</v>
      </c>
    </row>
    <row r="8" spans="1:10" s="440" customFormat="1" ht="94.5" customHeight="1">
      <c r="A8" s="439" t="s">
        <v>991</v>
      </c>
      <c r="C8" s="441" t="s">
        <v>993</v>
      </c>
    </row>
    <row r="9" spans="1:10" s="440" customFormat="1" ht="75">
      <c r="A9" s="439" t="s">
        <v>864</v>
      </c>
      <c r="C9" s="441" t="s">
        <v>865</v>
      </c>
      <c r="D9" s="941"/>
      <c r="E9" s="941"/>
      <c r="F9" s="941"/>
      <c r="G9" s="941"/>
      <c r="H9" s="941"/>
      <c r="I9" s="941"/>
      <c r="J9" s="941"/>
    </row>
    <row r="10" spans="1:10" s="443" customFormat="1" ht="22.5">
      <c r="A10" s="442" t="s">
        <v>55</v>
      </c>
      <c r="C10" s="444" t="s">
        <v>56</v>
      </c>
      <c r="E10" s="440"/>
    </row>
    <row r="11" spans="1:10" s="443" customFormat="1" ht="18.75" customHeight="1">
      <c r="A11" s="445" t="s">
        <v>558</v>
      </c>
      <c r="C11" s="446" t="s">
        <v>562</v>
      </c>
      <c r="E11" s="440"/>
    </row>
    <row r="12" spans="1:10" s="443" customFormat="1" ht="18.75" customHeight="1">
      <c r="A12" s="445" t="s">
        <v>759</v>
      </c>
      <c r="C12" s="446" t="s">
        <v>760</v>
      </c>
      <c r="E12" s="440"/>
    </row>
    <row r="13" spans="1:10" s="443" customFormat="1" ht="18.75" customHeight="1">
      <c r="A13" s="445" t="s">
        <v>761</v>
      </c>
      <c r="C13" s="446" t="s">
        <v>762</v>
      </c>
      <c r="E13" s="440"/>
    </row>
    <row r="14" spans="1:10" s="443" customFormat="1" ht="18.75" customHeight="1">
      <c r="A14" s="445" t="s">
        <v>642</v>
      </c>
      <c r="B14" s="92"/>
      <c r="C14" s="446" t="s">
        <v>643</v>
      </c>
      <c r="E14" s="440"/>
    </row>
    <row r="15" spans="1:10" s="443" customFormat="1" ht="18.75" customHeight="1">
      <c r="A15" s="445" t="s">
        <v>559</v>
      </c>
      <c r="B15" s="92"/>
      <c r="C15" s="446" t="s">
        <v>994</v>
      </c>
      <c r="E15" s="440"/>
    </row>
    <row r="16" spans="1:10" s="443" customFormat="1" ht="18.75" customHeight="1">
      <c r="A16" s="445" t="s">
        <v>995</v>
      </c>
      <c r="C16" s="446" t="s">
        <v>563</v>
      </c>
      <c r="E16" s="440"/>
    </row>
    <row r="17" spans="1:12" s="443" customFormat="1" ht="18.75" customHeight="1">
      <c r="A17" s="445" t="s">
        <v>596</v>
      </c>
      <c r="C17" s="446" t="s">
        <v>222</v>
      </c>
      <c r="E17" s="440"/>
    </row>
    <row r="18" spans="1:12" s="443" customFormat="1" ht="18.75" customHeight="1">
      <c r="A18" s="445" t="s">
        <v>560</v>
      </c>
      <c r="C18" s="446" t="s">
        <v>564</v>
      </c>
      <c r="E18" s="440"/>
    </row>
    <row r="19" spans="1:12" s="443" customFormat="1" ht="18.75" customHeight="1">
      <c r="A19" s="445" t="s">
        <v>561</v>
      </c>
      <c r="C19" s="446" t="s">
        <v>225</v>
      </c>
      <c r="E19" s="440"/>
    </row>
    <row r="20" spans="1:12" s="443" customFormat="1" ht="18.75" customHeight="1">
      <c r="A20" s="445" t="s">
        <v>226</v>
      </c>
      <c r="C20" s="446" t="s">
        <v>223</v>
      </c>
      <c r="E20" s="440"/>
    </row>
    <row r="21" spans="1:12" s="443" customFormat="1" ht="18.75" customHeight="1">
      <c r="A21" s="445" t="s">
        <v>227</v>
      </c>
      <c r="C21" s="446" t="s">
        <v>224</v>
      </c>
      <c r="E21" s="440"/>
      <c r="L21" s="447"/>
    </row>
    <row r="22" spans="1:12" ht="18.75">
      <c r="A22" s="445" t="s">
        <v>422</v>
      </c>
      <c r="C22" s="446" t="s">
        <v>228</v>
      </c>
    </row>
    <row r="23" spans="1:12" s="443" customFormat="1" ht="19.5" customHeight="1">
      <c r="A23" s="445" t="s">
        <v>423</v>
      </c>
      <c r="C23" s="446" t="s">
        <v>565</v>
      </c>
      <c r="E23" s="440"/>
      <c r="K23" s="448"/>
    </row>
    <row r="24" spans="1:12" ht="18.75">
      <c r="A24" s="445" t="s">
        <v>424</v>
      </c>
      <c r="C24" s="446" t="s">
        <v>229</v>
      </c>
    </row>
    <row r="25" spans="1:12" ht="18.75">
      <c r="A25" s="445" t="s">
        <v>344</v>
      </c>
      <c r="C25" s="446" t="s">
        <v>426</v>
      </c>
    </row>
    <row r="26" spans="1:12" ht="18.75" customHeight="1">
      <c r="A26" s="445" t="s">
        <v>425</v>
      </c>
      <c r="C26" s="449" t="s">
        <v>578</v>
      </c>
    </row>
    <row r="27" spans="1:12" ht="18.75" customHeight="1">
      <c r="A27" s="445" t="s">
        <v>566</v>
      </c>
      <c r="C27" s="446" t="s">
        <v>567</v>
      </c>
    </row>
    <row r="28" spans="1:12">
      <c r="C28" s="92"/>
    </row>
    <row r="29" spans="1:12" ht="18" customHeight="1"/>
  </sheetData>
  <mergeCells count="1">
    <mergeCell ref="D9:J9"/>
  </mergeCells>
  <printOptions horizontalCentered="1" verticalCentered="1"/>
  <pageMargins left="0" right="0" top="0" bottom="0" header="0" footer="0"/>
  <pageSetup paperSize="9" scale="99" orientation="portrait" r:id="rId1"/>
  <headerFooter alignWithMargins="0">
    <oddFooter>&amp;L_x000D_&amp;1#&amp;"Aptos"&amp;10&amp;K13A10E Classification: C0 Public - تصنيف الوثيقة عام</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T27"/>
  <sheetViews>
    <sheetView showGridLines="0" rightToLeft="1" view="pageBreakPreview" zoomScale="110" zoomScaleNormal="100" zoomScaleSheetLayoutView="110" workbookViewId="0">
      <selection activeCell="G20" sqref="G20"/>
    </sheetView>
  </sheetViews>
  <sheetFormatPr defaultRowHeight="12.75"/>
  <cols>
    <col min="1" max="1" width="21.5703125" style="14" customWidth="1"/>
    <col min="2" max="6" width="11.7109375" style="14" customWidth="1"/>
    <col min="7" max="7" width="23" style="14" customWidth="1"/>
    <col min="16" max="16" width="11.85546875" bestFit="1" customWidth="1"/>
    <col min="19" max="19" width="11.85546875" bestFit="1" customWidth="1"/>
  </cols>
  <sheetData>
    <row r="1" spans="1:20" ht="18">
      <c r="A1" s="944" t="s">
        <v>208</v>
      </c>
      <c r="B1" s="945"/>
      <c r="C1" s="945"/>
      <c r="D1" s="945"/>
      <c r="E1" s="945"/>
      <c r="F1" s="945"/>
      <c r="G1" s="945"/>
    </row>
    <row r="2" spans="1:20" ht="15.75">
      <c r="A2" s="946" t="s">
        <v>230</v>
      </c>
      <c r="B2" s="946"/>
      <c r="C2" s="946"/>
      <c r="D2" s="946"/>
      <c r="E2" s="946"/>
      <c r="F2" s="946"/>
      <c r="G2" s="946"/>
    </row>
    <row r="3" spans="1:20" ht="15.75">
      <c r="A3" s="947" t="s">
        <v>684</v>
      </c>
      <c r="B3" s="947"/>
      <c r="C3" s="947"/>
      <c r="D3" s="947"/>
      <c r="E3" s="947"/>
      <c r="F3" s="947"/>
      <c r="G3" s="947"/>
    </row>
    <row r="4" spans="1:20" ht="20.100000000000001" customHeight="1">
      <c r="A4" s="21" t="s">
        <v>357</v>
      </c>
      <c r="B4" s="20"/>
      <c r="C4" s="20"/>
      <c r="D4" s="20"/>
      <c r="E4" s="20"/>
      <c r="F4" s="20"/>
      <c r="G4" s="32" t="s">
        <v>358</v>
      </c>
    </row>
    <row r="5" spans="1:20" s="4" customFormat="1" ht="16.5" customHeight="1" thickBot="1">
      <c r="A5" s="948" t="s">
        <v>184</v>
      </c>
      <c r="B5" s="954">
        <v>2020</v>
      </c>
      <c r="C5" s="954">
        <v>2021</v>
      </c>
      <c r="D5" s="954">
        <v>2022</v>
      </c>
      <c r="E5" s="954">
        <v>2023</v>
      </c>
      <c r="F5" s="283"/>
      <c r="G5" s="951" t="s">
        <v>427</v>
      </c>
      <c r="P5" s="406">
        <v>167</v>
      </c>
      <c r="Q5" s="406"/>
      <c r="R5" s="406"/>
      <c r="S5" s="406">
        <v>156</v>
      </c>
      <c r="T5" s="406"/>
    </row>
    <row r="6" spans="1:20" s="4" customFormat="1" ht="16.5" customHeight="1" thickBot="1">
      <c r="A6" s="949"/>
      <c r="B6" s="955"/>
      <c r="C6" s="955"/>
      <c r="D6" s="955"/>
      <c r="E6" s="955"/>
      <c r="F6" s="403">
        <v>2024</v>
      </c>
      <c r="G6" s="952"/>
      <c r="P6" s="406">
        <v>38210</v>
      </c>
      <c r="Q6" s="406"/>
      <c r="R6" s="406"/>
      <c r="S6" s="406">
        <v>38994</v>
      </c>
      <c r="T6" s="406"/>
    </row>
    <row r="7" spans="1:20" s="4" customFormat="1" ht="16.5" customHeight="1">
      <c r="A7" s="950"/>
      <c r="B7" s="956"/>
      <c r="C7" s="956"/>
      <c r="D7" s="956"/>
      <c r="E7" s="956"/>
      <c r="F7" s="144"/>
      <c r="G7" s="953"/>
      <c r="P7" s="406">
        <v>3539394</v>
      </c>
      <c r="Q7" s="406"/>
      <c r="R7" s="406"/>
      <c r="S7" s="406">
        <v>3001913</v>
      </c>
      <c r="T7" s="406"/>
    </row>
    <row r="8" spans="1:20" s="5" customFormat="1" ht="33.75" customHeight="1" thickBot="1">
      <c r="A8" s="43" t="s">
        <v>215</v>
      </c>
      <c r="B8" s="81">
        <v>175</v>
      </c>
      <c r="C8" s="81">
        <v>161</v>
      </c>
      <c r="D8" s="81">
        <v>163</v>
      </c>
      <c r="E8" s="81">
        <v>167</v>
      </c>
      <c r="F8" s="81">
        <v>156</v>
      </c>
      <c r="G8" s="74" t="s">
        <v>484</v>
      </c>
      <c r="P8" s="407">
        <v>5507</v>
      </c>
      <c r="Q8" s="407"/>
      <c r="R8" s="407"/>
      <c r="S8" s="407">
        <v>5854</v>
      </c>
      <c r="T8" s="407"/>
    </row>
    <row r="9" spans="1:20" s="5" customFormat="1" ht="24.75" customHeight="1" thickBot="1">
      <c r="A9" s="34" t="s">
        <v>44</v>
      </c>
      <c r="B9" s="82">
        <v>26301</v>
      </c>
      <c r="C9" s="82">
        <v>20615</v>
      </c>
      <c r="D9" s="82">
        <v>44006</v>
      </c>
      <c r="E9" s="82">
        <v>38210</v>
      </c>
      <c r="F9" s="82">
        <v>38994</v>
      </c>
      <c r="G9" s="35" t="s">
        <v>209</v>
      </c>
      <c r="P9" s="407">
        <v>571</v>
      </c>
      <c r="Q9" s="407"/>
      <c r="R9" s="407"/>
      <c r="S9" s="407">
        <v>518</v>
      </c>
      <c r="T9" s="407"/>
    </row>
    <row r="10" spans="1:20" s="5" customFormat="1" ht="24.75" customHeight="1" thickBot="1">
      <c r="A10" s="64" t="s">
        <v>1020</v>
      </c>
      <c r="B10" s="83">
        <v>580</v>
      </c>
      <c r="C10" s="337">
        <v>1910</v>
      </c>
      <c r="D10" s="337">
        <v>3035</v>
      </c>
      <c r="E10" s="83">
        <v>3539</v>
      </c>
      <c r="F10" s="83">
        <v>3002</v>
      </c>
      <c r="G10" s="130" t="s">
        <v>1021</v>
      </c>
      <c r="P10" s="407">
        <v>4926</v>
      </c>
      <c r="Q10" s="407"/>
      <c r="R10" s="407"/>
      <c r="S10" s="407">
        <v>5363</v>
      </c>
      <c r="T10" s="407"/>
    </row>
    <row r="11" spans="1:20" s="5" customFormat="1" ht="33.75" customHeight="1" thickBot="1">
      <c r="A11" s="34" t="s">
        <v>214</v>
      </c>
      <c r="B11" s="82">
        <f>SUM(B12:B13)</f>
        <v>1615</v>
      </c>
      <c r="C11" s="82">
        <f>SUM(C12:C13)</f>
        <v>4048</v>
      </c>
      <c r="D11" s="82">
        <f>SUM(D12:D13)</f>
        <v>4421</v>
      </c>
      <c r="E11" s="82">
        <f>SUM(E12:E13)</f>
        <v>5497</v>
      </c>
      <c r="F11" s="82">
        <f>F12+F13</f>
        <v>5881</v>
      </c>
      <c r="G11" s="35" t="s">
        <v>216</v>
      </c>
      <c r="H11" s="55"/>
      <c r="I11" s="55"/>
      <c r="J11" s="55"/>
      <c r="K11" s="55"/>
      <c r="L11" s="55"/>
      <c r="M11" s="55"/>
      <c r="N11" s="55"/>
      <c r="P11" s="407"/>
      <c r="Q11" s="407"/>
      <c r="R11" s="407"/>
      <c r="S11" s="407"/>
      <c r="T11" s="407"/>
    </row>
    <row r="12" spans="1:20" s="5" customFormat="1" ht="23.25" customHeight="1" thickBot="1">
      <c r="A12" s="64" t="s">
        <v>212</v>
      </c>
      <c r="B12" s="81">
        <v>159</v>
      </c>
      <c r="C12" s="81">
        <v>369</v>
      </c>
      <c r="D12" s="81">
        <v>413</v>
      </c>
      <c r="E12" s="81">
        <v>571</v>
      </c>
      <c r="F12" s="81">
        <v>518</v>
      </c>
      <c r="G12" s="130" t="s">
        <v>210</v>
      </c>
      <c r="J12" s="5" t="s">
        <v>686</v>
      </c>
    </row>
    <row r="13" spans="1:20" s="5" customFormat="1" ht="23.25" customHeight="1">
      <c r="A13" s="40" t="s">
        <v>213</v>
      </c>
      <c r="B13" s="84">
        <v>1456</v>
      </c>
      <c r="C13" s="84">
        <v>3679</v>
      </c>
      <c r="D13" s="84">
        <v>4008</v>
      </c>
      <c r="E13" s="84">
        <v>4926</v>
      </c>
      <c r="F13" s="84">
        <v>5363</v>
      </c>
      <c r="G13" s="175" t="s">
        <v>211</v>
      </c>
    </row>
    <row r="14" spans="1:20" ht="15.75" customHeight="1">
      <c r="A14" s="943" t="s">
        <v>1018</v>
      </c>
      <c r="B14" s="943"/>
      <c r="C14" s="943"/>
      <c r="D14" s="942" t="s">
        <v>1019</v>
      </c>
      <c r="E14" s="942"/>
      <c r="F14" s="942"/>
      <c r="G14" s="942"/>
    </row>
    <row r="17" spans="1:6">
      <c r="A17" s="379"/>
    </row>
    <row r="20" spans="1:6">
      <c r="B20" s="14">
        <f>B5</f>
        <v>2020</v>
      </c>
      <c r="C20" s="14">
        <f>C5</f>
        <v>2021</v>
      </c>
      <c r="D20" s="14">
        <f>D5</f>
        <v>2022</v>
      </c>
      <c r="E20" s="14">
        <f>E5</f>
        <v>2023</v>
      </c>
      <c r="F20" s="14">
        <v>2024</v>
      </c>
    </row>
    <row r="21" spans="1:6" ht="25.5">
      <c r="A21" s="31" t="s">
        <v>99</v>
      </c>
      <c r="B21" s="14">
        <f t="shared" ref="B21:E22" si="0">B12</f>
        <v>159</v>
      </c>
      <c r="C21" s="14">
        <f t="shared" si="0"/>
        <v>369</v>
      </c>
      <c r="D21" s="14">
        <f t="shared" si="0"/>
        <v>413</v>
      </c>
      <c r="E21" s="14">
        <f t="shared" si="0"/>
        <v>571</v>
      </c>
      <c r="F21" s="14">
        <v>518</v>
      </c>
    </row>
    <row r="22" spans="1:6" ht="25.5">
      <c r="A22" s="31" t="s">
        <v>100</v>
      </c>
      <c r="B22" s="305">
        <f t="shared" si="0"/>
        <v>1456</v>
      </c>
      <c r="C22" s="305">
        <f t="shared" si="0"/>
        <v>3679</v>
      </c>
      <c r="D22" s="305">
        <f t="shared" si="0"/>
        <v>4008</v>
      </c>
      <c r="E22" s="305">
        <f t="shared" si="0"/>
        <v>4926</v>
      </c>
      <c r="F22" s="305">
        <v>5363</v>
      </c>
    </row>
    <row r="27" spans="1:6" ht="29.25" customHeight="1"/>
  </sheetData>
  <mergeCells count="11">
    <mergeCell ref="D14:G14"/>
    <mergeCell ref="A14:C14"/>
    <mergeCell ref="A1:G1"/>
    <mergeCell ref="A2:G2"/>
    <mergeCell ref="A3:G3"/>
    <mergeCell ref="A5:A7"/>
    <mergeCell ref="G5:G7"/>
    <mergeCell ref="C5:C7"/>
    <mergeCell ref="B5:B7"/>
    <mergeCell ref="D5:D7"/>
    <mergeCell ref="E5:E7"/>
  </mergeCells>
  <phoneticPr fontId="34" type="noConversion"/>
  <printOptions horizontalCentered="1" verticalCentered="1"/>
  <pageMargins left="0" right="0" top="0" bottom="0" header="0" footer="0"/>
  <pageSetup paperSize="9" scale="99" orientation="portrait" r:id="rId1"/>
  <headerFooter alignWithMargins="0">
    <oddFooter>&amp;L_x000D_&amp;1#&amp;"Aptos"&amp;10&amp;K13A10E Classification: C0 Public - تصنيف الوثيقة عام</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P28"/>
  <sheetViews>
    <sheetView showGridLines="0" rightToLeft="1" view="pageBreakPreview" zoomScaleNormal="100" zoomScaleSheetLayoutView="100" workbookViewId="0">
      <selection activeCell="C10" sqref="C10"/>
    </sheetView>
  </sheetViews>
  <sheetFormatPr defaultRowHeight="12.75"/>
  <cols>
    <col min="1" max="1" width="18" style="14" customWidth="1"/>
    <col min="2" max="2" width="11.7109375" style="14" customWidth="1"/>
    <col min="3" max="7" width="8.5703125" style="14" customWidth="1"/>
    <col min="8" max="8" width="11.7109375" style="14" customWidth="1"/>
    <col min="9" max="9" width="19.140625" style="14" customWidth="1"/>
  </cols>
  <sheetData>
    <row r="1" spans="1:16" ht="18" customHeight="1">
      <c r="A1" s="944" t="s">
        <v>79</v>
      </c>
      <c r="B1" s="944"/>
      <c r="C1" s="945"/>
      <c r="D1" s="945"/>
      <c r="E1" s="945"/>
      <c r="F1" s="945"/>
      <c r="G1" s="945"/>
      <c r="H1" s="945"/>
      <c r="I1" s="945"/>
    </row>
    <row r="2" spans="1:16" ht="33.75" customHeight="1">
      <c r="A2" s="946" t="s">
        <v>185</v>
      </c>
      <c r="B2" s="946"/>
      <c r="C2" s="946"/>
      <c r="D2" s="946"/>
      <c r="E2" s="946"/>
      <c r="F2" s="946"/>
      <c r="G2" s="946"/>
      <c r="H2" s="946"/>
      <c r="I2" s="946"/>
    </row>
    <row r="3" spans="1:16" ht="15.75">
      <c r="A3" s="947" t="s">
        <v>684</v>
      </c>
      <c r="B3" s="947"/>
      <c r="C3" s="947"/>
      <c r="D3" s="947"/>
      <c r="E3" s="947"/>
      <c r="F3" s="947"/>
      <c r="G3" s="947"/>
      <c r="H3" s="947"/>
      <c r="I3" s="947"/>
    </row>
    <row r="4" spans="1:16" ht="20.100000000000001" customHeight="1">
      <c r="A4" s="21" t="s">
        <v>117</v>
      </c>
      <c r="B4" s="21"/>
      <c r="C4" s="20"/>
      <c r="D4" s="20"/>
      <c r="E4" s="20"/>
      <c r="F4" s="20"/>
      <c r="G4" s="20"/>
      <c r="H4" s="20"/>
      <c r="I4" s="32" t="s">
        <v>118</v>
      </c>
    </row>
    <row r="5" spans="1:16" s="4" customFormat="1" ht="54.75" customHeight="1">
      <c r="A5" s="973" t="s">
        <v>543</v>
      </c>
      <c r="B5" s="974"/>
      <c r="C5" s="94">
        <v>2020</v>
      </c>
      <c r="D5" s="94">
        <v>2021</v>
      </c>
      <c r="E5" s="94">
        <v>2022</v>
      </c>
      <c r="F5" s="283">
        <v>2023</v>
      </c>
      <c r="G5" s="283">
        <v>2024</v>
      </c>
      <c r="H5" s="971" t="s">
        <v>477</v>
      </c>
      <c r="I5" s="972"/>
    </row>
    <row r="6" spans="1:16" s="5" customFormat="1" ht="24.95" customHeight="1" thickBot="1">
      <c r="A6" s="959" t="s">
        <v>428</v>
      </c>
      <c r="B6" s="338" t="s">
        <v>57</v>
      </c>
      <c r="C6" s="339">
        <v>8</v>
      </c>
      <c r="D6" s="339">
        <v>8</v>
      </c>
      <c r="E6" s="339">
        <v>9</v>
      </c>
      <c r="F6" s="339">
        <v>10</v>
      </c>
      <c r="G6" s="176">
        <v>10</v>
      </c>
      <c r="H6" s="340" t="s">
        <v>59</v>
      </c>
      <c r="I6" s="965" t="s">
        <v>430</v>
      </c>
    </row>
    <row r="7" spans="1:16" s="5" customFormat="1" ht="24.95" customHeight="1">
      <c r="A7" s="960"/>
      <c r="B7" s="341" t="s">
        <v>302</v>
      </c>
      <c r="C7" s="342">
        <v>0</v>
      </c>
      <c r="D7" s="342">
        <v>0</v>
      </c>
      <c r="E7" s="342">
        <v>0</v>
      </c>
      <c r="F7" s="342">
        <v>0</v>
      </c>
      <c r="G7" s="342">
        <v>0</v>
      </c>
      <c r="H7" s="343" t="s">
        <v>303</v>
      </c>
      <c r="I7" s="966"/>
    </row>
    <row r="8" spans="1:16" s="5" customFormat="1" ht="24.95" customHeight="1">
      <c r="A8" s="961"/>
      <c r="B8" s="344" t="s">
        <v>0</v>
      </c>
      <c r="C8" s="345">
        <f>C6+C7</f>
        <v>8</v>
      </c>
      <c r="D8" s="345">
        <f t="shared" ref="D8:E8" si="0">D6+D7</f>
        <v>8</v>
      </c>
      <c r="E8" s="345">
        <f t="shared" si="0"/>
        <v>9</v>
      </c>
      <c r="F8" s="345">
        <f>F6+F7</f>
        <v>10</v>
      </c>
      <c r="G8" s="345">
        <f>SUM(G6:G7)</f>
        <v>10</v>
      </c>
      <c r="H8" s="346" t="s">
        <v>1</v>
      </c>
      <c r="I8" s="967"/>
    </row>
    <row r="9" spans="1:16" s="5" customFormat="1" ht="24.95" customHeight="1" thickBot="1">
      <c r="A9" s="962" t="s">
        <v>429</v>
      </c>
      <c r="B9" s="297" t="s">
        <v>302</v>
      </c>
      <c r="C9" s="298">
        <v>0</v>
      </c>
      <c r="D9" s="298">
        <v>0</v>
      </c>
      <c r="E9" s="298">
        <v>0</v>
      </c>
      <c r="F9" s="298">
        <v>0</v>
      </c>
      <c r="G9" s="298">
        <v>0</v>
      </c>
      <c r="H9" s="299" t="s">
        <v>303</v>
      </c>
      <c r="I9" s="968" t="s">
        <v>432</v>
      </c>
    </row>
    <row r="10" spans="1:16" s="5" customFormat="1" ht="24.95" customHeight="1">
      <c r="A10" s="963"/>
      <c r="B10" s="251" t="s">
        <v>58</v>
      </c>
      <c r="C10" s="57">
        <v>5</v>
      </c>
      <c r="D10" s="57">
        <v>3</v>
      </c>
      <c r="E10" s="57">
        <v>4</v>
      </c>
      <c r="F10" s="57">
        <v>5</v>
      </c>
      <c r="G10" s="57">
        <v>5</v>
      </c>
      <c r="H10" s="252" t="s">
        <v>60</v>
      </c>
      <c r="I10" s="969"/>
    </row>
    <row r="11" spans="1:16" s="5" customFormat="1" ht="24.95" customHeight="1">
      <c r="A11" s="964"/>
      <c r="B11" s="300" t="s">
        <v>0</v>
      </c>
      <c r="C11" s="301">
        <f>C9+C10</f>
        <v>5</v>
      </c>
      <c r="D11" s="301">
        <f t="shared" ref="D11:G11" si="1">D9+D10</f>
        <v>3</v>
      </c>
      <c r="E11" s="301">
        <f t="shared" si="1"/>
        <v>4</v>
      </c>
      <c r="F11" s="301">
        <f t="shared" si="1"/>
        <v>5</v>
      </c>
      <c r="G11" s="301">
        <f t="shared" si="1"/>
        <v>5</v>
      </c>
      <c r="H11" s="253" t="s">
        <v>431</v>
      </c>
      <c r="I11" s="970"/>
    </row>
    <row r="12" spans="1:16">
      <c r="A12" s="958" t="s">
        <v>345</v>
      </c>
      <c r="B12" s="958"/>
      <c r="C12" s="958"/>
      <c r="D12" s="958"/>
      <c r="E12" s="957" t="s">
        <v>304</v>
      </c>
      <c r="F12" s="957"/>
      <c r="G12" s="957"/>
      <c r="H12" s="957"/>
      <c r="I12" s="957"/>
    </row>
    <row r="16" spans="1:16" s="14" customFormat="1">
      <c r="A16" s="31"/>
      <c r="B16" s="31"/>
      <c r="J16"/>
      <c r="K16"/>
      <c r="L16"/>
      <c r="M16"/>
      <c r="N16"/>
      <c r="O16"/>
      <c r="P16"/>
    </row>
    <row r="17" spans="1:16" s="14" customFormat="1">
      <c r="A17" s="31"/>
      <c r="B17" s="31"/>
      <c r="J17"/>
      <c r="K17"/>
      <c r="L17"/>
      <c r="M17"/>
      <c r="N17"/>
      <c r="O17"/>
      <c r="P17"/>
    </row>
    <row r="18" spans="1:16">
      <c r="E18" s="10" t="s">
        <v>691</v>
      </c>
    </row>
    <row r="28" spans="1:16" s="14" customFormat="1" ht="29.25" customHeight="1">
      <c r="J28"/>
      <c r="K28"/>
      <c r="L28"/>
      <c r="M28"/>
      <c r="N28"/>
      <c r="O28"/>
      <c r="P28"/>
    </row>
  </sheetData>
  <mergeCells count="11">
    <mergeCell ref="E12:I12"/>
    <mergeCell ref="A12:D12"/>
    <mergeCell ref="A1:I1"/>
    <mergeCell ref="A2:I2"/>
    <mergeCell ref="A3:I3"/>
    <mergeCell ref="A6:A8"/>
    <mergeCell ref="A9:A11"/>
    <mergeCell ref="I6:I8"/>
    <mergeCell ref="I9:I11"/>
    <mergeCell ref="H5:I5"/>
    <mergeCell ref="A5:B5"/>
  </mergeCells>
  <printOptions horizontalCentered="1" verticalCentered="1"/>
  <pageMargins left="0.25" right="0.25" top="0.75" bottom="0.75" header="0.3" footer="0.3"/>
  <pageSetup paperSize="9" orientation="landscape" r:id="rId1"/>
  <headerFooter alignWithMargins="0">
    <oddFooter>&amp;L_x000D_&amp;1#&amp;"Aptos"&amp;10&amp;K13A10E Classification: C0 Public - تصنيف الوثيقة عام</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K53"/>
  <sheetViews>
    <sheetView showGridLines="0" rightToLeft="1" view="pageBreakPreview" zoomScaleNormal="100" zoomScaleSheetLayoutView="100" workbookViewId="0">
      <selection activeCell="H19" sqref="H19"/>
    </sheetView>
  </sheetViews>
  <sheetFormatPr defaultColWidth="9.140625" defaultRowHeight="12.75"/>
  <cols>
    <col min="1" max="1" width="24.7109375" style="10" customWidth="1"/>
    <col min="2" max="10" width="9" style="10" customWidth="1"/>
    <col min="11" max="11" width="24.7109375" style="10" customWidth="1"/>
  </cols>
  <sheetData>
    <row r="1" spans="1:11" ht="18">
      <c r="A1" s="944" t="s">
        <v>103</v>
      </c>
      <c r="B1" s="945"/>
      <c r="C1" s="945"/>
      <c r="D1" s="945"/>
      <c r="E1" s="945"/>
      <c r="F1" s="945"/>
      <c r="G1" s="945"/>
      <c r="H1" s="945"/>
      <c r="I1" s="945"/>
      <c r="J1" s="945"/>
      <c r="K1" s="945"/>
    </row>
    <row r="2" spans="1:11" ht="19.5" customHeight="1">
      <c r="A2" s="946" t="s">
        <v>101</v>
      </c>
      <c r="B2" s="946"/>
      <c r="C2" s="946"/>
      <c r="D2" s="946"/>
      <c r="E2" s="946"/>
      <c r="F2" s="946"/>
      <c r="G2" s="946"/>
      <c r="H2" s="946"/>
      <c r="I2" s="946"/>
      <c r="J2" s="946"/>
      <c r="K2" s="946"/>
    </row>
    <row r="3" spans="1:11" ht="15.75">
      <c r="A3" s="947" t="s">
        <v>684</v>
      </c>
      <c r="B3" s="947"/>
      <c r="C3" s="947"/>
      <c r="D3" s="947"/>
      <c r="E3" s="947"/>
      <c r="F3" s="947"/>
      <c r="G3" s="947"/>
      <c r="H3" s="947"/>
      <c r="I3" s="947"/>
      <c r="J3" s="947"/>
      <c r="K3" s="947"/>
    </row>
    <row r="4" spans="1:11" ht="20.100000000000001" customHeight="1">
      <c r="A4" s="21" t="s">
        <v>119</v>
      </c>
      <c r="B4" s="20"/>
      <c r="C4" s="20"/>
      <c r="D4" s="20"/>
      <c r="E4" s="20"/>
      <c r="F4" s="20"/>
      <c r="G4"/>
      <c r="H4"/>
      <c r="I4"/>
      <c r="J4"/>
      <c r="K4" s="32" t="s">
        <v>120</v>
      </c>
    </row>
    <row r="5" spans="1:11" s="4" customFormat="1" ht="14.25" customHeight="1">
      <c r="A5" s="975" t="s">
        <v>434</v>
      </c>
      <c r="B5" s="977" t="s">
        <v>24</v>
      </c>
      <c r="C5" s="977"/>
      <c r="D5" s="977"/>
      <c r="E5" s="978" t="s">
        <v>25</v>
      </c>
      <c r="F5" s="978"/>
      <c r="G5" s="978"/>
      <c r="H5" s="979" t="s">
        <v>0</v>
      </c>
      <c r="I5" s="979"/>
      <c r="J5" s="979"/>
      <c r="K5" s="980" t="s">
        <v>433</v>
      </c>
    </row>
    <row r="6" spans="1:11" s="4" customFormat="1" ht="14.25" customHeight="1">
      <c r="A6" s="975"/>
      <c r="B6" s="982" t="s">
        <v>26</v>
      </c>
      <c r="C6" s="982"/>
      <c r="D6" s="982"/>
      <c r="E6" s="982" t="s">
        <v>116</v>
      </c>
      <c r="F6" s="982"/>
      <c r="G6" s="982"/>
      <c r="H6" s="983" t="s">
        <v>1</v>
      </c>
      <c r="I6" s="983"/>
      <c r="J6" s="983"/>
      <c r="K6" s="980"/>
    </row>
    <row r="7" spans="1:11" s="4" customFormat="1" ht="14.25" customHeight="1">
      <c r="A7" s="975"/>
      <c r="B7" s="984" t="s">
        <v>232</v>
      </c>
      <c r="C7" s="984" t="s">
        <v>233</v>
      </c>
      <c r="D7" s="986" t="s">
        <v>231</v>
      </c>
      <c r="E7" s="984" t="s">
        <v>232</v>
      </c>
      <c r="F7" s="984" t="s">
        <v>233</v>
      </c>
      <c r="G7" s="986" t="s">
        <v>231</v>
      </c>
      <c r="H7" s="984" t="s">
        <v>232</v>
      </c>
      <c r="I7" s="984" t="s">
        <v>233</v>
      </c>
      <c r="J7" s="986" t="s">
        <v>231</v>
      </c>
      <c r="K7" s="980"/>
    </row>
    <row r="8" spans="1:11" s="4" customFormat="1" ht="14.25" customHeight="1">
      <c r="A8" s="976"/>
      <c r="B8" s="985"/>
      <c r="C8" s="985"/>
      <c r="D8" s="985"/>
      <c r="E8" s="985"/>
      <c r="F8" s="985"/>
      <c r="G8" s="985"/>
      <c r="H8" s="985"/>
      <c r="I8" s="985"/>
      <c r="J8" s="985"/>
      <c r="K8" s="981"/>
    </row>
    <row r="9" spans="1:11" ht="27" customHeight="1" thickBot="1">
      <c r="A9" s="848">
        <v>2020</v>
      </c>
      <c r="B9" s="849">
        <v>28</v>
      </c>
      <c r="C9" s="849">
        <v>4</v>
      </c>
      <c r="D9" s="850">
        <f>SUM(B9:C9)</f>
        <v>32</v>
      </c>
      <c r="E9" s="849">
        <v>575</v>
      </c>
      <c r="F9" s="849">
        <v>48</v>
      </c>
      <c r="G9" s="850">
        <f>SUM(E9:F9)</f>
        <v>623</v>
      </c>
      <c r="H9" s="850">
        <f>B9+E9</f>
        <v>603</v>
      </c>
      <c r="I9" s="850">
        <f t="shared" ref="H9:I11" si="0">C9+F9</f>
        <v>52</v>
      </c>
      <c r="J9" s="850">
        <f>SUM(H9:I9)</f>
        <v>655</v>
      </c>
      <c r="K9" s="851">
        <v>2020</v>
      </c>
    </row>
    <row r="10" spans="1:11" ht="32.25" customHeight="1" thickBot="1">
      <c r="A10" s="286">
        <v>2021</v>
      </c>
      <c r="B10" s="287">
        <v>23</v>
      </c>
      <c r="C10" s="287">
        <v>0</v>
      </c>
      <c r="D10" s="288">
        <f>SUM(B10:C10)</f>
        <v>23</v>
      </c>
      <c r="E10" s="287">
        <v>299</v>
      </c>
      <c r="F10" s="287">
        <v>38</v>
      </c>
      <c r="G10" s="288">
        <f>SUM(E10:F10)</f>
        <v>337</v>
      </c>
      <c r="H10" s="288">
        <f t="shared" si="0"/>
        <v>322</v>
      </c>
      <c r="I10" s="288">
        <f t="shared" si="0"/>
        <v>38</v>
      </c>
      <c r="J10" s="288">
        <f>SUM(H10:I10)</f>
        <v>360</v>
      </c>
      <c r="K10" s="289">
        <v>2021</v>
      </c>
    </row>
    <row r="11" spans="1:11" ht="27" customHeight="1" thickBot="1">
      <c r="A11" s="829">
        <v>2022</v>
      </c>
      <c r="B11" s="334">
        <v>29</v>
      </c>
      <c r="C11" s="334">
        <v>2</v>
      </c>
      <c r="D11" s="335">
        <f>SUM(B11:C11)</f>
        <v>31</v>
      </c>
      <c r="E11" s="334">
        <v>263</v>
      </c>
      <c r="F11" s="334">
        <v>27</v>
      </c>
      <c r="G11" s="335">
        <f>SUM(E11:F11)</f>
        <v>290</v>
      </c>
      <c r="H11" s="335">
        <f t="shared" si="0"/>
        <v>292</v>
      </c>
      <c r="I11" s="335">
        <f t="shared" si="0"/>
        <v>29</v>
      </c>
      <c r="J11" s="335">
        <f>SUM(H11:I11)</f>
        <v>321</v>
      </c>
      <c r="K11" s="336">
        <v>2022</v>
      </c>
    </row>
    <row r="12" spans="1:11" ht="32.25" customHeight="1" thickBot="1">
      <c r="A12" s="286">
        <v>2023</v>
      </c>
      <c r="B12" s="287">
        <v>24</v>
      </c>
      <c r="C12" s="287">
        <v>2</v>
      </c>
      <c r="D12" s="288">
        <f>SUM(B12:C12)</f>
        <v>26</v>
      </c>
      <c r="E12" s="287">
        <v>257</v>
      </c>
      <c r="F12" s="287">
        <v>29</v>
      </c>
      <c r="G12" s="288">
        <f>SUM(E12:F12)</f>
        <v>286</v>
      </c>
      <c r="H12" s="288">
        <f>B12+E12</f>
        <v>281</v>
      </c>
      <c r="I12" s="288">
        <f>C12+F12</f>
        <v>31</v>
      </c>
      <c r="J12" s="288">
        <f>SUM(H12:I12)</f>
        <v>312</v>
      </c>
      <c r="K12" s="289">
        <v>2023</v>
      </c>
    </row>
    <row r="13" spans="1:11" ht="27" customHeight="1">
      <c r="A13" s="829">
        <v>2024</v>
      </c>
      <c r="B13" s="334">
        <v>26</v>
      </c>
      <c r="C13" s="334">
        <v>2</v>
      </c>
      <c r="D13" s="335">
        <f>SUM(B13:C13)</f>
        <v>28</v>
      </c>
      <c r="E13" s="334">
        <v>247</v>
      </c>
      <c r="F13" s="334">
        <v>30</v>
      </c>
      <c r="G13" s="335">
        <f>SUM(E13:F13)</f>
        <v>277</v>
      </c>
      <c r="H13" s="335">
        <f>B13+E13</f>
        <v>273</v>
      </c>
      <c r="I13" s="335">
        <f>C13+F13</f>
        <v>32</v>
      </c>
      <c r="J13" s="335">
        <f>SUM(H13:I13)</f>
        <v>305</v>
      </c>
      <c r="K13" s="336">
        <v>2024</v>
      </c>
    </row>
    <row r="14" spans="1:11">
      <c r="A14" s="177"/>
    </row>
    <row r="31" s="10" customFormat="1"/>
    <row r="32" s="10" customFormat="1"/>
    <row r="33" s="10" customFormat="1"/>
    <row r="34" s="10" customFormat="1"/>
    <row r="35" s="10" customFormat="1"/>
    <row r="36" s="10" customFormat="1"/>
    <row r="37" s="10" customFormat="1"/>
    <row r="38" s="10" customFormat="1"/>
    <row r="39" s="10" customFormat="1"/>
    <row r="40" s="10" customFormat="1"/>
    <row r="41" s="10" customFormat="1"/>
    <row r="42" s="10" customFormat="1"/>
    <row r="43" s="10" customFormat="1"/>
    <row r="44" s="10" customFormat="1"/>
    <row r="45" s="10" customFormat="1"/>
    <row r="46" s="10" customFormat="1"/>
    <row r="47" s="10" customFormat="1"/>
    <row r="48" s="10" customFormat="1"/>
    <row r="49" s="10" customFormat="1"/>
    <row r="50" s="10" customFormat="1"/>
    <row r="51" s="10" customFormat="1"/>
    <row r="52" s="10" customFormat="1"/>
    <row r="53" s="10" customFormat="1"/>
  </sheetData>
  <mergeCells count="20">
    <mergeCell ref="G7:G8"/>
    <mergeCell ref="H7:H8"/>
    <mergeCell ref="I7:I8"/>
    <mergeCell ref="J7:J8"/>
    <mergeCell ref="A1:K1"/>
    <mergeCell ref="A2:K2"/>
    <mergeCell ref="A3:K3"/>
    <mergeCell ref="A5:A8"/>
    <mergeCell ref="B5:D5"/>
    <mergeCell ref="E5:G5"/>
    <mergeCell ref="H5:J5"/>
    <mergeCell ref="K5:K8"/>
    <mergeCell ref="B6:D6"/>
    <mergeCell ref="E6:G6"/>
    <mergeCell ref="H6:J6"/>
    <mergeCell ref="B7:B8"/>
    <mergeCell ref="C7:C8"/>
    <mergeCell ref="D7:D8"/>
    <mergeCell ref="E7:E8"/>
    <mergeCell ref="F7:F8"/>
  </mergeCells>
  <printOptions horizontalCentered="1" verticalCentered="1"/>
  <pageMargins left="0" right="0" top="0" bottom="0" header="0" footer="0"/>
  <pageSetup paperSize="9" orientation="landscape" r:id="rId1"/>
  <headerFooter alignWithMargins="0">
    <oddFooter>&amp;L_x000D_&amp;1#&amp;"Aptos"&amp;10&amp;K13A10E Classification: C0 Public - تصنيف الوثيقة عام</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0E5D2-928B-4D12-9FF3-135284D90D6F}">
  <sheetPr>
    <pageSetUpPr fitToPage="1"/>
  </sheetPr>
  <dimension ref="A1:K40"/>
  <sheetViews>
    <sheetView rightToLeft="1" view="pageBreakPreview" zoomScaleNormal="100" zoomScaleSheetLayoutView="100" workbookViewId="0">
      <selection activeCell="P36" sqref="P36"/>
    </sheetView>
  </sheetViews>
  <sheetFormatPr defaultRowHeight="15"/>
  <cols>
    <col min="1" max="1" width="29.85546875" style="409" customWidth="1"/>
    <col min="2" max="10" width="9.140625" style="409"/>
    <col min="11" max="11" width="27.7109375" style="409" customWidth="1"/>
    <col min="12" max="16384" width="9.140625" style="409"/>
  </cols>
  <sheetData>
    <row r="1" spans="1:11" ht="18" customHeight="1">
      <c r="A1" s="988" t="s">
        <v>692</v>
      </c>
      <c r="B1" s="934"/>
      <c r="C1" s="934"/>
      <c r="D1" s="934"/>
      <c r="E1" s="934"/>
      <c r="F1" s="934"/>
      <c r="G1" s="934"/>
      <c r="H1" s="934"/>
      <c r="I1" s="934"/>
      <c r="J1" s="934"/>
      <c r="K1" s="934"/>
    </row>
    <row r="2" spans="1:11" ht="15.75" customHeight="1">
      <c r="A2" s="935" t="s">
        <v>693</v>
      </c>
      <c r="B2" s="935"/>
      <c r="C2" s="935"/>
      <c r="D2" s="935"/>
      <c r="E2" s="935"/>
      <c r="F2" s="935"/>
      <c r="G2" s="935"/>
      <c r="H2" s="935"/>
      <c r="I2" s="935"/>
      <c r="J2" s="935"/>
      <c r="K2" s="935"/>
    </row>
    <row r="3" spans="1:11" ht="15.75">
      <c r="A3" s="935">
        <v>2024</v>
      </c>
      <c r="B3" s="935"/>
      <c r="C3" s="935"/>
      <c r="D3" s="935"/>
      <c r="E3" s="935"/>
      <c r="F3" s="935"/>
      <c r="G3" s="935"/>
      <c r="H3" s="935"/>
      <c r="I3" s="935"/>
      <c r="J3" s="935"/>
      <c r="K3" s="935"/>
    </row>
    <row r="4" spans="1:11" ht="15.75">
      <c r="A4" s="103" t="s">
        <v>750</v>
      </c>
      <c r="B4" s="987"/>
      <c r="C4" s="987"/>
      <c r="D4" s="987"/>
      <c r="E4" s="987"/>
      <c r="F4" s="987"/>
      <c r="G4" s="987"/>
      <c r="H4" s="987"/>
      <c r="I4" s="987"/>
      <c r="J4" s="987"/>
      <c r="K4" s="105" t="s">
        <v>751</v>
      </c>
    </row>
    <row r="5" spans="1:11">
      <c r="A5" s="975" t="s">
        <v>346</v>
      </c>
      <c r="B5" s="978" t="s">
        <v>24</v>
      </c>
      <c r="C5" s="978"/>
      <c r="D5" s="978"/>
      <c r="E5" s="978" t="s">
        <v>25</v>
      </c>
      <c r="F5" s="978"/>
      <c r="G5" s="978"/>
      <c r="H5" s="989" t="s">
        <v>0</v>
      </c>
      <c r="I5" s="989"/>
      <c r="J5" s="989"/>
      <c r="K5" s="990" t="s">
        <v>694</v>
      </c>
    </row>
    <row r="6" spans="1:11">
      <c r="A6" s="975"/>
      <c r="B6" s="982" t="s">
        <v>26</v>
      </c>
      <c r="C6" s="982"/>
      <c r="D6" s="982"/>
      <c r="E6" s="982" t="s">
        <v>116</v>
      </c>
      <c r="F6" s="982"/>
      <c r="G6" s="982"/>
      <c r="H6" s="992" t="s">
        <v>1</v>
      </c>
      <c r="I6" s="992"/>
      <c r="J6" s="992"/>
      <c r="K6" s="990"/>
    </row>
    <row r="7" spans="1:11" ht="15" customHeight="1">
      <c r="A7" s="975"/>
      <c r="B7" s="984" t="s">
        <v>232</v>
      </c>
      <c r="C7" s="984" t="s">
        <v>233</v>
      </c>
      <c r="D7" s="986" t="s">
        <v>231</v>
      </c>
      <c r="E7" s="984" t="s">
        <v>232</v>
      </c>
      <c r="F7" s="984" t="s">
        <v>233</v>
      </c>
      <c r="G7" s="986" t="s">
        <v>231</v>
      </c>
      <c r="H7" s="984" t="s">
        <v>232</v>
      </c>
      <c r="I7" s="984" t="s">
        <v>233</v>
      </c>
      <c r="J7" s="986" t="s">
        <v>231</v>
      </c>
      <c r="K7" s="990"/>
    </row>
    <row r="8" spans="1:11">
      <c r="A8" s="976"/>
      <c r="B8" s="985"/>
      <c r="C8" s="985"/>
      <c r="D8" s="985"/>
      <c r="E8" s="985"/>
      <c r="F8" s="985"/>
      <c r="G8" s="985"/>
      <c r="H8" s="985"/>
      <c r="I8" s="985"/>
      <c r="J8" s="985"/>
      <c r="K8" s="991"/>
    </row>
    <row r="9" spans="1:11" ht="16.5" thickBot="1">
      <c r="A9" s="33" t="s">
        <v>112</v>
      </c>
      <c r="B9" s="545">
        <f>[3]الشرق!B10+[3]الراية!B10+[3]العرب!B10+'[3]الوطن وقطر تربيون'!B10+[3]gulftime!B10+[3]البنسويلا!B10</f>
        <v>3</v>
      </c>
      <c r="C9" s="545">
        <f>[3]الشرق!C10+[3]الراية!C10+[3]العرب!C10+'[3]الوطن وقطر تربيون'!C10+[3]gulftime!C10+[3]البنسويلا!C10</f>
        <v>0</v>
      </c>
      <c r="D9" s="545">
        <f>SUM(B9:C9)</f>
        <v>3</v>
      </c>
      <c r="E9" s="545">
        <f>[3]الشرق!E10+[3]الراية!E10+[3]العرب!E10+'[3]الوطن وقطر تربيون'!E10+[3]gulftime!E10+[3]البنسويلا!E10</f>
        <v>0</v>
      </c>
      <c r="F9" s="545">
        <f>[3]الشرق!F10+[3]الراية!F10+[3]العرب!F10+'[3]الوطن وقطر تربيون'!F10+[3]gulftime!F10+[3]البنسويلا!F10</f>
        <v>0</v>
      </c>
      <c r="G9" s="545">
        <f>SUM(E9:F9)</f>
        <v>0</v>
      </c>
      <c r="H9" s="546">
        <f>SUM(B9,E9)</f>
        <v>3</v>
      </c>
      <c r="I9" s="546">
        <f>SUM(C9,F9)</f>
        <v>0</v>
      </c>
      <c r="J9" s="546">
        <f>SUM(H9:I9)</f>
        <v>3</v>
      </c>
      <c r="K9" s="547" t="s">
        <v>979</v>
      </c>
    </row>
    <row r="10" spans="1:11" ht="16.5" thickBot="1">
      <c r="A10" s="34" t="s">
        <v>544</v>
      </c>
      <c r="B10" s="413">
        <f>'[3]الوطن وقطر تربيون'!B11</f>
        <v>1</v>
      </c>
      <c r="C10" s="413">
        <f>'[3]الوطن وقطر تربيون'!C11</f>
        <v>0</v>
      </c>
      <c r="D10" s="754">
        <f t="shared" ref="D10:D36" si="0">SUM(B10:C10)</f>
        <v>1</v>
      </c>
      <c r="E10" s="413">
        <f>'[3]الوطن وقطر تربيون'!E11</f>
        <v>0</v>
      </c>
      <c r="F10" s="413">
        <f>'[3]الوطن وقطر تربيون'!F11</f>
        <v>0</v>
      </c>
      <c r="G10" s="413">
        <f>E10+F10</f>
        <v>0</v>
      </c>
      <c r="H10" s="414">
        <f>SUM(B10,E10)</f>
        <v>1</v>
      </c>
      <c r="I10" s="414">
        <f>SUM(C10,F10)</f>
        <v>0</v>
      </c>
      <c r="J10" s="414">
        <f t="shared" ref="J10:J37" si="1">SUM(H10:I10)</f>
        <v>1</v>
      </c>
      <c r="K10" s="416" t="s">
        <v>978</v>
      </c>
    </row>
    <row r="11" spans="1:11" ht="16.5" thickBot="1">
      <c r="A11" s="64" t="s">
        <v>113</v>
      </c>
      <c r="B11" s="411">
        <f>[3]الشرق!B11+[3]الراية!B11+[3]العرب!B11+'[3]الوطن وقطر تربيون'!B12+[3]gulftime!B11+[3]البنسويلا!B11</f>
        <v>2</v>
      </c>
      <c r="C11" s="411">
        <f>[3]الشرق!C11+[3]الراية!C11+[3]العرب!C11+'[3]الوطن وقطر تربيون'!C12+[3]gulftime!C11+[3]البنسويلا!C11</f>
        <v>0</v>
      </c>
      <c r="D11" s="411">
        <f t="shared" si="0"/>
        <v>2</v>
      </c>
      <c r="E11" s="411">
        <f>[3]الشرق!E11+[3]الراية!E11+[3]العرب!E11+'[3]الوطن وقطر تربيون'!E12+[3]gulftime!E11+[3]البنسويلا!E11</f>
        <v>0</v>
      </c>
      <c r="F11" s="411">
        <f>[3]الشرق!F11+[3]الراية!F11+[3]العرب!F11+'[3]الوطن وقطر تربيون'!F12+[3]gulftime!F11+[3]البنسويلا!F11</f>
        <v>0</v>
      </c>
      <c r="G11" s="755">
        <f t="shared" ref="G11:G36" si="2">E11+F11</f>
        <v>0</v>
      </c>
      <c r="H11" s="412">
        <f t="shared" ref="H11:I37" si="3">SUM(B11,E11)</f>
        <v>2</v>
      </c>
      <c r="I11" s="412">
        <f t="shared" si="3"/>
        <v>0</v>
      </c>
      <c r="J11" s="412">
        <f t="shared" si="1"/>
        <v>2</v>
      </c>
      <c r="K11" s="415" t="s">
        <v>980</v>
      </c>
    </row>
    <row r="12" spans="1:11" ht="16.5" thickBot="1">
      <c r="A12" s="34" t="s">
        <v>545</v>
      </c>
      <c r="B12" s="413">
        <f>'[3]الوطن وقطر تربيون'!B13</f>
        <v>1</v>
      </c>
      <c r="C12" s="413">
        <f>'[3]الوطن وقطر تربيون'!C13</f>
        <v>0</v>
      </c>
      <c r="D12" s="754">
        <f t="shared" si="0"/>
        <v>1</v>
      </c>
      <c r="E12" s="413">
        <f>'[3]الوطن وقطر تربيون'!E13</f>
        <v>0</v>
      </c>
      <c r="F12" s="413">
        <f>'[3]الوطن وقطر تربيون'!F13</f>
        <v>0</v>
      </c>
      <c r="G12" s="413">
        <f t="shared" si="2"/>
        <v>0</v>
      </c>
      <c r="H12" s="414">
        <f>SUM(B12,E12)</f>
        <v>1</v>
      </c>
      <c r="I12" s="414">
        <f>SUM(C12,F12)</f>
        <v>0</v>
      </c>
      <c r="J12" s="414">
        <f t="shared" si="1"/>
        <v>1</v>
      </c>
      <c r="K12" s="416" t="s">
        <v>981</v>
      </c>
    </row>
    <row r="13" spans="1:11" ht="16.5" thickBot="1">
      <c r="A13" s="64" t="s">
        <v>695</v>
      </c>
      <c r="B13" s="411">
        <f>[3]الشرق!B13+[3]الراية!B13+[3]العرب!B13+'[3]الوطن وقطر تربيون'!B15+[3]gulftime!B13+[3]البنسويلا!B13</f>
        <v>7</v>
      </c>
      <c r="C13" s="411">
        <f>[3]الشرق!C13+[3]الراية!C13+[3]العرب!C13+'[3]الوطن وقطر تربيون'!C15+[3]gulftime!C13+[3]البنسويلا!C13</f>
        <v>0</v>
      </c>
      <c r="D13" s="411">
        <f t="shared" si="0"/>
        <v>7</v>
      </c>
      <c r="E13" s="411">
        <f>[3]الشرق!E13+[3]الراية!E13+[3]العرب!E13+'[3]الوطن وقطر تربيون'!E15+[3]gulftime!E13+[3]البنسويلا!E13</f>
        <v>0</v>
      </c>
      <c r="F13" s="411">
        <f>[3]الشرق!F13+[3]الراية!F13+[3]العرب!F13+'[3]الوطن وقطر تربيون'!F15+[3]gulftime!F13+[3]البنسويلا!F13</f>
        <v>0</v>
      </c>
      <c r="G13" s="755">
        <f t="shared" si="2"/>
        <v>0</v>
      </c>
      <c r="H13" s="412">
        <f t="shared" si="3"/>
        <v>7</v>
      </c>
      <c r="I13" s="412">
        <f t="shared" si="3"/>
        <v>0</v>
      </c>
      <c r="J13" s="412">
        <f t="shared" si="1"/>
        <v>7</v>
      </c>
      <c r="K13" s="415" t="s">
        <v>696</v>
      </c>
    </row>
    <row r="14" spans="1:11" ht="16.5" thickBot="1">
      <c r="A14" s="34" t="s">
        <v>43</v>
      </c>
      <c r="B14" s="413">
        <f>[3]الشرق!B14+[3]الراية!B14+[3]العرب!B14+'[3]الوطن وقطر تربيون'!B16+[3]gulftime!B14+[3]البنسويلا!B14</f>
        <v>2</v>
      </c>
      <c r="C14" s="413">
        <f>[3]الشرق!C14+[3]الراية!C14+[3]العرب!C14+'[3]الوطن وقطر تربيون'!C16+[3]gulftime!C14+[3]البنسويلا!C14</f>
        <v>0</v>
      </c>
      <c r="D14" s="754">
        <f t="shared" si="0"/>
        <v>2</v>
      </c>
      <c r="E14" s="413">
        <f>[3]الشرق!E14+[3]الراية!E14+[3]العرب!E14+'[3]الوطن وقطر تربيون'!E16+[3]gulftime!E14+[3]البنسويلا!E14</f>
        <v>0</v>
      </c>
      <c r="F14" s="413">
        <f>[3]الشرق!F14+[3]الراية!F14+[3]العرب!F14+'[3]الوطن وقطر تربيون'!F16+[3]gulftime!F14+[3]البنسويلا!F14</f>
        <v>0</v>
      </c>
      <c r="G14" s="413">
        <f t="shared" si="2"/>
        <v>0</v>
      </c>
      <c r="H14" s="414">
        <f t="shared" si="3"/>
        <v>2</v>
      </c>
      <c r="I14" s="414">
        <f t="shared" si="3"/>
        <v>0</v>
      </c>
      <c r="J14" s="414">
        <f t="shared" si="1"/>
        <v>2</v>
      </c>
      <c r="K14" s="416" t="s">
        <v>697</v>
      </c>
    </row>
    <row r="15" spans="1:11" ht="16.5" thickBot="1">
      <c r="A15" s="64" t="s">
        <v>114</v>
      </c>
      <c r="B15" s="411">
        <f>[3]الشرق!B15+[3]الراية!B15+[3]العرب!B15+'[3]الوطن وقطر تربيون'!B17+[3]gulftime!B15+[3]البنسويلا!B15</f>
        <v>1</v>
      </c>
      <c r="C15" s="411">
        <f>[3]الشرق!C15+[3]الراية!C15+[3]العرب!C15+'[3]الوطن وقطر تربيون'!C17+[3]gulftime!C15+[3]البنسويلا!C15</f>
        <v>0</v>
      </c>
      <c r="D15" s="411">
        <f t="shared" si="0"/>
        <v>1</v>
      </c>
      <c r="E15" s="411">
        <f>[3]الشرق!E15+[3]الراية!E15+[3]العرب!E15+'[3]الوطن وقطر تربيون'!E17+[3]gulftime!E15+[3]البنسويلا!E15</f>
        <v>0</v>
      </c>
      <c r="F15" s="411">
        <f>[3]الشرق!F15+[3]الراية!F15+[3]العرب!F15+'[3]الوطن وقطر تربيون'!F17+[3]gulftime!F15+[3]البنسويلا!F15</f>
        <v>0</v>
      </c>
      <c r="G15" s="755">
        <f t="shared" si="2"/>
        <v>0</v>
      </c>
      <c r="H15" s="412">
        <f t="shared" si="3"/>
        <v>1</v>
      </c>
      <c r="I15" s="412">
        <f t="shared" si="3"/>
        <v>0</v>
      </c>
      <c r="J15" s="412">
        <f t="shared" si="1"/>
        <v>1</v>
      </c>
      <c r="K15" s="415" t="s">
        <v>698</v>
      </c>
    </row>
    <row r="16" spans="1:11" ht="16.5" thickBot="1">
      <c r="A16" s="34" t="s">
        <v>699</v>
      </c>
      <c r="B16" s="413">
        <f>[3]الشرق!B16+[3]الراية!B16+[3]العرب!B16+'[3]الوطن وقطر تربيون'!B18+[3]gulftime!B16+[3]البنسويلا!B16</f>
        <v>4</v>
      </c>
      <c r="C16" s="413">
        <f>[3]الشرق!C16+[3]الراية!C16+[3]العرب!C16+'[3]الوطن وقطر تربيون'!C18+[3]gulftime!C16+[3]البنسويلا!C16</f>
        <v>0</v>
      </c>
      <c r="D16" s="754">
        <f t="shared" si="0"/>
        <v>4</v>
      </c>
      <c r="E16" s="413">
        <f>[3]الشرق!E16+[3]الراية!E16+[3]العرب!E16+'[3]الوطن وقطر تربيون'!E18+[3]gulftime!E16+[3]البنسويلا!E16</f>
        <v>4</v>
      </c>
      <c r="F16" s="413">
        <f>[3]الشرق!F16+[3]الراية!F16+[3]العرب!F16+'[3]الوطن وقطر تربيون'!F18+[3]gulftime!F16+[3]البنسويلا!F16</f>
        <v>0</v>
      </c>
      <c r="G16" s="413">
        <f t="shared" si="2"/>
        <v>4</v>
      </c>
      <c r="H16" s="414">
        <f t="shared" si="3"/>
        <v>8</v>
      </c>
      <c r="I16" s="414">
        <f t="shared" si="3"/>
        <v>0</v>
      </c>
      <c r="J16" s="414">
        <f t="shared" si="1"/>
        <v>8</v>
      </c>
      <c r="K16" s="416" t="s">
        <v>700</v>
      </c>
    </row>
    <row r="17" spans="1:11" ht="16.5" thickBot="1">
      <c r="A17" s="64" t="s">
        <v>546</v>
      </c>
      <c r="B17" s="411">
        <f>[3]الشرق!B17+[3]الراية!B17+[3]العرب!B17+'[3]الوطن وقطر تربيون'!B19+[3]gulftime!B17+[3]البنسويلا!B17</f>
        <v>0</v>
      </c>
      <c r="C17" s="411">
        <f>[3]الشرق!C17+[3]الراية!C17+[3]العرب!C17+'[3]الوطن وقطر تربيون'!C19+[3]gulftime!C17+[3]البنسويلا!C17</f>
        <v>0</v>
      </c>
      <c r="D17" s="411">
        <f t="shared" si="0"/>
        <v>0</v>
      </c>
      <c r="E17" s="411">
        <f>[3]الشرق!E17+[3]الراية!E17+[3]العرب!E17+'[3]الوطن وقطر تربيون'!E19+[3]gulftime!E17+[3]البنسويلا!E17</f>
        <v>1</v>
      </c>
      <c r="F17" s="411">
        <f>[3]الشرق!F17+[3]الراية!F17+[3]العرب!F17+'[3]الوطن وقطر تربيون'!F19+[3]gulftime!F17+[3]البنسويلا!F17</f>
        <v>0</v>
      </c>
      <c r="G17" s="755">
        <f t="shared" si="2"/>
        <v>1</v>
      </c>
      <c r="H17" s="412">
        <f t="shared" si="3"/>
        <v>1</v>
      </c>
      <c r="I17" s="412">
        <f t="shared" si="3"/>
        <v>0</v>
      </c>
      <c r="J17" s="412">
        <f t="shared" si="1"/>
        <v>1</v>
      </c>
      <c r="K17" s="415" t="s">
        <v>701</v>
      </c>
    </row>
    <row r="18" spans="1:11" ht="16.5" thickBot="1">
      <c r="A18" s="34" t="s">
        <v>630</v>
      </c>
      <c r="B18" s="413">
        <f>[3]الشرق!B18</f>
        <v>0</v>
      </c>
      <c r="C18" s="413">
        <f>[3]الشرق!C18</f>
        <v>1</v>
      </c>
      <c r="D18" s="754">
        <f t="shared" si="0"/>
        <v>1</v>
      </c>
      <c r="E18" s="413">
        <f>[3]الشرق!E18</f>
        <v>2</v>
      </c>
      <c r="F18" s="413">
        <f>[3]الشرق!F18</f>
        <v>0</v>
      </c>
      <c r="G18" s="413">
        <f t="shared" si="2"/>
        <v>2</v>
      </c>
      <c r="H18" s="414">
        <f t="shared" si="3"/>
        <v>2</v>
      </c>
      <c r="I18" s="414">
        <f>SUM(C18,F18)</f>
        <v>1</v>
      </c>
      <c r="J18" s="414">
        <f t="shared" si="1"/>
        <v>3</v>
      </c>
      <c r="K18" s="416" t="s">
        <v>631</v>
      </c>
    </row>
    <row r="19" spans="1:11" ht="16.5" thickBot="1">
      <c r="A19" s="64" t="s">
        <v>702</v>
      </c>
      <c r="B19" s="411">
        <f>[3]الشرق!B19+[3]الراية!B18+[3]العرب!B18+'[3]الوطن وقطر تربيون'!B20+[3]gulftime!B18+[3]البنسويلا!B18</f>
        <v>0</v>
      </c>
      <c r="C19" s="411">
        <f>[3]الشرق!C19+[3]الراية!C18+[3]العرب!C18+'[3]الوطن وقطر تربيون'!C20+[3]gulftime!C18+[3]البنسويلا!C18</f>
        <v>0</v>
      </c>
      <c r="D19" s="411">
        <f t="shared" si="0"/>
        <v>0</v>
      </c>
      <c r="E19" s="411">
        <f>[3]الشرق!E19+[3]الراية!E18+[3]العرب!E18+'[3]الوطن وقطر تربيون'!E20+[3]gulftime!E18+[3]البنسويلا!E18</f>
        <v>4</v>
      </c>
      <c r="F19" s="411">
        <f>[3]الشرق!F19+[3]الراية!F18+[3]العرب!F18+'[3]الوطن وقطر تربيون'!F20+[3]gulftime!F18+[3]البنسويلا!F18</f>
        <v>0</v>
      </c>
      <c r="G19" s="755">
        <f t="shared" si="2"/>
        <v>4</v>
      </c>
      <c r="H19" s="412">
        <f t="shared" si="3"/>
        <v>4</v>
      </c>
      <c r="I19" s="412">
        <f t="shared" si="3"/>
        <v>0</v>
      </c>
      <c r="J19" s="412">
        <f t="shared" si="1"/>
        <v>4</v>
      </c>
      <c r="K19" s="415" t="s">
        <v>703</v>
      </c>
    </row>
    <row r="20" spans="1:11" ht="16.5" thickBot="1">
      <c r="A20" s="34" t="s">
        <v>704</v>
      </c>
      <c r="B20" s="413">
        <f>[3]الشرق!B20+[3]الراية!B19+[3]العرب!B19+'[3]الوطن وقطر تربيون'!B21+[3]gulftime!B19+[3]البنسويلا!B19</f>
        <v>1</v>
      </c>
      <c r="C20" s="413">
        <f>[3]الشرق!C20+[3]الراية!C19+[3]العرب!C19+'[3]الوطن وقطر تربيون'!C21+[3]gulftime!C19+[3]البنسويلا!C19</f>
        <v>1</v>
      </c>
      <c r="D20" s="754">
        <f t="shared" si="0"/>
        <v>2</v>
      </c>
      <c r="E20" s="413">
        <f>[3]الشرق!E20+[3]الراية!E19+[3]العرب!E19+'[3]الوطن وقطر تربيون'!E21+[3]gulftime!E19+[3]البنسويلا!E19</f>
        <v>84</v>
      </c>
      <c r="F20" s="413">
        <f>[3]الشرق!F20+[3]الراية!F19+[3]العرب!F19+'[3]الوطن وقطر تربيون'!F21+[3]gulftime!F19+[3]البنسويلا!F19</f>
        <v>10</v>
      </c>
      <c r="G20" s="413">
        <f t="shared" si="2"/>
        <v>94</v>
      </c>
      <c r="H20" s="414">
        <f t="shared" si="3"/>
        <v>85</v>
      </c>
      <c r="I20" s="414">
        <f t="shared" si="3"/>
        <v>11</v>
      </c>
      <c r="J20" s="414">
        <f t="shared" si="1"/>
        <v>96</v>
      </c>
      <c r="K20" s="416" t="s">
        <v>705</v>
      </c>
    </row>
    <row r="21" spans="1:11" ht="16.5" thickBot="1">
      <c r="A21" s="64" t="s">
        <v>706</v>
      </c>
      <c r="B21" s="411">
        <f>[3]الشرق!B21+[3]الراية!B20+[3]العرب!B20+'[3]الوطن وقطر تربيون'!B22+[3]gulftime!B20+[3]البنسويلا!B20</f>
        <v>0</v>
      </c>
      <c r="C21" s="411">
        <f>[3]الشرق!C21+[3]الراية!C20+[3]العرب!C20+'[3]الوطن وقطر تربيون'!C22+[3]gulftime!C20+[3]البنسويلا!C20</f>
        <v>0</v>
      </c>
      <c r="D21" s="411">
        <f t="shared" si="0"/>
        <v>0</v>
      </c>
      <c r="E21" s="411">
        <f>[3]الشرق!E21+[3]الراية!E20+[3]العرب!E20+'[3]الوطن وقطر تربيون'!E22+[3]gulftime!E20+[3]البنسويلا!E20</f>
        <v>16</v>
      </c>
      <c r="F21" s="411">
        <f>[3]الشرق!F21+[3]الراية!F20+[3]العرب!F20+'[3]الوطن وقطر تربيون'!F22+[3]gulftime!F20+[3]البنسويلا!F20</f>
        <v>4</v>
      </c>
      <c r="G21" s="755">
        <f t="shared" si="2"/>
        <v>20</v>
      </c>
      <c r="H21" s="412">
        <f t="shared" si="3"/>
        <v>16</v>
      </c>
      <c r="I21" s="412">
        <f t="shared" si="3"/>
        <v>4</v>
      </c>
      <c r="J21" s="412">
        <f t="shared" si="1"/>
        <v>20</v>
      </c>
      <c r="K21" s="415" t="s">
        <v>707</v>
      </c>
    </row>
    <row r="22" spans="1:11" ht="16.5" thickBot="1">
      <c r="A22" s="34" t="s">
        <v>708</v>
      </c>
      <c r="B22" s="413">
        <f>[3]الشرق!B22+[3]الراية!B21+[3]العرب!B21+'[3]الوطن وقطر تربيون'!B23+[3]gulftime!B21+[3]البنسويلا!B21</f>
        <v>0</v>
      </c>
      <c r="C22" s="413">
        <f>[3]الشرق!C22+[3]الراية!C21+[3]العرب!C21+'[3]الوطن وقطر تربيون'!C23+[3]gulftime!C21+[3]البنسويلا!C21</f>
        <v>0</v>
      </c>
      <c r="D22" s="754">
        <f t="shared" si="0"/>
        <v>0</v>
      </c>
      <c r="E22" s="413">
        <f>[3]الشرق!E22+[3]الراية!E21+[3]العرب!E21+'[3]الوطن وقطر تربيون'!E23+[3]gulftime!E21+[3]البنسويلا!E21</f>
        <v>21</v>
      </c>
      <c r="F22" s="413">
        <f>[3]الشرق!F22+[3]الراية!F21+[3]العرب!F21+'[3]الوطن وقطر تربيون'!F23+[3]gulftime!F21+[3]البنسويلا!F21</f>
        <v>0</v>
      </c>
      <c r="G22" s="413">
        <f t="shared" si="2"/>
        <v>21</v>
      </c>
      <c r="H22" s="414">
        <f t="shared" si="3"/>
        <v>21</v>
      </c>
      <c r="I22" s="414">
        <f t="shared" si="3"/>
        <v>0</v>
      </c>
      <c r="J22" s="414">
        <f t="shared" si="1"/>
        <v>21</v>
      </c>
      <c r="K22" s="416" t="s">
        <v>709</v>
      </c>
    </row>
    <row r="23" spans="1:11" ht="16.5" thickBot="1">
      <c r="A23" s="64" t="s">
        <v>710</v>
      </c>
      <c r="B23" s="411">
        <f>[3]الشرق!B23+[3]الراية!B22+[3]العرب!B22+'[3]الوطن وقطر تربيون'!B24+[3]gulftime!B22+[3]البنسويلا!B22</f>
        <v>0</v>
      </c>
      <c r="C23" s="411">
        <f>[3]الشرق!C23+[3]الراية!C22+[3]العرب!C22+'[3]الوطن وقطر تربيون'!C24+[3]gulftime!C22+[3]البنسويلا!C22</f>
        <v>0</v>
      </c>
      <c r="D23" s="411">
        <f t="shared" si="0"/>
        <v>0</v>
      </c>
      <c r="E23" s="411">
        <f>[3]الشرق!E23+[3]الراية!E22+[3]العرب!E22+'[3]الوطن وقطر تربيون'!E24+[3]gulftime!E22+[3]البنسويلا!E22</f>
        <v>4</v>
      </c>
      <c r="F23" s="411">
        <f>[3]الشرق!F23+[3]الراية!F22+[3]العرب!F22+'[3]الوطن وقطر تربيون'!F24+[3]gulftime!F22+[3]البنسويلا!F22</f>
        <v>2</v>
      </c>
      <c r="G23" s="755">
        <f t="shared" si="2"/>
        <v>6</v>
      </c>
      <c r="H23" s="412">
        <f t="shared" si="3"/>
        <v>4</v>
      </c>
      <c r="I23" s="412">
        <f t="shared" si="3"/>
        <v>2</v>
      </c>
      <c r="J23" s="412">
        <f t="shared" si="1"/>
        <v>6</v>
      </c>
      <c r="K23" s="415" t="s">
        <v>711</v>
      </c>
    </row>
    <row r="24" spans="1:11" ht="16.5" thickBot="1">
      <c r="A24" s="34" t="s">
        <v>712</v>
      </c>
      <c r="B24" s="413">
        <f>[3]الشرق!B24+[3]الراية!B23+[3]العرب!B23+'[3]الوطن وقطر تربيون'!B25+[3]gulftime!B23+[3]البنسويلا!B23</f>
        <v>0</v>
      </c>
      <c r="C24" s="413">
        <f>[3]الشرق!C24+[3]الراية!C23+[3]العرب!C23+'[3]الوطن وقطر تربيون'!C25+[3]gulftime!C23+[3]البنسويلا!C23</f>
        <v>0</v>
      </c>
      <c r="D24" s="754">
        <f t="shared" si="0"/>
        <v>0</v>
      </c>
      <c r="E24" s="413">
        <f>[3]الشرق!E24+[3]الراية!E23+[3]العرب!E23+'[3]الوطن وقطر تربيون'!E25+[3]gulftime!E23+[3]البنسويلا!E23</f>
        <v>15</v>
      </c>
      <c r="F24" s="413">
        <f>[3]الشرق!F24+[3]الراية!F23+[3]العرب!F23+'[3]الوطن وقطر تربيون'!F25+[3]gulftime!F23+[3]البنسويلا!F23</f>
        <v>0</v>
      </c>
      <c r="G24" s="413">
        <f t="shared" si="2"/>
        <v>15</v>
      </c>
      <c r="H24" s="414">
        <f t="shared" si="3"/>
        <v>15</v>
      </c>
      <c r="I24" s="414">
        <f t="shared" si="3"/>
        <v>0</v>
      </c>
      <c r="J24" s="414">
        <f t="shared" si="1"/>
        <v>15</v>
      </c>
      <c r="K24" s="416" t="s">
        <v>713</v>
      </c>
    </row>
    <row r="25" spans="1:11" ht="16.5" thickBot="1">
      <c r="A25" s="64" t="s">
        <v>714</v>
      </c>
      <c r="B25" s="411">
        <f>[3]الشرق!B25+[3]الراية!B24+[3]العرب!B24+'[3]الوطن وقطر تربيون'!B26+[3]gulftime!B24+[3]البنسويلا!B24</f>
        <v>0</v>
      </c>
      <c r="C25" s="411">
        <f>[3]الشرق!C25+[3]الراية!C24+[3]العرب!C24+'[3]الوطن وقطر تربيون'!C26+[3]gulftime!C24+[3]البنسويلا!C24</f>
        <v>0</v>
      </c>
      <c r="D25" s="411">
        <f t="shared" si="0"/>
        <v>0</v>
      </c>
      <c r="E25" s="411">
        <f>[3]الشرق!E25+[3]الراية!E24+[3]العرب!E24+'[3]الوطن وقطر تربيون'!E26+[3]gulftime!E24+[3]البنسويلا!E24</f>
        <v>5</v>
      </c>
      <c r="F25" s="411">
        <f>[3]الشرق!F25+[3]الراية!F24+[3]العرب!F24+'[3]الوطن وقطر تربيون'!F26+[3]gulftime!F24+[3]البنسويلا!F24</f>
        <v>0</v>
      </c>
      <c r="G25" s="755">
        <f t="shared" si="2"/>
        <v>5</v>
      </c>
      <c r="H25" s="412">
        <f t="shared" si="3"/>
        <v>5</v>
      </c>
      <c r="I25" s="412">
        <f t="shared" si="3"/>
        <v>0</v>
      </c>
      <c r="J25" s="412">
        <f t="shared" si="1"/>
        <v>5</v>
      </c>
      <c r="K25" s="415" t="s">
        <v>715</v>
      </c>
    </row>
    <row r="26" spans="1:11" ht="16.5" thickBot="1">
      <c r="A26" s="34" t="s">
        <v>716</v>
      </c>
      <c r="B26" s="413">
        <f>[3]الشرق!B26+[3]الراية!B25+[3]العرب!B25+'[3]الوطن وقطر تربيون'!B27+[3]gulftime!B25+[3]البنسويلا!B25</f>
        <v>1</v>
      </c>
      <c r="C26" s="413">
        <f>[3]الشرق!C26+[3]الراية!C25+[3]العرب!C25+'[3]الوطن وقطر تربيون'!C27+[3]gulftime!C25+[3]البنسويلا!C25</f>
        <v>0</v>
      </c>
      <c r="D26" s="754">
        <f t="shared" si="0"/>
        <v>1</v>
      </c>
      <c r="E26" s="413">
        <f>[3]الشرق!E26+[3]الراية!E25+[3]العرب!E25+'[3]الوطن وقطر تربيون'!E27+[3]gulftime!E25+[3]البنسويلا!E25</f>
        <v>14</v>
      </c>
      <c r="F26" s="413">
        <f>[3]الشرق!F26+[3]الراية!F25+[3]العرب!F25+'[3]الوطن وقطر تربيون'!F27+[3]gulftime!F25+[3]البنسويلا!F25</f>
        <v>0</v>
      </c>
      <c r="G26" s="413">
        <f t="shared" si="2"/>
        <v>14</v>
      </c>
      <c r="H26" s="414">
        <f t="shared" si="3"/>
        <v>15</v>
      </c>
      <c r="I26" s="414">
        <f t="shared" si="3"/>
        <v>0</v>
      </c>
      <c r="J26" s="414">
        <f t="shared" si="1"/>
        <v>15</v>
      </c>
      <c r="K26" s="416" t="s">
        <v>717</v>
      </c>
    </row>
    <row r="27" spans="1:11" ht="16.5" thickBot="1">
      <c r="A27" s="417" t="s">
        <v>78</v>
      </c>
      <c r="B27" s="411">
        <f>[3]الشرق!B27+[3]الراية!B26+[3]العرب!B26+'[3]الوطن وقطر تربيون'!B28+[3]gulftime!B26+[3]البنسويلا!B26</f>
        <v>0</v>
      </c>
      <c r="C27" s="411">
        <f>[3]الشرق!C27+[3]الراية!C26+[3]العرب!C26+'[3]الوطن وقطر تربيون'!C28+[3]gulftime!C26+[3]البنسويلا!C26</f>
        <v>0</v>
      </c>
      <c r="D27" s="411">
        <f t="shared" si="0"/>
        <v>0</v>
      </c>
      <c r="E27" s="411">
        <f>[3]الشرق!E27+[3]الراية!E26+[3]العرب!E26+'[3]الوطن وقطر تربيون'!E28+[3]gulftime!E26+[3]البنسويلا!E26</f>
        <v>7</v>
      </c>
      <c r="F27" s="411">
        <f>[3]الشرق!F27+[3]الراية!F26+[3]العرب!F26+'[3]الوطن وقطر تربيون'!F28+[3]gulftime!F26+[3]البنسويلا!F26</f>
        <v>1</v>
      </c>
      <c r="G27" s="755">
        <f t="shared" si="2"/>
        <v>8</v>
      </c>
      <c r="H27" s="412">
        <f t="shared" si="3"/>
        <v>7</v>
      </c>
      <c r="I27" s="412">
        <f t="shared" si="3"/>
        <v>1</v>
      </c>
      <c r="J27" s="412">
        <f t="shared" si="1"/>
        <v>8</v>
      </c>
      <c r="K27" s="418" t="s">
        <v>718</v>
      </c>
    </row>
    <row r="28" spans="1:11" ht="16.5" thickBot="1">
      <c r="A28" s="34" t="s">
        <v>77</v>
      </c>
      <c r="B28" s="413">
        <f>[3]الشرق!B28+[3]الراية!B27+[3]العرب!B27+'[3]الوطن وقطر تربيون'!B29+[3]gulftime!B27+[3]البنسويلا!B27</f>
        <v>0</v>
      </c>
      <c r="C28" s="413">
        <f>[3]الشرق!C28+[3]الراية!C27+[3]العرب!C27+'[3]الوطن وقطر تربيون'!C29+[3]gulftime!C27+[3]البنسويلا!C27</f>
        <v>0</v>
      </c>
      <c r="D28" s="754">
        <f t="shared" si="0"/>
        <v>0</v>
      </c>
      <c r="E28" s="413">
        <f>[3]الشرق!E28+[3]الراية!E27+[3]العرب!E27+'[3]الوطن وقطر تربيون'!E29+[3]gulftime!E27+[3]البنسويلا!E27</f>
        <v>6</v>
      </c>
      <c r="F28" s="413">
        <f>[3]الشرق!F28+[3]الراية!F27+[3]العرب!F27+'[3]الوطن وقطر تربيون'!F29+[3]gulftime!F27+[3]البنسويلا!F27</f>
        <v>0</v>
      </c>
      <c r="G28" s="413">
        <f t="shared" si="2"/>
        <v>6</v>
      </c>
      <c r="H28" s="414">
        <f t="shared" si="3"/>
        <v>6</v>
      </c>
      <c r="I28" s="414">
        <f t="shared" si="3"/>
        <v>0</v>
      </c>
      <c r="J28" s="414">
        <f t="shared" si="1"/>
        <v>6</v>
      </c>
      <c r="K28" s="416" t="s">
        <v>719</v>
      </c>
    </row>
    <row r="29" spans="1:11" ht="16.5" thickBot="1">
      <c r="A29" s="64" t="s">
        <v>720</v>
      </c>
      <c r="B29" s="411">
        <f>[3]الشرق!B29+[3]الراية!B28+[3]العرب!B28+'[3]الوطن وقطر تربيون'!B30+[3]gulftime!B28+[3]البنسويلا!B28</f>
        <v>3</v>
      </c>
      <c r="C29" s="411">
        <f>[3]الشرق!C29+[3]الراية!C28+[3]العرب!C28+'[3]الوطن وقطر تربيون'!C30+[3]gulftime!C28+[3]البنسويلا!C28</f>
        <v>0</v>
      </c>
      <c r="D29" s="411">
        <f t="shared" si="0"/>
        <v>3</v>
      </c>
      <c r="E29" s="411">
        <f>[3]الشرق!E29+[3]الراية!E28+[3]العرب!E28+'[3]الوطن وقطر تربيون'!E30+[3]gulftime!E28+[3]البنسويلا!E28</f>
        <v>2</v>
      </c>
      <c r="F29" s="411">
        <f>[3]الشرق!F29+[3]الراية!F28+[3]العرب!F28+'[3]الوطن وقطر تربيون'!F30+[3]gulftime!F28+[3]البنسويلا!F28</f>
        <v>0</v>
      </c>
      <c r="G29" s="755">
        <f t="shared" si="2"/>
        <v>2</v>
      </c>
      <c r="H29" s="412">
        <f t="shared" si="3"/>
        <v>5</v>
      </c>
      <c r="I29" s="412">
        <f t="shared" si="3"/>
        <v>0</v>
      </c>
      <c r="J29" s="412">
        <f t="shared" si="1"/>
        <v>5</v>
      </c>
      <c r="K29" s="415" t="s">
        <v>721</v>
      </c>
    </row>
    <row r="30" spans="1:11" ht="16.5" thickBot="1">
      <c r="A30" s="34" t="s">
        <v>722</v>
      </c>
      <c r="B30" s="413">
        <f>[3]الشرق!B30+[3]الراية!B29+[3]العرب!B29+'[3]الوطن وقطر تربيون'!B31+[3]gulftime!B29+[3]البنسويلا!B29</f>
        <v>0</v>
      </c>
      <c r="C30" s="413">
        <f>[3]الشرق!C30+[3]الراية!C29+[3]العرب!C29+'[3]الوطن وقطر تربيون'!C31+[3]gulftime!C29+[3]البنسويلا!C29</f>
        <v>0</v>
      </c>
      <c r="D30" s="754">
        <f t="shared" si="0"/>
        <v>0</v>
      </c>
      <c r="E30" s="413">
        <f>[3]الشرق!E30+[3]الراية!E29+[3]العرب!E29+'[3]الوطن وقطر تربيون'!E31+[3]gulftime!E29+[3]البنسويلا!E29</f>
        <v>8</v>
      </c>
      <c r="F30" s="413">
        <f>[3]الشرق!F30+[3]الراية!F29+[3]العرب!F29+'[3]الوطن وقطر تربيون'!F31+[3]gulftime!F29+[3]البنسويلا!F29</f>
        <v>2</v>
      </c>
      <c r="G30" s="413">
        <f t="shared" si="2"/>
        <v>10</v>
      </c>
      <c r="H30" s="414">
        <f t="shared" si="3"/>
        <v>8</v>
      </c>
      <c r="I30" s="414">
        <f t="shared" si="3"/>
        <v>2</v>
      </c>
      <c r="J30" s="414">
        <f t="shared" si="1"/>
        <v>10</v>
      </c>
      <c r="K30" s="416" t="s">
        <v>723</v>
      </c>
    </row>
    <row r="31" spans="1:11" ht="16.5" thickBot="1">
      <c r="A31" s="417" t="s">
        <v>724</v>
      </c>
      <c r="B31" s="411">
        <f>[3]الشرق!B31+[3]الراية!B30+[3]العرب!B30+'[3]الوطن وقطر تربيون'!B32+[3]gulftime!B30+[3]البنسويلا!B30</f>
        <v>0</v>
      </c>
      <c r="C31" s="411">
        <f>[3]الشرق!C31+[3]الراية!C30+[3]العرب!C30+'[3]الوطن وقطر تربيون'!C32+[3]gulftime!C30+[3]البنسويلا!C30</f>
        <v>0</v>
      </c>
      <c r="D31" s="411">
        <f t="shared" si="0"/>
        <v>0</v>
      </c>
      <c r="E31" s="411">
        <f>[3]الشرق!E31+[3]الراية!E30+[3]العرب!E30+'[3]الوطن وقطر تربيون'!E32+[3]gulftime!E30+[3]البنسويلا!E30</f>
        <v>9</v>
      </c>
      <c r="F31" s="411">
        <f>[3]الشرق!F31+[3]الراية!F30+[3]العرب!F30+'[3]الوطن وقطر تربيون'!F32+[3]gulftime!F30+[3]البنسويلا!F30</f>
        <v>0</v>
      </c>
      <c r="G31" s="755">
        <f t="shared" si="2"/>
        <v>9</v>
      </c>
      <c r="H31" s="412">
        <f t="shared" si="3"/>
        <v>9</v>
      </c>
      <c r="I31" s="412">
        <f t="shared" si="3"/>
        <v>0</v>
      </c>
      <c r="J31" s="412">
        <f t="shared" si="1"/>
        <v>9</v>
      </c>
      <c r="K31" s="418" t="s">
        <v>725</v>
      </c>
    </row>
    <row r="32" spans="1:11" ht="16.5" thickBot="1">
      <c r="A32" s="34" t="s">
        <v>726</v>
      </c>
      <c r="B32" s="413">
        <f>[3]الشرق!B33+[3]الراية!B32+[3]العرب!B32+'[3]الوطن وقطر تربيون'!B34+[3]gulftime!B32+[3]البنسويلا!B32</f>
        <v>0</v>
      </c>
      <c r="C32" s="754">
        <f>[3]الشرق!C33+[3]الراية!C32+[3]العرب!C32+'[3]الوطن وقطر تربيون'!C34+[3]gulftime!C32+[3]البنسويلا!C32</f>
        <v>0</v>
      </c>
      <c r="D32" s="756">
        <f t="shared" si="0"/>
        <v>0</v>
      </c>
      <c r="E32" s="413">
        <f>[3]الشرق!E33+[3]الراية!E32+[3]العرب!E32+'[3]الوطن وقطر تربيون'!E34+[3]gulftime!E32+[3]البنسويلا!E32</f>
        <v>6</v>
      </c>
      <c r="F32" s="413">
        <f>[3]الشرق!F33+[3]الراية!F32+[3]العرب!F32+'[3]الوطن وقطر تربيون'!F34+[3]gulftime!F32+[3]البنسويلا!F32</f>
        <v>2</v>
      </c>
      <c r="G32" s="413">
        <f t="shared" si="2"/>
        <v>8</v>
      </c>
      <c r="H32" s="414">
        <f t="shared" si="3"/>
        <v>6</v>
      </c>
      <c r="I32" s="414">
        <f t="shared" si="3"/>
        <v>2</v>
      </c>
      <c r="J32" s="414">
        <f t="shared" si="1"/>
        <v>8</v>
      </c>
      <c r="K32" s="416" t="s">
        <v>727</v>
      </c>
    </row>
    <row r="33" spans="1:11" ht="16.5" thickBot="1">
      <c r="A33" s="64" t="s">
        <v>728</v>
      </c>
      <c r="B33" s="411">
        <f>[3]الشرق!B34+[3]الراية!B33+[3]العرب!B33+'[3]الوطن وقطر تربيون'!B35+[3]gulftime!B33+[3]البنسويلا!B33</f>
        <v>0</v>
      </c>
      <c r="C33" s="411">
        <f>[3]الشرق!C34+[3]الراية!C33+[3]العرب!C33+'[3]الوطن وقطر تربيون'!C35+[3]gulftime!C33+[3]البنسويلا!C33</f>
        <v>0</v>
      </c>
      <c r="D33" s="411">
        <f t="shared" si="0"/>
        <v>0</v>
      </c>
      <c r="E33" s="411">
        <f>[3]الشرق!E34+[3]الراية!E33+[3]العرب!E33+'[3]الوطن وقطر تربيون'!E35+[3]gulftime!E33+[3]البنسويلا!E33</f>
        <v>5</v>
      </c>
      <c r="F33" s="411">
        <f>[3]الشرق!F34+[3]الراية!F33+[3]العرب!F33+'[3]الوطن وقطر تربيون'!F35+[3]gulftime!F33+[3]البنسويلا!F33</f>
        <v>4</v>
      </c>
      <c r="G33" s="755">
        <f t="shared" si="2"/>
        <v>9</v>
      </c>
      <c r="H33" s="412">
        <f t="shared" si="3"/>
        <v>5</v>
      </c>
      <c r="I33" s="412">
        <f t="shared" si="3"/>
        <v>4</v>
      </c>
      <c r="J33" s="412">
        <f t="shared" si="1"/>
        <v>9</v>
      </c>
      <c r="K33" s="415" t="s">
        <v>729</v>
      </c>
    </row>
    <row r="34" spans="1:11" ht="16.5" thickBot="1">
      <c r="A34" s="34" t="s">
        <v>730</v>
      </c>
      <c r="B34" s="413">
        <f>[3]الشرق!B35+[3]الراية!B34+[3]العرب!B34+'[3]الوطن وقطر تربيون'!B36+[3]gulftime!B34+[3]البنسويلا!B34</f>
        <v>0</v>
      </c>
      <c r="C34" s="413">
        <f>[3]الشرق!C35+[3]الراية!C34+[3]العرب!C34+'[3]الوطن وقطر تربيون'!C36+[3]gulftime!C34+[3]البنسويلا!C34</f>
        <v>0</v>
      </c>
      <c r="D34" s="756">
        <f t="shared" si="0"/>
        <v>0</v>
      </c>
      <c r="E34" s="413">
        <f>[3]الشرق!E35+[3]الراية!E34+[3]العرب!E34+'[3]الوطن وقطر تربيون'!E36+[3]gulftime!E34+[3]البنسويلا!E34</f>
        <v>8</v>
      </c>
      <c r="F34" s="413">
        <f>[3]الشرق!F35+[3]الراية!F34+[3]العرب!F34+'[3]الوطن وقطر تربيون'!F36+[3]gulftime!F34+[3]البنسويلا!F34</f>
        <v>0</v>
      </c>
      <c r="G34" s="413">
        <f t="shared" si="2"/>
        <v>8</v>
      </c>
      <c r="H34" s="414">
        <f t="shared" si="3"/>
        <v>8</v>
      </c>
      <c r="I34" s="414">
        <f t="shared" si="3"/>
        <v>0</v>
      </c>
      <c r="J34" s="414">
        <f t="shared" si="1"/>
        <v>8</v>
      </c>
      <c r="K34" s="416" t="s">
        <v>731</v>
      </c>
    </row>
    <row r="35" spans="1:11" ht="16.5" thickBot="1">
      <c r="A35" s="417" t="s">
        <v>732</v>
      </c>
      <c r="B35" s="411">
        <f>[3]الشرق!B36+[3]الراية!B35+[3]العرب!B35+'[3]الوطن وقطر تربيون'!B37+[3]gulftime!B35+[3]البنسويلا!B35</f>
        <v>0</v>
      </c>
      <c r="C35" s="411">
        <f>[3]الشرق!C36+[3]الراية!C35+[3]العرب!C35+'[3]الوطن وقطر تربيون'!C37+[3]gulftime!C35+[3]البنسويلا!C35</f>
        <v>0</v>
      </c>
      <c r="D35" s="755">
        <f t="shared" si="0"/>
        <v>0</v>
      </c>
      <c r="E35" s="411">
        <f>[3]الشرق!E36+[3]الراية!E35+[3]العرب!E35+'[3]الوطن وقطر تربيون'!E37+[3]gulftime!E35+[3]البنسويلا!E35</f>
        <v>6</v>
      </c>
      <c r="F35" s="411">
        <f>[3]الشرق!F36+[3]الراية!F35+[3]العرب!F35+'[3]الوطن وقطر تربيون'!F37+[3]gulftime!F35+[3]البنسويلا!F35</f>
        <v>5</v>
      </c>
      <c r="G35" s="755">
        <f t="shared" si="2"/>
        <v>11</v>
      </c>
      <c r="H35" s="412">
        <f t="shared" si="3"/>
        <v>6</v>
      </c>
      <c r="I35" s="412">
        <f t="shared" si="3"/>
        <v>5</v>
      </c>
      <c r="J35" s="412">
        <f t="shared" si="1"/>
        <v>11</v>
      </c>
      <c r="K35" s="418" t="s">
        <v>115</v>
      </c>
    </row>
    <row r="36" spans="1:11" ht="16.5" thickBot="1">
      <c r="A36" s="34" t="s">
        <v>733</v>
      </c>
      <c r="B36" s="413">
        <f>[3]الشرق!B37+[3]الراية!B36+[3]العرب!B36+'[3]الوطن وقطر تربيون'!B38+[3]gulftime!B36+[3]البنسويلا!B36</f>
        <v>0</v>
      </c>
      <c r="C36" s="413">
        <f>[3]الشرق!C37+[3]الراية!C36+[3]العرب!C36+'[3]الوطن وقطر تربيون'!C38+[3]gulftime!C36+[3]البنسويلا!C36</f>
        <v>0</v>
      </c>
      <c r="D36" s="413">
        <f t="shared" si="0"/>
        <v>0</v>
      </c>
      <c r="E36" s="413">
        <f>[3]الشرق!E37+[3]الراية!E36+[3]العرب!E36+'[3]الوطن وقطر تربيون'!E38+[3]gulftime!E36+[3]البنسويلا!E36</f>
        <v>11</v>
      </c>
      <c r="F36" s="413">
        <f>[3]الشرق!F37+[3]الراية!F36+[3]العرب!F36+'[3]الوطن وقطر تربيون'!F38+[3]gulftime!F36+[3]البنسويلا!F36</f>
        <v>0</v>
      </c>
      <c r="G36" s="413">
        <f t="shared" si="2"/>
        <v>11</v>
      </c>
      <c r="H36" s="414">
        <f t="shared" si="3"/>
        <v>11</v>
      </c>
      <c r="I36" s="414">
        <f t="shared" si="3"/>
        <v>0</v>
      </c>
      <c r="J36" s="414">
        <f t="shared" si="1"/>
        <v>11</v>
      </c>
      <c r="K36" s="416" t="s">
        <v>734</v>
      </c>
    </row>
    <row r="37" spans="1:11" ht="15.75">
      <c r="A37" s="167" t="s">
        <v>735</v>
      </c>
      <c r="B37" s="411">
        <f>[3]الشرق!B38+[3]الراية!B37+[3]العرب!B37+'[3]الوطن وقطر تربيون'!B39+[3]gulftime!B37+[3]البنسويلا!B37</f>
        <v>0</v>
      </c>
      <c r="C37" s="411">
        <f>[3]الشرق!C38+[3]الراية!C37+[3]العرب!C37+'[3]الوطن وقطر تربيون'!C39+[3]gulftime!C37+[3]البنسويلا!C37</f>
        <v>0</v>
      </c>
      <c r="D37" s="411">
        <f>B37+C37</f>
        <v>0</v>
      </c>
      <c r="E37" s="411">
        <f>[3]الشرق!E38+[3]الراية!E37+[3]العرب!E37+'[3]الوطن وقطر تربيون'!E39+[3]gulftime!E37+[3]البنسويلا!E37</f>
        <v>9</v>
      </c>
      <c r="F37" s="411">
        <f>[3]الشرق!F38+[3]الراية!F37+[3]العرب!F37+'[3]الوطن وقطر تربيون'!F39+[3]gulftime!F37+[3]البنسويلا!F37</f>
        <v>0</v>
      </c>
      <c r="G37" s="411">
        <f t="shared" ref="G37" si="4">SUM(E37:F37)</f>
        <v>9</v>
      </c>
      <c r="H37" s="412">
        <f t="shared" si="3"/>
        <v>9</v>
      </c>
      <c r="I37" s="412">
        <f t="shared" si="3"/>
        <v>0</v>
      </c>
      <c r="J37" s="412">
        <f t="shared" si="1"/>
        <v>9</v>
      </c>
      <c r="K37" s="548" t="s">
        <v>736</v>
      </c>
    </row>
    <row r="38" spans="1:11" ht="15.75">
      <c r="A38" s="689" t="s">
        <v>2</v>
      </c>
      <c r="B38" s="925">
        <f>SUM(B9:B37)</f>
        <v>26</v>
      </c>
      <c r="C38" s="925">
        <f>SUM(C9:C37)</f>
        <v>2</v>
      </c>
      <c r="D38" s="925">
        <f t="shared" ref="D38:I38" si="5">SUM(D9:D37)</f>
        <v>28</v>
      </c>
      <c r="E38" s="925">
        <f t="shared" si="5"/>
        <v>247</v>
      </c>
      <c r="F38" s="925">
        <f t="shared" si="5"/>
        <v>30</v>
      </c>
      <c r="G38" s="925">
        <f>SUM(G9:G37)</f>
        <v>277</v>
      </c>
      <c r="H38" s="925">
        <f t="shared" si="5"/>
        <v>273</v>
      </c>
      <c r="I38" s="925">
        <f t="shared" si="5"/>
        <v>32</v>
      </c>
      <c r="J38" s="925">
        <f>SUM(J9:J37)</f>
        <v>305</v>
      </c>
      <c r="K38" s="926" t="s">
        <v>3</v>
      </c>
    </row>
    <row r="39" spans="1:11">
      <c r="A39" s="410"/>
      <c r="B39" s="419"/>
      <c r="C39" s="410"/>
      <c r="D39" s="410"/>
      <c r="E39" s="410"/>
      <c r="F39" s="410"/>
      <c r="G39" s="410"/>
      <c r="H39" s="410"/>
      <c r="I39" s="410"/>
      <c r="J39" s="410"/>
      <c r="K39" s="410"/>
    </row>
    <row r="40" spans="1:11">
      <c r="A40" s="410"/>
      <c r="B40" s="419"/>
      <c r="C40" s="410"/>
      <c r="D40" s="410"/>
      <c r="E40" s="410"/>
      <c r="F40" s="410"/>
      <c r="G40" s="410"/>
      <c r="H40" s="410"/>
      <c r="I40" s="410"/>
      <c r="J40" s="410"/>
      <c r="K40" s="410"/>
    </row>
  </sheetData>
  <mergeCells count="21">
    <mergeCell ref="C7:C8"/>
    <mergeCell ref="D7:D8"/>
    <mergeCell ref="E7:E8"/>
    <mergeCell ref="F7:F8"/>
    <mergeCell ref="G7:G8"/>
    <mergeCell ref="I7:I8"/>
    <mergeCell ref="B4:J4"/>
    <mergeCell ref="A1:K1"/>
    <mergeCell ref="A2:K2"/>
    <mergeCell ref="A3:K3"/>
    <mergeCell ref="A5:A8"/>
    <mergeCell ref="B5:D5"/>
    <mergeCell ref="E5:G5"/>
    <mergeCell ref="H5:J5"/>
    <mergeCell ref="K5:K8"/>
    <mergeCell ref="B6:D6"/>
    <mergeCell ref="J7:J8"/>
    <mergeCell ref="E6:G6"/>
    <mergeCell ref="H6:J6"/>
    <mergeCell ref="B7:B8"/>
    <mergeCell ref="H7:H8"/>
  </mergeCells>
  <printOptions horizontalCentered="1" verticalCentered="1"/>
  <pageMargins left="0.7" right="0.7" top="0.75" bottom="0.75" header="0.3" footer="0.3"/>
  <pageSetup paperSize="9" scale="63" fitToHeight="0" orientation="portrait" r:id="rId1"/>
  <headerFooter>
    <oddFooter>&amp;L_x000D_&amp;1#&amp;"Aptos"&amp;10&amp;K13A10E Classification: C0 Public - تصنيف الوثيقة عام</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04FA8-C6DB-47B9-9D33-622541302FAA}">
  <sheetPr>
    <pageSetUpPr fitToPage="1"/>
  </sheetPr>
  <dimension ref="A1:G17"/>
  <sheetViews>
    <sheetView rightToLeft="1" view="pageBreakPreview" zoomScaleNormal="100" zoomScaleSheetLayoutView="100" workbookViewId="0">
      <selection activeCell="E22" sqref="E22"/>
    </sheetView>
  </sheetViews>
  <sheetFormatPr defaultColWidth="9.140625" defaultRowHeight="12.75"/>
  <cols>
    <col min="1" max="1" width="26.7109375" style="460" customWidth="1"/>
    <col min="2" max="6" width="12.140625" style="460" customWidth="1"/>
    <col min="7" max="7" width="27" style="460" customWidth="1"/>
    <col min="8" max="16384" width="9.140625" style="460"/>
  </cols>
  <sheetData>
    <row r="1" spans="1:7" s="11" customFormat="1" ht="18">
      <c r="A1" s="996" t="s">
        <v>1022</v>
      </c>
      <c r="B1" s="997"/>
      <c r="C1" s="997"/>
      <c r="D1" s="997"/>
      <c r="E1" s="997"/>
      <c r="F1" s="997"/>
      <c r="G1" s="997"/>
    </row>
    <row r="2" spans="1:7" s="12" customFormat="1" ht="29.25" customHeight="1">
      <c r="A2" s="998" t="s">
        <v>1023</v>
      </c>
      <c r="B2" s="998"/>
      <c r="C2" s="998"/>
      <c r="D2" s="998"/>
      <c r="E2" s="998"/>
      <c r="F2" s="998"/>
      <c r="G2" s="998"/>
    </row>
    <row r="3" spans="1:7" s="12" customFormat="1" ht="15.75">
      <c r="A3" s="999" t="s">
        <v>684</v>
      </c>
      <c r="B3" s="999"/>
      <c r="C3" s="999"/>
      <c r="D3" s="999"/>
      <c r="E3" s="999"/>
      <c r="F3" s="999"/>
      <c r="G3" s="999"/>
    </row>
    <row r="4" spans="1:7" s="12" customFormat="1" ht="5.0999999999999996" customHeight="1">
      <c r="A4" s="450"/>
      <c r="B4" s="450"/>
      <c r="C4" s="450"/>
      <c r="D4" s="450"/>
      <c r="E4" s="450"/>
      <c r="F4" s="450"/>
      <c r="G4" s="450"/>
    </row>
    <row r="5" spans="1:7" ht="15.75">
      <c r="A5" s="178" t="s">
        <v>121</v>
      </c>
      <c r="B5" s="179"/>
      <c r="C5" s="179"/>
      <c r="D5" s="179"/>
      <c r="E5" s="179"/>
      <c r="F5" s="404"/>
      <c r="G5" s="381" t="s">
        <v>122</v>
      </c>
    </row>
    <row r="6" spans="1:7" s="471" customFormat="1" ht="11.1" customHeight="1">
      <c r="A6" s="1000" t="s">
        <v>102</v>
      </c>
      <c r="B6" s="451"/>
      <c r="C6" s="451"/>
      <c r="D6" s="993" t="s">
        <v>868</v>
      </c>
      <c r="E6" s="451"/>
      <c r="F6" s="451"/>
      <c r="G6" s="1003" t="s">
        <v>111</v>
      </c>
    </row>
    <row r="7" spans="1:7" s="471" customFormat="1" ht="11.1" customHeight="1">
      <c r="A7" s="1001"/>
      <c r="B7" s="452">
        <v>2020</v>
      </c>
      <c r="C7" s="452">
        <v>2021</v>
      </c>
      <c r="D7" s="994"/>
      <c r="E7" s="452">
        <v>2023</v>
      </c>
      <c r="F7" s="452">
        <v>2024</v>
      </c>
      <c r="G7" s="1004"/>
    </row>
    <row r="8" spans="1:7" s="471" customFormat="1" ht="11.1" customHeight="1">
      <c r="A8" s="1002"/>
      <c r="B8" s="158"/>
      <c r="C8" s="453"/>
      <c r="D8" s="995"/>
      <c r="E8" s="453"/>
      <c r="F8" s="453"/>
      <c r="G8" s="1005"/>
    </row>
    <row r="9" spans="1:7" s="472" customFormat="1" ht="35.1" customHeight="1">
      <c r="A9" s="922" t="s">
        <v>485</v>
      </c>
      <c r="B9" s="923">
        <v>44</v>
      </c>
      <c r="C9" s="923">
        <v>52</v>
      </c>
      <c r="D9" s="923">
        <v>56</v>
      </c>
      <c r="E9" s="923">
        <v>57</v>
      </c>
      <c r="F9" s="923">
        <v>58</v>
      </c>
      <c r="G9" s="924" t="s">
        <v>435</v>
      </c>
    </row>
    <row r="10" spans="1:7" s="5" customFormat="1" ht="30" customHeight="1" thickBot="1">
      <c r="A10" s="916" t="s">
        <v>351</v>
      </c>
      <c r="B10" s="917">
        <v>25</v>
      </c>
      <c r="C10" s="917">
        <v>27</v>
      </c>
      <c r="D10" s="917">
        <v>29</v>
      </c>
      <c r="E10" s="917">
        <v>30</v>
      </c>
      <c r="F10" s="917">
        <v>29</v>
      </c>
      <c r="G10" s="918" t="s">
        <v>352</v>
      </c>
    </row>
    <row r="11" spans="1:7" s="5" customFormat="1" ht="30" customHeight="1" thickBot="1">
      <c r="A11" s="854" t="s">
        <v>353</v>
      </c>
      <c r="B11" s="852">
        <v>18</v>
      </c>
      <c r="C11" s="852">
        <v>23</v>
      </c>
      <c r="D11" s="852">
        <v>23</v>
      </c>
      <c r="E11" s="852">
        <v>22</v>
      </c>
      <c r="F11" s="852">
        <v>24</v>
      </c>
      <c r="G11" s="856" t="s">
        <v>354</v>
      </c>
    </row>
    <row r="12" spans="1:7" s="5" customFormat="1" ht="30" customHeight="1">
      <c r="A12" s="855" t="s">
        <v>355</v>
      </c>
      <c r="B12" s="853">
        <v>1</v>
      </c>
      <c r="C12" s="853">
        <v>2</v>
      </c>
      <c r="D12" s="853">
        <v>4</v>
      </c>
      <c r="E12" s="853">
        <v>5</v>
      </c>
      <c r="F12" s="853">
        <v>5</v>
      </c>
      <c r="G12" s="857" t="s">
        <v>356</v>
      </c>
    </row>
    <row r="13" spans="1:7" s="472" customFormat="1" ht="35.1" customHeight="1">
      <c r="A13" s="919" t="s">
        <v>436</v>
      </c>
      <c r="B13" s="920">
        <v>401</v>
      </c>
      <c r="C13" s="920">
        <v>494</v>
      </c>
      <c r="D13" s="920">
        <v>445</v>
      </c>
      <c r="E13" s="920">
        <v>450</v>
      </c>
      <c r="F13" s="920">
        <v>461</v>
      </c>
      <c r="G13" s="921" t="s">
        <v>350</v>
      </c>
    </row>
    <row r="14" spans="1:7" s="472" customFormat="1" ht="35.1" customHeight="1" thickBot="1">
      <c r="A14" s="916" t="s">
        <v>351</v>
      </c>
      <c r="B14" s="917">
        <v>177</v>
      </c>
      <c r="C14" s="917">
        <v>240</v>
      </c>
      <c r="D14" s="917">
        <v>162</v>
      </c>
      <c r="E14" s="917">
        <v>170</v>
      </c>
      <c r="F14" s="917">
        <v>173</v>
      </c>
      <c r="G14" s="918" t="s">
        <v>352</v>
      </c>
    </row>
    <row r="15" spans="1:7" s="472" customFormat="1" ht="35.1" customHeight="1" thickBot="1">
      <c r="A15" s="854" t="s">
        <v>353</v>
      </c>
      <c r="B15" s="852">
        <v>221</v>
      </c>
      <c r="C15" s="852">
        <v>244</v>
      </c>
      <c r="D15" s="852">
        <v>278</v>
      </c>
      <c r="E15" s="852">
        <v>273</v>
      </c>
      <c r="F15" s="852">
        <v>281</v>
      </c>
      <c r="G15" s="856" t="s">
        <v>354</v>
      </c>
    </row>
    <row r="16" spans="1:7" s="472" customFormat="1" ht="35.1" customHeight="1">
      <c r="A16" s="927" t="s">
        <v>355</v>
      </c>
      <c r="B16" s="928">
        <v>3</v>
      </c>
      <c r="C16" s="928">
        <v>10</v>
      </c>
      <c r="D16" s="928">
        <v>5</v>
      </c>
      <c r="E16" s="928">
        <v>7</v>
      </c>
      <c r="F16" s="928">
        <v>7</v>
      </c>
      <c r="G16" s="929" t="s">
        <v>356</v>
      </c>
    </row>
    <row r="17" spans="1:7" s="472" customFormat="1" ht="15.75">
      <c r="A17" s="152"/>
      <c r="B17" s="153"/>
      <c r="C17" s="153"/>
      <c r="D17" s="153"/>
      <c r="E17" s="153"/>
      <c r="F17" s="153"/>
      <c r="G17" s="154"/>
    </row>
  </sheetData>
  <mergeCells count="6">
    <mergeCell ref="D6:D8"/>
    <mergeCell ref="A1:G1"/>
    <mergeCell ref="A2:G2"/>
    <mergeCell ref="A3:G3"/>
    <mergeCell ref="A6:A8"/>
    <mergeCell ref="G6:G8"/>
  </mergeCells>
  <printOptions horizontalCentered="1" verticalCentered="1"/>
  <pageMargins left="0.7" right="0.7" top="0.75" bottom="0.75" header="0.3" footer="0.3"/>
  <pageSetup orientation="landscape" r:id="rId1"/>
  <headerFooter>
    <oddFooter>&amp;L_x000D_&amp;1#&amp;"Aptos"&amp;10&amp;K13A10E Classification: C0 Public - تصنيف الوثيقة عام</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0D33D-5CDB-43CF-B747-7DC5913A8DDB}">
  <sheetPr>
    <pageSetUpPr fitToPage="1"/>
  </sheetPr>
  <dimension ref="A1:I36"/>
  <sheetViews>
    <sheetView rightToLeft="1" view="pageBreakPreview" zoomScaleNormal="100" zoomScaleSheetLayoutView="100" workbookViewId="0">
      <selection activeCell="I20" sqref="I20"/>
    </sheetView>
  </sheetViews>
  <sheetFormatPr defaultRowHeight="15.75"/>
  <cols>
    <col min="1" max="1" width="27.7109375" style="467" customWidth="1"/>
    <col min="2" max="6" width="12.7109375" style="467" customWidth="1"/>
    <col min="7" max="7" width="27.7109375" style="467" customWidth="1"/>
    <col min="8" max="8" width="24" style="468" customWidth="1"/>
    <col min="9" max="251" width="9.140625" style="468"/>
    <col min="252" max="252" width="22.7109375" style="468" customWidth="1"/>
    <col min="253" max="253" width="11.28515625" style="468" customWidth="1"/>
    <col min="254" max="261" width="8.7109375" style="468" customWidth="1"/>
    <col min="262" max="262" width="22.7109375" style="468" customWidth="1"/>
    <col min="263" max="507" width="9.140625" style="468"/>
    <col min="508" max="508" width="22.7109375" style="468" customWidth="1"/>
    <col min="509" max="509" width="11.28515625" style="468" customWidth="1"/>
    <col min="510" max="517" width="8.7109375" style="468" customWidth="1"/>
    <col min="518" max="518" width="22.7109375" style="468" customWidth="1"/>
    <col min="519" max="763" width="9.140625" style="468"/>
    <col min="764" max="764" width="22.7109375" style="468" customWidth="1"/>
    <col min="765" max="765" width="11.28515625" style="468" customWidth="1"/>
    <col min="766" max="773" width="8.7109375" style="468" customWidth="1"/>
    <col min="774" max="774" width="22.7109375" style="468" customWidth="1"/>
    <col min="775" max="1019" width="9.140625" style="468"/>
    <col min="1020" max="1020" width="22.7109375" style="468" customWidth="1"/>
    <col min="1021" max="1021" width="11.28515625" style="468" customWidth="1"/>
    <col min="1022" max="1029" width="8.7109375" style="468" customWidth="1"/>
    <col min="1030" max="1030" width="22.7109375" style="468" customWidth="1"/>
    <col min="1031" max="1275" width="9.140625" style="468"/>
    <col min="1276" max="1276" width="22.7109375" style="468" customWidth="1"/>
    <col min="1277" max="1277" width="11.28515625" style="468" customWidth="1"/>
    <col min="1278" max="1285" width="8.7109375" style="468" customWidth="1"/>
    <col min="1286" max="1286" width="22.7109375" style="468" customWidth="1"/>
    <col min="1287" max="1531" width="9.140625" style="468"/>
    <col min="1532" max="1532" width="22.7109375" style="468" customWidth="1"/>
    <col min="1533" max="1533" width="11.28515625" style="468" customWidth="1"/>
    <col min="1534" max="1541" width="8.7109375" style="468" customWidth="1"/>
    <col min="1542" max="1542" width="22.7109375" style="468" customWidth="1"/>
    <col min="1543" max="1787" width="9.140625" style="468"/>
    <col min="1788" max="1788" width="22.7109375" style="468" customWidth="1"/>
    <col min="1789" max="1789" width="11.28515625" style="468" customWidth="1"/>
    <col min="1790" max="1797" width="8.7109375" style="468" customWidth="1"/>
    <col min="1798" max="1798" width="22.7109375" style="468" customWidth="1"/>
    <col min="1799" max="2043" width="9.140625" style="468"/>
    <col min="2044" max="2044" width="22.7109375" style="468" customWidth="1"/>
    <col min="2045" max="2045" width="11.28515625" style="468" customWidth="1"/>
    <col min="2046" max="2053" width="8.7109375" style="468" customWidth="1"/>
    <col min="2054" max="2054" width="22.7109375" style="468" customWidth="1"/>
    <col min="2055" max="2299" width="9.140625" style="468"/>
    <col min="2300" max="2300" width="22.7109375" style="468" customWidth="1"/>
    <col min="2301" max="2301" width="11.28515625" style="468" customWidth="1"/>
    <col min="2302" max="2309" width="8.7109375" style="468" customWidth="1"/>
    <col min="2310" max="2310" width="22.7109375" style="468" customWidth="1"/>
    <col min="2311" max="2555" width="9.140625" style="468"/>
    <col min="2556" max="2556" width="22.7109375" style="468" customWidth="1"/>
    <col min="2557" max="2557" width="11.28515625" style="468" customWidth="1"/>
    <col min="2558" max="2565" width="8.7109375" style="468" customWidth="1"/>
    <col min="2566" max="2566" width="22.7109375" style="468" customWidth="1"/>
    <col min="2567" max="2811" width="9.140625" style="468"/>
    <col min="2812" max="2812" width="22.7109375" style="468" customWidth="1"/>
    <col min="2813" max="2813" width="11.28515625" style="468" customWidth="1"/>
    <col min="2814" max="2821" width="8.7109375" style="468" customWidth="1"/>
    <col min="2822" max="2822" width="22.7109375" style="468" customWidth="1"/>
    <col min="2823" max="3067" width="9.140625" style="468"/>
    <col min="3068" max="3068" width="22.7109375" style="468" customWidth="1"/>
    <col min="3069" max="3069" width="11.28515625" style="468" customWidth="1"/>
    <col min="3070" max="3077" width="8.7109375" style="468" customWidth="1"/>
    <col min="3078" max="3078" width="22.7109375" style="468" customWidth="1"/>
    <col min="3079" max="3323" width="9.140625" style="468"/>
    <col min="3324" max="3324" width="22.7109375" style="468" customWidth="1"/>
    <col min="3325" max="3325" width="11.28515625" style="468" customWidth="1"/>
    <col min="3326" max="3333" width="8.7109375" style="468" customWidth="1"/>
    <col min="3334" max="3334" width="22.7109375" style="468" customWidth="1"/>
    <col min="3335" max="3579" width="9.140625" style="468"/>
    <col min="3580" max="3580" width="22.7109375" style="468" customWidth="1"/>
    <col min="3581" max="3581" width="11.28515625" style="468" customWidth="1"/>
    <col min="3582" max="3589" width="8.7109375" style="468" customWidth="1"/>
    <col min="3590" max="3590" width="22.7109375" style="468" customWidth="1"/>
    <col min="3591" max="3835" width="9.140625" style="468"/>
    <col min="3836" max="3836" width="22.7109375" style="468" customWidth="1"/>
    <col min="3837" max="3837" width="11.28515625" style="468" customWidth="1"/>
    <col min="3838" max="3845" width="8.7109375" style="468" customWidth="1"/>
    <col min="3846" max="3846" width="22.7109375" style="468" customWidth="1"/>
    <col min="3847" max="4091" width="9.140625" style="468"/>
    <col min="4092" max="4092" width="22.7109375" style="468" customWidth="1"/>
    <col min="4093" max="4093" width="11.28515625" style="468" customWidth="1"/>
    <col min="4094" max="4101" width="8.7109375" style="468" customWidth="1"/>
    <col min="4102" max="4102" width="22.7109375" style="468" customWidth="1"/>
    <col min="4103" max="4347" width="9.140625" style="468"/>
    <col min="4348" max="4348" width="22.7109375" style="468" customWidth="1"/>
    <col min="4349" max="4349" width="11.28515625" style="468" customWidth="1"/>
    <col min="4350" max="4357" width="8.7109375" style="468" customWidth="1"/>
    <col min="4358" max="4358" width="22.7109375" style="468" customWidth="1"/>
    <col min="4359" max="4603" width="9.140625" style="468"/>
    <col min="4604" max="4604" width="22.7109375" style="468" customWidth="1"/>
    <col min="4605" max="4605" width="11.28515625" style="468" customWidth="1"/>
    <col min="4606" max="4613" width="8.7109375" style="468" customWidth="1"/>
    <col min="4614" max="4614" width="22.7109375" style="468" customWidth="1"/>
    <col min="4615" max="4859" width="9.140625" style="468"/>
    <col min="4860" max="4860" width="22.7109375" style="468" customWidth="1"/>
    <col min="4861" max="4861" width="11.28515625" style="468" customWidth="1"/>
    <col min="4862" max="4869" width="8.7109375" style="468" customWidth="1"/>
    <col min="4870" max="4870" width="22.7109375" style="468" customWidth="1"/>
    <col min="4871" max="5115" width="9.140625" style="468"/>
    <col min="5116" max="5116" width="22.7109375" style="468" customWidth="1"/>
    <col min="5117" max="5117" width="11.28515625" style="468" customWidth="1"/>
    <col min="5118" max="5125" width="8.7109375" style="468" customWidth="1"/>
    <col min="5126" max="5126" width="22.7109375" style="468" customWidth="1"/>
    <col min="5127" max="5371" width="9.140625" style="468"/>
    <col min="5372" max="5372" width="22.7109375" style="468" customWidth="1"/>
    <col min="5373" max="5373" width="11.28515625" style="468" customWidth="1"/>
    <col min="5374" max="5381" width="8.7109375" style="468" customWidth="1"/>
    <col min="5382" max="5382" width="22.7109375" style="468" customWidth="1"/>
    <col min="5383" max="5627" width="9.140625" style="468"/>
    <col min="5628" max="5628" width="22.7109375" style="468" customWidth="1"/>
    <col min="5629" max="5629" width="11.28515625" style="468" customWidth="1"/>
    <col min="5630" max="5637" width="8.7109375" style="468" customWidth="1"/>
    <col min="5638" max="5638" width="22.7109375" style="468" customWidth="1"/>
    <col min="5639" max="5883" width="9.140625" style="468"/>
    <col min="5884" max="5884" width="22.7109375" style="468" customWidth="1"/>
    <col min="5885" max="5885" width="11.28515625" style="468" customWidth="1"/>
    <col min="5886" max="5893" width="8.7109375" style="468" customWidth="1"/>
    <col min="5894" max="5894" width="22.7109375" style="468" customWidth="1"/>
    <col min="5895" max="6139" width="9.140625" style="468"/>
    <col min="6140" max="6140" width="22.7109375" style="468" customWidth="1"/>
    <col min="6141" max="6141" width="11.28515625" style="468" customWidth="1"/>
    <col min="6142" max="6149" width="8.7109375" style="468" customWidth="1"/>
    <col min="6150" max="6150" width="22.7109375" style="468" customWidth="1"/>
    <col min="6151" max="6395" width="9.140625" style="468"/>
    <col min="6396" max="6396" width="22.7109375" style="468" customWidth="1"/>
    <col min="6397" max="6397" width="11.28515625" style="468" customWidth="1"/>
    <col min="6398" max="6405" width="8.7109375" style="468" customWidth="1"/>
    <col min="6406" max="6406" width="22.7109375" style="468" customWidth="1"/>
    <col min="6407" max="6651" width="9.140625" style="468"/>
    <col min="6652" max="6652" width="22.7109375" style="468" customWidth="1"/>
    <col min="6653" max="6653" width="11.28515625" style="468" customWidth="1"/>
    <col min="6654" max="6661" width="8.7109375" style="468" customWidth="1"/>
    <col min="6662" max="6662" width="22.7109375" style="468" customWidth="1"/>
    <col min="6663" max="6907" width="9.140625" style="468"/>
    <col min="6908" max="6908" width="22.7109375" style="468" customWidth="1"/>
    <col min="6909" max="6909" width="11.28515625" style="468" customWidth="1"/>
    <col min="6910" max="6917" width="8.7109375" style="468" customWidth="1"/>
    <col min="6918" max="6918" width="22.7109375" style="468" customWidth="1"/>
    <col min="6919" max="7163" width="9.140625" style="468"/>
    <col min="7164" max="7164" width="22.7109375" style="468" customWidth="1"/>
    <col min="7165" max="7165" width="11.28515625" style="468" customWidth="1"/>
    <col min="7166" max="7173" width="8.7109375" style="468" customWidth="1"/>
    <col min="7174" max="7174" width="22.7109375" style="468" customWidth="1"/>
    <col min="7175" max="7419" width="9.140625" style="468"/>
    <col min="7420" max="7420" width="22.7109375" style="468" customWidth="1"/>
    <col min="7421" max="7421" width="11.28515625" style="468" customWidth="1"/>
    <col min="7422" max="7429" width="8.7109375" style="468" customWidth="1"/>
    <col min="7430" max="7430" width="22.7109375" style="468" customWidth="1"/>
    <col min="7431" max="7675" width="9.140625" style="468"/>
    <col min="7676" max="7676" width="22.7109375" style="468" customWidth="1"/>
    <col min="7677" max="7677" width="11.28515625" style="468" customWidth="1"/>
    <col min="7678" max="7685" width="8.7109375" style="468" customWidth="1"/>
    <col min="7686" max="7686" width="22.7109375" style="468" customWidth="1"/>
    <col min="7687" max="7931" width="9.140625" style="468"/>
    <col min="7932" max="7932" width="22.7109375" style="468" customWidth="1"/>
    <col min="7933" max="7933" width="11.28515625" style="468" customWidth="1"/>
    <col min="7934" max="7941" width="8.7109375" style="468" customWidth="1"/>
    <col min="7942" max="7942" width="22.7109375" style="468" customWidth="1"/>
    <col min="7943" max="8187" width="9.140625" style="468"/>
    <col min="8188" max="8188" width="22.7109375" style="468" customWidth="1"/>
    <col min="8189" max="8189" width="11.28515625" style="468" customWidth="1"/>
    <col min="8190" max="8197" width="8.7109375" style="468" customWidth="1"/>
    <col min="8198" max="8198" width="22.7109375" style="468" customWidth="1"/>
    <col min="8199" max="8443" width="9.140625" style="468"/>
    <col min="8444" max="8444" width="22.7109375" style="468" customWidth="1"/>
    <col min="8445" max="8445" width="11.28515625" style="468" customWidth="1"/>
    <col min="8446" max="8453" width="8.7109375" style="468" customWidth="1"/>
    <col min="8454" max="8454" width="22.7109375" style="468" customWidth="1"/>
    <col min="8455" max="8699" width="9.140625" style="468"/>
    <col min="8700" max="8700" width="22.7109375" style="468" customWidth="1"/>
    <col min="8701" max="8701" width="11.28515625" style="468" customWidth="1"/>
    <col min="8702" max="8709" width="8.7109375" style="468" customWidth="1"/>
    <col min="8710" max="8710" width="22.7109375" style="468" customWidth="1"/>
    <col min="8711" max="8955" width="9.140625" style="468"/>
    <col min="8956" max="8956" width="22.7109375" style="468" customWidth="1"/>
    <col min="8957" max="8957" width="11.28515625" style="468" customWidth="1"/>
    <col min="8958" max="8965" width="8.7109375" style="468" customWidth="1"/>
    <col min="8966" max="8966" width="22.7109375" style="468" customWidth="1"/>
    <col min="8967" max="9211" width="9.140625" style="468"/>
    <col min="9212" max="9212" width="22.7109375" style="468" customWidth="1"/>
    <col min="9213" max="9213" width="11.28515625" style="468" customWidth="1"/>
    <col min="9214" max="9221" width="8.7109375" style="468" customWidth="1"/>
    <col min="9222" max="9222" width="22.7109375" style="468" customWidth="1"/>
    <col min="9223" max="9467" width="9.140625" style="468"/>
    <col min="9468" max="9468" width="22.7109375" style="468" customWidth="1"/>
    <col min="9469" max="9469" width="11.28515625" style="468" customWidth="1"/>
    <col min="9470" max="9477" width="8.7109375" style="468" customWidth="1"/>
    <col min="9478" max="9478" width="22.7109375" style="468" customWidth="1"/>
    <col min="9479" max="9723" width="9.140625" style="468"/>
    <col min="9724" max="9724" width="22.7109375" style="468" customWidth="1"/>
    <col min="9725" max="9725" width="11.28515625" style="468" customWidth="1"/>
    <col min="9726" max="9733" width="8.7109375" style="468" customWidth="1"/>
    <col min="9734" max="9734" width="22.7109375" style="468" customWidth="1"/>
    <col min="9735" max="9979" width="9.140625" style="468"/>
    <col min="9980" max="9980" width="22.7109375" style="468" customWidth="1"/>
    <col min="9981" max="9981" width="11.28515625" style="468" customWidth="1"/>
    <col min="9982" max="9989" width="8.7109375" style="468" customWidth="1"/>
    <col min="9990" max="9990" width="22.7109375" style="468" customWidth="1"/>
    <col min="9991" max="10235" width="9.140625" style="468"/>
    <col min="10236" max="10236" width="22.7109375" style="468" customWidth="1"/>
    <col min="10237" max="10237" width="11.28515625" style="468" customWidth="1"/>
    <col min="10238" max="10245" width="8.7109375" style="468" customWidth="1"/>
    <col min="10246" max="10246" width="22.7109375" style="468" customWidth="1"/>
    <col min="10247" max="10491" width="9.140625" style="468"/>
    <col min="10492" max="10492" width="22.7109375" style="468" customWidth="1"/>
    <col min="10493" max="10493" width="11.28515625" style="468" customWidth="1"/>
    <col min="10494" max="10501" width="8.7109375" style="468" customWidth="1"/>
    <col min="10502" max="10502" width="22.7109375" style="468" customWidth="1"/>
    <col min="10503" max="10747" width="9.140625" style="468"/>
    <col min="10748" max="10748" width="22.7109375" style="468" customWidth="1"/>
    <col min="10749" max="10749" width="11.28515625" style="468" customWidth="1"/>
    <col min="10750" max="10757" width="8.7109375" style="468" customWidth="1"/>
    <col min="10758" max="10758" width="22.7109375" style="468" customWidth="1"/>
    <col min="10759" max="11003" width="9.140625" style="468"/>
    <col min="11004" max="11004" width="22.7109375" style="468" customWidth="1"/>
    <col min="11005" max="11005" width="11.28515625" style="468" customWidth="1"/>
    <col min="11006" max="11013" width="8.7109375" style="468" customWidth="1"/>
    <col min="11014" max="11014" width="22.7109375" style="468" customWidth="1"/>
    <col min="11015" max="11259" width="9.140625" style="468"/>
    <col min="11260" max="11260" width="22.7109375" style="468" customWidth="1"/>
    <col min="11261" max="11261" width="11.28515625" style="468" customWidth="1"/>
    <col min="11262" max="11269" width="8.7109375" style="468" customWidth="1"/>
    <col min="11270" max="11270" width="22.7109375" style="468" customWidth="1"/>
    <col min="11271" max="11515" width="9.140625" style="468"/>
    <col min="11516" max="11516" width="22.7109375" style="468" customWidth="1"/>
    <col min="11517" max="11517" width="11.28515625" style="468" customWidth="1"/>
    <col min="11518" max="11525" width="8.7109375" style="468" customWidth="1"/>
    <col min="11526" max="11526" width="22.7109375" style="468" customWidth="1"/>
    <col min="11527" max="11771" width="9.140625" style="468"/>
    <col min="11772" max="11772" width="22.7109375" style="468" customWidth="1"/>
    <col min="11773" max="11773" width="11.28515625" style="468" customWidth="1"/>
    <col min="11774" max="11781" width="8.7109375" style="468" customWidth="1"/>
    <col min="11782" max="11782" width="22.7109375" style="468" customWidth="1"/>
    <col min="11783" max="12027" width="9.140625" style="468"/>
    <col min="12028" max="12028" width="22.7109375" style="468" customWidth="1"/>
    <col min="12029" max="12029" width="11.28515625" style="468" customWidth="1"/>
    <col min="12030" max="12037" width="8.7109375" style="468" customWidth="1"/>
    <col min="12038" max="12038" width="22.7109375" style="468" customWidth="1"/>
    <col min="12039" max="12283" width="9.140625" style="468"/>
    <col min="12284" max="12284" width="22.7109375" style="468" customWidth="1"/>
    <col min="12285" max="12285" width="11.28515625" style="468" customWidth="1"/>
    <col min="12286" max="12293" width="8.7109375" style="468" customWidth="1"/>
    <col min="12294" max="12294" width="22.7109375" style="468" customWidth="1"/>
    <col min="12295" max="12539" width="9.140625" style="468"/>
    <col min="12540" max="12540" width="22.7109375" style="468" customWidth="1"/>
    <col min="12541" max="12541" width="11.28515625" style="468" customWidth="1"/>
    <col min="12542" max="12549" width="8.7109375" style="468" customWidth="1"/>
    <col min="12550" max="12550" width="22.7109375" style="468" customWidth="1"/>
    <col min="12551" max="12795" width="9.140625" style="468"/>
    <col min="12796" max="12796" width="22.7109375" style="468" customWidth="1"/>
    <col min="12797" max="12797" width="11.28515625" style="468" customWidth="1"/>
    <col min="12798" max="12805" width="8.7109375" style="468" customWidth="1"/>
    <col min="12806" max="12806" width="22.7109375" style="468" customWidth="1"/>
    <col min="12807" max="13051" width="9.140625" style="468"/>
    <col min="13052" max="13052" width="22.7109375" style="468" customWidth="1"/>
    <col min="13053" max="13053" width="11.28515625" style="468" customWidth="1"/>
    <col min="13054" max="13061" width="8.7109375" style="468" customWidth="1"/>
    <col min="13062" max="13062" width="22.7109375" style="468" customWidth="1"/>
    <col min="13063" max="13307" width="9.140625" style="468"/>
    <col min="13308" max="13308" width="22.7109375" style="468" customWidth="1"/>
    <col min="13309" max="13309" width="11.28515625" style="468" customWidth="1"/>
    <col min="13310" max="13317" width="8.7109375" style="468" customWidth="1"/>
    <col min="13318" max="13318" width="22.7109375" style="468" customWidth="1"/>
    <col min="13319" max="13563" width="9.140625" style="468"/>
    <col min="13564" max="13564" width="22.7109375" style="468" customWidth="1"/>
    <col min="13565" max="13565" width="11.28515625" style="468" customWidth="1"/>
    <col min="13566" max="13573" width="8.7109375" style="468" customWidth="1"/>
    <col min="13574" max="13574" width="22.7109375" style="468" customWidth="1"/>
    <col min="13575" max="13819" width="9.140625" style="468"/>
    <col min="13820" max="13820" width="22.7109375" style="468" customWidth="1"/>
    <col min="13821" max="13821" width="11.28515625" style="468" customWidth="1"/>
    <col min="13822" max="13829" width="8.7109375" style="468" customWidth="1"/>
    <col min="13830" max="13830" width="22.7109375" style="468" customWidth="1"/>
    <col min="13831" max="14075" width="9.140625" style="468"/>
    <col min="14076" max="14076" width="22.7109375" style="468" customWidth="1"/>
    <col min="14077" max="14077" width="11.28515625" style="468" customWidth="1"/>
    <col min="14078" max="14085" width="8.7109375" style="468" customWidth="1"/>
    <col min="14086" max="14086" width="22.7109375" style="468" customWidth="1"/>
    <col min="14087" max="14331" width="9.140625" style="468"/>
    <col min="14332" max="14332" width="22.7109375" style="468" customWidth="1"/>
    <col min="14333" max="14333" width="11.28515625" style="468" customWidth="1"/>
    <col min="14334" max="14341" width="8.7109375" style="468" customWidth="1"/>
    <col min="14342" max="14342" width="22.7109375" style="468" customWidth="1"/>
    <col min="14343" max="14587" width="9.140625" style="468"/>
    <col min="14588" max="14588" width="22.7109375" style="468" customWidth="1"/>
    <col min="14589" max="14589" width="11.28515625" style="468" customWidth="1"/>
    <col min="14590" max="14597" width="8.7109375" style="468" customWidth="1"/>
    <col min="14598" max="14598" width="22.7109375" style="468" customWidth="1"/>
    <col min="14599" max="14843" width="9.140625" style="468"/>
    <col min="14844" max="14844" width="22.7109375" style="468" customWidth="1"/>
    <col min="14845" max="14845" width="11.28515625" style="468" customWidth="1"/>
    <col min="14846" max="14853" width="8.7109375" style="468" customWidth="1"/>
    <col min="14854" max="14854" width="22.7109375" style="468" customWidth="1"/>
    <col min="14855" max="15099" width="9.140625" style="468"/>
    <col min="15100" max="15100" width="22.7109375" style="468" customWidth="1"/>
    <col min="15101" max="15101" width="11.28515625" style="468" customWidth="1"/>
    <col min="15102" max="15109" width="8.7109375" style="468" customWidth="1"/>
    <col min="15110" max="15110" width="22.7109375" style="468" customWidth="1"/>
    <col min="15111" max="15355" width="9.140625" style="468"/>
    <col min="15356" max="15356" width="22.7109375" style="468" customWidth="1"/>
    <col min="15357" max="15357" width="11.28515625" style="468" customWidth="1"/>
    <col min="15358" max="15365" width="8.7109375" style="468" customWidth="1"/>
    <col min="15366" max="15366" width="22.7109375" style="468" customWidth="1"/>
    <col min="15367" max="15611" width="9.140625" style="468"/>
    <col min="15612" max="15612" width="22.7109375" style="468" customWidth="1"/>
    <col min="15613" max="15613" width="11.28515625" style="468" customWidth="1"/>
    <col min="15614" max="15621" width="8.7109375" style="468" customWidth="1"/>
    <col min="15622" max="15622" width="22.7109375" style="468" customWidth="1"/>
    <col min="15623" max="15867" width="9.140625" style="468"/>
    <col min="15868" max="15868" width="22.7109375" style="468" customWidth="1"/>
    <col min="15869" max="15869" width="11.28515625" style="468" customWidth="1"/>
    <col min="15870" max="15877" width="8.7109375" style="468" customWidth="1"/>
    <col min="15878" max="15878" width="22.7109375" style="468" customWidth="1"/>
    <col min="15879" max="16123" width="9.140625" style="468"/>
    <col min="16124" max="16124" width="22.7109375" style="468" customWidth="1"/>
    <col min="16125" max="16125" width="11.28515625" style="468" customWidth="1"/>
    <col min="16126" max="16133" width="8.7109375" style="468" customWidth="1"/>
    <col min="16134" max="16134" width="22.7109375" style="468" customWidth="1"/>
    <col min="16135" max="16384" width="9.140625" style="468"/>
  </cols>
  <sheetData>
    <row r="1" spans="1:9" s="458" customFormat="1" ht="18">
      <c r="A1" s="934" t="s">
        <v>645</v>
      </c>
      <c r="B1" s="934"/>
      <c r="C1" s="934"/>
      <c r="D1" s="934"/>
      <c r="E1" s="934"/>
      <c r="F1" s="934"/>
      <c r="G1" s="934"/>
      <c r="H1" s="457"/>
      <c r="I1" s="457"/>
    </row>
    <row r="2" spans="1:9" s="458" customFormat="1">
      <c r="A2" s="935" t="s">
        <v>679</v>
      </c>
      <c r="B2" s="936"/>
      <c r="C2" s="936"/>
      <c r="D2" s="936"/>
      <c r="E2" s="936"/>
      <c r="F2" s="936"/>
      <c r="G2" s="936"/>
      <c r="H2" s="457"/>
      <c r="I2" s="457"/>
    </row>
    <row r="3" spans="1:9" s="458" customFormat="1">
      <c r="A3" s="1009" t="s">
        <v>684</v>
      </c>
      <c r="B3" s="1009"/>
      <c r="C3" s="1009"/>
      <c r="D3" s="1009"/>
      <c r="E3" s="1009"/>
      <c r="F3" s="1009"/>
      <c r="G3" s="1009"/>
      <c r="H3" s="457"/>
      <c r="I3" s="457"/>
    </row>
    <row r="4" spans="1:9" s="458" customFormat="1">
      <c r="A4" s="155"/>
      <c r="B4" s="155"/>
      <c r="C4" s="155"/>
      <c r="D4" s="155"/>
      <c r="E4" s="155"/>
      <c r="F4" s="155"/>
      <c r="G4" s="155"/>
      <c r="H4" s="457"/>
      <c r="I4" s="457"/>
    </row>
    <row r="5" spans="1:9" s="460" customFormat="1">
      <c r="A5" s="182" t="s">
        <v>123</v>
      </c>
      <c r="B5" s="469"/>
      <c r="C5" s="469"/>
      <c r="D5" s="469"/>
      <c r="E5" s="469"/>
      <c r="F5" s="469"/>
      <c r="G5" s="183" t="s">
        <v>124</v>
      </c>
      <c r="H5" s="459"/>
      <c r="I5" s="459"/>
    </row>
    <row r="6" spans="1:9" s="460" customFormat="1" ht="28.5" customHeight="1">
      <c r="A6" s="1010" t="s">
        <v>664</v>
      </c>
      <c r="B6" s="1012" t="s">
        <v>568</v>
      </c>
      <c r="C6" s="1012">
        <v>2021</v>
      </c>
      <c r="D6" s="1014" t="s">
        <v>569</v>
      </c>
      <c r="E6" s="1012">
        <v>2023</v>
      </c>
      <c r="F6" s="1012">
        <v>2024</v>
      </c>
      <c r="G6" s="1015" t="s">
        <v>663</v>
      </c>
      <c r="H6" s="459"/>
      <c r="I6" s="459"/>
    </row>
    <row r="7" spans="1:9" s="458" customFormat="1" ht="30" customHeight="1">
      <c r="A7" s="1011"/>
      <c r="B7" s="1013"/>
      <c r="C7" s="1013"/>
      <c r="D7" s="1013"/>
      <c r="E7" s="1013" t="s">
        <v>634</v>
      </c>
      <c r="F7" s="1013" t="s">
        <v>634</v>
      </c>
      <c r="G7" s="1016"/>
    </row>
    <row r="8" spans="1:9" s="460" customFormat="1" ht="22.5" customHeight="1" thickBot="1">
      <c r="A8" s="347" t="s">
        <v>4</v>
      </c>
      <c r="B8" s="348">
        <v>1333</v>
      </c>
      <c r="C8" s="348">
        <v>91849</v>
      </c>
      <c r="D8" s="348">
        <v>0</v>
      </c>
      <c r="E8" s="716">
        <v>26182</v>
      </c>
      <c r="F8" s="716">
        <v>41287</v>
      </c>
      <c r="G8" s="461" t="s">
        <v>13</v>
      </c>
    </row>
    <row r="9" spans="1:9" s="460" customFormat="1" ht="22.5" customHeight="1" thickBot="1">
      <c r="A9" s="349" t="s">
        <v>5</v>
      </c>
      <c r="B9" s="350">
        <v>57918</v>
      </c>
      <c r="C9" s="350">
        <v>13265</v>
      </c>
      <c r="D9" s="350">
        <v>0</v>
      </c>
      <c r="E9" s="350">
        <v>26342</v>
      </c>
      <c r="F9" s="350">
        <v>26835</v>
      </c>
      <c r="G9" s="462" t="s">
        <v>14</v>
      </c>
    </row>
    <row r="10" spans="1:9" s="460" customFormat="1" ht="22.5" customHeight="1" thickBot="1">
      <c r="A10" s="351" t="s">
        <v>6</v>
      </c>
      <c r="B10" s="352">
        <v>14521</v>
      </c>
      <c r="C10" s="352">
        <v>11444</v>
      </c>
      <c r="D10" s="352">
        <v>0</v>
      </c>
      <c r="E10" s="716">
        <v>26356</v>
      </c>
      <c r="F10" s="716">
        <v>12949</v>
      </c>
      <c r="G10" s="463" t="s">
        <v>15</v>
      </c>
    </row>
    <row r="11" spans="1:9" s="460" customFormat="1" ht="22.5" customHeight="1" thickBot="1">
      <c r="A11" s="349" t="s">
        <v>488</v>
      </c>
      <c r="B11" s="350">
        <v>0</v>
      </c>
      <c r="C11" s="350">
        <v>2309</v>
      </c>
      <c r="D11" s="350">
        <v>0</v>
      </c>
      <c r="E11" s="350">
        <v>39234</v>
      </c>
      <c r="F11" s="350">
        <v>36053</v>
      </c>
      <c r="G11" s="464" t="s">
        <v>16</v>
      </c>
    </row>
    <row r="12" spans="1:9" s="460" customFormat="1" ht="22.5" customHeight="1" thickBot="1">
      <c r="A12" s="351" t="s">
        <v>8</v>
      </c>
      <c r="B12" s="352">
        <v>0</v>
      </c>
      <c r="C12" s="352">
        <v>2309</v>
      </c>
      <c r="D12" s="352">
        <v>0</v>
      </c>
      <c r="E12" s="716">
        <v>22721</v>
      </c>
      <c r="F12" s="716">
        <v>18548</v>
      </c>
      <c r="G12" s="463" t="s">
        <v>17</v>
      </c>
    </row>
    <row r="13" spans="1:9" s="460" customFormat="1" ht="22.5" customHeight="1" thickBot="1">
      <c r="A13" s="349" t="s">
        <v>38</v>
      </c>
      <c r="B13" s="350">
        <v>0</v>
      </c>
      <c r="C13" s="350">
        <v>2630</v>
      </c>
      <c r="D13" s="350">
        <v>0</v>
      </c>
      <c r="E13" s="350">
        <v>14410</v>
      </c>
      <c r="F13" s="350">
        <v>8659</v>
      </c>
      <c r="G13" s="462" t="s">
        <v>18</v>
      </c>
    </row>
    <row r="14" spans="1:9" s="460" customFormat="1" ht="22.5" customHeight="1" thickBot="1">
      <c r="A14" s="351" t="s">
        <v>9</v>
      </c>
      <c r="B14" s="352">
        <v>0</v>
      </c>
      <c r="C14" s="352">
        <v>5052</v>
      </c>
      <c r="D14" s="352">
        <v>0</v>
      </c>
      <c r="E14" s="716">
        <v>9481</v>
      </c>
      <c r="F14" s="716">
        <v>4245</v>
      </c>
      <c r="G14" s="463" t="s">
        <v>19</v>
      </c>
    </row>
    <row r="15" spans="1:9" s="460" customFormat="1" ht="22.5" customHeight="1" thickBot="1">
      <c r="A15" s="349" t="s">
        <v>39</v>
      </c>
      <c r="B15" s="350">
        <v>0</v>
      </c>
      <c r="C15" s="350">
        <v>3066</v>
      </c>
      <c r="D15" s="350">
        <v>0</v>
      </c>
      <c r="E15" s="350">
        <v>4398</v>
      </c>
      <c r="F15" s="350">
        <v>4073</v>
      </c>
      <c r="G15" s="462" t="s">
        <v>20</v>
      </c>
    </row>
    <row r="16" spans="1:9" s="460" customFormat="1" ht="22.5" customHeight="1" thickBot="1">
      <c r="A16" s="351" t="s">
        <v>10</v>
      </c>
      <c r="B16" s="352">
        <v>0</v>
      </c>
      <c r="C16" s="352">
        <v>4913</v>
      </c>
      <c r="D16" s="352">
        <v>0</v>
      </c>
      <c r="E16" s="716">
        <v>5668</v>
      </c>
      <c r="F16" s="716">
        <v>6000</v>
      </c>
      <c r="G16" s="463" t="s">
        <v>21</v>
      </c>
    </row>
    <row r="17" spans="1:7" s="460" customFormat="1" ht="22.5" customHeight="1" thickBot="1">
      <c r="A17" s="349" t="s">
        <v>40</v>
      </c>
      <c r="B17" s="350">
        <v>0</v>
      </c>
      <c r="C17" s="350">
        <v>16944</v>
      </c>
      <c r="D17" s="350">
        <v>0</v>
      </c>
      <c r="E17" s="350">
        <v>10987</v>
      </c>
      <c r="F17" s="350">
        <v>23008</v>
      </c>
      <c r="G17" s="462" t="s">
        <v>41</v>
      </c>
    </row>
    <row r="18" spans="1:7" s="460" customFormat="1" ht="22.5" customHeight="1" thickBot="1">
      <c r="A18" s="351" t="s">
        <v>11</v>
      </c>
      <c r="B18" s="352">
        <v>0</v>
      </c>
      <c r="C18" s="352">
        <v>26561</v>
      </c>
      <c r="D18" s="352">
        <v>15479</v>
      </c>
      <c r="E18" s="716">
        <v>26543</v>
      </c>
      <c r="F18" s="716">
        <v>32830</v>
      </c>
      <c r="G18" s="463" t="s">
        <v>22</v>
      </c>
    </row>
    <row r="19" spans="1:7" s="460" customFormat="1" ht="22.5" customHeight="1">
      <c r="A19" s="353" t="s">
        <v>12</v>
      </c>
      <c r="B19" s="354">
        <v>79375</v>
      </c>
      <c r="C19" s="354">
        <v>52145</v>
      </c>
      <c r="D19" s="363">
        <v>69460</v>
      </c>
      <c r="E19" s="363">
        <v>63321</v>
      </c>
      <c r="F19" s="363">
        <v>45773</v>
      </c>
      <c r="G19" s="465" t="s">
        <v>23</v>
      </c>
    </row>
    <row r="20" spans="1:7" s="460" customFormat="1" ht="24.95" customHeight="1">
      <c r="A20" s="295" t="s">
        <v>0</v>
      </c>
      <c r="B20" s="157">
        <f>SUM(B8:B19)</f>
        <v>153147</v>
      </c>
      <c r="C20" s="157">
        <f>SUM(C8:C19)</f>
        <v>232487</v>
      </c>
      <c r="D20" s="556">
        <f>SUM(D8:D19)</f>
        <v>84939</v>
      </c>
      <c r="E20" s="364">
        <f>SUM(E8:E19)</f>
        <v>275643</v>
      </c>
      <c r="F20" s="364">
        <f>SUM(F8:F19)</f>
        <v>260260</v>
      </c>
      <c r="G20" s="296" t="s">
        <v>1</v>
      </c>
    </row>
    <row r="21" spans="1:7" ht="24" customHeight="1">
      <c r="A21" s="1017" t="s">
        <v>674</v>
      </c>
      <c r="B21" s="1017"/>
      <c r="C21" s="1018"/>
      <c r="D21" s="1007" t="s">
        <v>595</v>
      </c>
      <c r="E21" s="1008"/>
      <c r="F21" s="1008"/>
      <c r="G21" s="1008"/>
    </row>
    <row r="22" spans="1:7" ht="20.100000000000001" customHeight="1">
      <c r="A22" s="1006" t="s">
        <v>683</v>
      </c>
      <c r="B22" s="1006"/>
      <c r="C22" s="1006"/>
      <c r="D22" s="1019" t="s">
        <v>583</v>
      </c>
      <c r="E22" s="1019"/>
      <c r="F22" s="1019"/>
      <c r="G22" s="1019"/>
    </row>
    <row r="24" spans="1:7">
      <c r="A24" s="470"/>
    </row>
    <row r="25" spans="1:7">
      <c r="A25" s="466"/>
    </row>
    <row r="26" spans="1:7">
      <c r="A26" s="466"/>
    </row>
    <row r="27" spans="1:7">
      <c r="A27" s="466"/>
    </row>
    <row r="28" spans="1:7">
      <c r="A28" s="466"/>
    </row>
    <row r="29" spans="1:7">
      <c r="A29" s="466"/>
    </row>
    <row r="30" spans="1:7">
      <c r="A30" s="466"/>
    </row>
    <row r="31" spans="1:7">
      <c r="A31" s="466"/>
    </row>
    <row r="32" spans="1:7">
      <c r="A32" s="466"/>
    </row>
    <row r="33" spans="1:7">
      <c r="A33" s="466"/>
      <c r="B33" s="468"/>
      <c r="C33" s="468"/>
      <c r="D33" s="468"/>
      <c r="E33" s="468"/>
      <c r="F33" s="468"/>
      <c r="G33" s="468"/>
    </row>
    <row r="34" spans="1:7">
      <c r="A34" s="466"/>
      <c r="B34" s="468"/>
      <c r="C34" s="468"/>
      <c r="D34" s="468"/>
      <c r="E34" s="468"/>
      <c r="F34" s="468"/>
      <c r="G34" s="468"/>
    </row>
    <row r="35" spans="1:7">
      <c r="A35" s="466"/>
      <c r="B35" s="468"/>
      <c r="C35" s="468"/>
      <c r="D35" s="468"/>
      <c r="E35" s="468"/>
      <c r="F35" s="468"/>
      <c r="G35" s="468"/>
    </row>
    <row r="36" spans="1:7">
      <c r="A36" s="466"/>
      <c r="B36" s="468"/>
      <c r="C36" s="468"/>
      <c r="D36" s="468"/>
      <c r="E36" s="468"/>
      <c r="F36" s="468"/>
      <c r="G36" s="468"/>
    </row>
  </sheetData>
  <mergeCells count="14">
    <mergeCell ref="A22:C22"/>
    <mergeCell ref="D21:G21"/>
    <mergeCell ref="A1:G1"/>
    <mergeCell ref="A2:G2"/>
    <mergeCell ref="A3:G3"/>
    <mergeCell ref="A6:A7"/>
    <mergeCell ref="B6:B7"/>
    <mergeCell ref="C6:C7"/>
    <mergeCell ref="D6:D7"/>
    <mergeCell ref="E6:E7"/>
    <mergeCell ref="F6:F7"/>
    <mergeCell ref="G6:G7"/>
    <mergeCell ref="A21:C21"/>
    <mergeCell ref="D22:G22"/>
  </mergeCells>
  <printOptions horizontalCentered="1" verticalCentered="1"/>
  <pageMargins left="0" right="0" top="0" bottom="0" header="0" footer="0"/>
  <pageSetup paperSize="9" fitToHeight="0" orientation="landscape" r:id="rId1"/>
  <headerFooter>
    <oddFooter>&amp;L_x000D_&amp;1#&amp;"Aptos"&amp;10&amp;K13A10E Classification: C0 Public - تصنيف الوثيقة عام</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D71A1-20FC-4C20-B675-2C5487145D56}">
  <dimension ref="A1:F29"/>
  <sheetViews>
    <sheetView rightToLeft="1" view="pageBreakPreview" zoomScaleNormal="100" zoomScaleSheetLayoutView="100" workbookViewId="0">
      <selection activeCell="E7" sqref="E7"/>
    </sheetView>
  </sheetViews>
  <sheetFormatPr defaultRowHeight="15.75"/>
  <cols>
    <col min="1" max="1" width="27.7109375" style="467" customWidth="1"/>
    <col min="2" max="2" width="18.5703125" style="467" customWidth="1"/>
    <col min="3" max="3" width="19.42578125" style="467" customWidth="1"/>
    <col min="4" max="4" width="27.7109375" style="467" customWidth="1"/>
    <col min="5" max="5" width="24" style="468" customWidth="1"/>
    <col min="6" max="248" width="9.140625" style="468"/>
    <col min="249" max="249" width="22.7109375" style="468" customWidth="1"/>
    <col min="250" max="250" width="11.28515625" style="468" customWidth="1"/>
    <col min="251" max="258" width="8.7109375" style="468" customWidth="1"/>
    <col min="259" max="259" width="22.7109375" style="468" customWidth="1"/>
    <col min="260" max="504" width="9.140625" style="468"/>
    <col min="505" max="505" width="22.7109375" style="468" customWidth="1"/>
    <col min="506" max="506" width="11.28515625" style="468" customWidth="1"/>
    <col min="507" max="514" width="8.7109375" style="468" customWidth="1"/>
    <col min="515" max="515" width="22.7109375" style="468" customWidth="1"/>
    <col min="516" max="760" width="9.140625" style="468"/>
    <col min="761" max="761" width="22.7109375" style="468" customWidth="1"/>
    <col min="762" max="762" width="11.28515625" style="468" customWidth="1"/>
    <col min="763" max="770" width="8.7109375" style="468" customWidth="1"/>
    <col min="771" max="771" width="22.7109375" style="468" customWidth="1"/>
    <col min="772" max="1016" width="9.140625" style="468"/>
    <col min="1017" max="1017" width="22.7109375" style="468" customWidth="1"/>
    <col min="1018" max="1018" width="11.28515625" style="468" customWidth="1"/>
    <col min="1019" max="1026" width="8.7109375" style="468" customWidth="1"/>
    <col min="1027" max="1027" width="22.7109375" style="468" customWidth="1"/>
    <col min="1028" max="1272" width="9.140625" style="468"/>
    <col min="1273" max="1273" width="22.7109375" style="468" customWidth="1"/>
    <col min="1274" max="1274" width="11.28515625" style="468" customWidth="1"/>
    <col min="1275" max="1282" width="8.7109375" style="468" customWidth="1"/>
    <col min="1283" max="1283" width="22.7109375" style="468" customWidth="1"/>
    <col min="1284" max="1528" width="9.140625" style="468"/>
    <col min="1529" max="1529" width="22.7109375" style="468" customWidth="1"/>
    <col min="1530" max="1530" width="11.28515625" style="468" customWidth="1"/>
    <col min="1531" max="1538" width="8.7109375" style="468" customWidth="1"/>
    <col min="1539" max="1539" width="22.7109375" style="468" customWidth="1"/>
    <col min="1540" max="1784" width="9.140625" style="468"/>
    <col min="1785" max="1785" width="22.7109375" style="468" customWidth="1"/>
    <col min="1786" max="1786" width="11.28515625" style="468" customWidth="1"/>
    <col min="1787" max="1794" width="8.7109375" style="468" customWidth="1"/>
    <col min="1795" max="1795" width="22.7109375" style="468" customWidth="1"/>
    <col min="1796" max="2040" width="9.140625" style="468"/>
    <col min="2041" max="2041" width="22.7109375" style="468" customWidth="1"/>
    <col min="2042" max="2042" width="11.28515625" style="468" customWidth="1"/>
    <col min="2043" max="2050" width="8.7109375" style="468" customWidth="1"/>
    <col min="2051" max="2051" width="22.7109375" style="468" customWidth="1"/>
    <col min="2052" max="2296" width="9.140625" style="468"/>
    <col min="2297" max="2297" width="22.7109375" style="468" customWidth="1"/>
    <col min="2298" max="2298" width="11.28515625" style="468" customWidth="1"/>
    <col min="2299" max="2306" width="8.7109375" style="468" customWidth="1"/>
    <col min="2307" max="2307" width="22.7109375" style="468" customWidth="1"/>
    <col min="2308" max="2552" width="9.140625" style="468"/>
    <col min="2553" max="2553" width="22.7109375" style="468" customWidth="1"/>
    <col min="2554" max="2554" width="11.28515625" style="468" customWidth="1"/>
    <col min="2555" max="2562" width="8.7109375" style="468" customWidth="1"/>
    <col min="2563" max="2563" width="22.7109375" style="468" customWidth="1"/>
    <col min="2564" max="2808" width="9.140625" style="468"/>
    <col min="2809" max="2809" width="22.7109375" style="468" customWidth="1"/>
    <col min="2810" max="2810" width="11.28515625" style="468" customWidth="1"/>
    <col min="2811" max="2818" width="8.7109375" style="468" customWidth="1"/>
    <col min="2819" max="2819" width="22.7109375" style="468" customWidth="1"/>
    <col min="2820" max="3064" width="9.140625" style="468"/>
    <col min="3065" max="3065" width="22.7109375" style="468" customWidth="1"/>
    <col min="3066" max="3066" width="11.28515625" style="468" customWidth="1"/>
    <col min="3067" max="3074" width="8.7109375" style="468" customWidth="1"/>
    <col min="3075" max="3075" width="22.7109375" style="468" customWidth="1"/>
    <col min="3076" max="3320" width="9.140625" style="468"/>
    <col min="3321" max="3321" width="22.7109375" style="468" customWidth="1"/>
    <col min="3322" max="3322" width="11.28515625" style="468" customWidth="1"/>
    <col min="3323" max="3330" width="8.7109375" style="468" customWidth="1"/>
    <col min="3331" max="3331" width="22.7109375" style="468" customWidth="1"/>
    <col min="3332" max="3576" width="9.140625" style="468"/>
    <col min="3577" max="3577" width="22.7109375" style="468" customWidth="1"/>
    <col min="3578" max="3578" width="11.28515625" style="468" customWidth="1"/>
    <col min="3579" max="3586" width="8.7109375" style="468" customWidth="1"/>
    <col min="3587" max="3587" width="22.7109375" style="468" customWidth="1"/>
    <col min="3588" max="3832" width="9.140625" style="468"/>
    <col min="3833" max="3833" width="22.7109375" style="468" customWidth="1"/>
    <col min="3834" max="3834" width="11.28515625" style="468" customWidth="1"/>
    <col min="3835" max="3842" width="8.7109375" style="468" customWidth="1"/>
    <col min="3843" max="3843" width="22.7109375" style="468" customWidth="1"/>
    <col min="3844" max="4088" width="9.140625" style="468"/>
    <col min="4089" max="4089" width="22.7109375" style="468" customWidth="1"/>
    <col min="4090" max="4090" width="11.28515625" style="468" customWidth="1"/>
    <col min="4091" max="4098" width="8.7109375" style="468" customWidth="1"/>
    <col min="4099" max="4099" width="22.7109375" style="468" customWidth="1"/>
    <col min="4100" max="4344" width="9.140625" style="468"/>
    <col min="4345" max="4345" width="22.7109375" style="468" customWidth="1"/>
    <col min="4346" max="4346" width="11.28515625" style="468" customWidth="1"/>
    <col min="4347" max="4354" width="8.7109375" style="468" customWidth="1"/>
    <col min="4355" max="4355" width="22.7109375" style="468" customWidth="1"/>
    <col min="4356" max="4600" width="9.140625" style="468"/>
    <col min="4601" max="4601" width="22.7109375" style="468" customWidth="1"/>
    <col min="4602" max="4602" width="11.28515625" style="468" customWidth="1"/>
    <col min="4603" max="4610" width="8.7109375" style="468" customWidth="1"/>
    <col min="4611" max="4611" width="22.7109375" style="468" customWidth="1"/>
    <col min="4612" max="4856" width="9.140625" style="468"/>
    <col min="4857" max="4857" width="22.7109375" style="468" customWidth="1"/>
    <col min="4858" max="4858" width="11.28515625" style="468" customWidth="1"/>
    <col min="4859" max="4866" width="8.7109375" style="468" customWidth="1"/>
    <col min="4867" max="4867" width="22.7109375" style="468" customWidth="1"/>
    <col min="4868" max="5112" width="9.140625" style="468"/>
    <col min="5113" max="5113" width="22.7109375" style="468" customWidth="1"/>
    <col min="5114" max="5114" width="11.28515625" style="468" customWidth="1"/>
    <col min="5115" max="5122" width="8.7109375" style="468" customWidth="1"/>
    <col min="5123" max="5123" width="22.7109375" style="468" customWidth="1"/>
    <col min="5124" max="5368" width="9.140625" style="468"/>
    <col min="5369" max="5369" width="22.7109375" style="468" customWidth="1"/>
    <col min="5370" max="5370" width="11.28515625" style="468" customWidth="1"/>
    <col min="5371" max="5378" width="8.7109375" style="468" customWidth="1"/>
    <col min="5379" max="5379" width="22.7109375" style="468" customWidth="1"/>
    <col min="5380" max="5624" width="9.140625" style="468"/>
    <col min="5625" max="5625" width="22.7109375" style="468" customWidth="1"/>
    <col min="5626" max="5626" width="11.28515625" style="468" customWidth="1"/>
    <col min="5627" max="5634" width="8.7109375" style="468" customWidth="1"/>
    <col min="5635" max="5635" width="22.7109375" style="468" customWidth="1"/>
    <col min="5636" max="5880" width="9.140625" style="468"/>
    <col min="5881" max="5881" width="22.7109375" style="468" customWidth="1"/>
    <col min="5882" max="5882" width="11.28515625" style="468" customWidth="1"/>
    <col min="5883" max="5890" width="8.7109375" style="468" customWidth="1"/>
    <col min="5891" max="5891" width="22.7109375" style="468" customWidth="1"/>
    <col min="5892" max="6136" width="9.140625" style="468"/>
    <col min="6137" max="6137" width="22.7109375" style="468" customWidth="1"/>
    <col min="6138" max="6138" width="11.28515625" style="468" customWidth="1"/>
    <col min="6139" max="6146" width="8.7109375" style="468" customWidth="1"/>
    <col min="6147" max="6147" width="22.7109375" style="468" customWidth="1"/>
    <col min="6148" max="6392" width="9.140625" style="468"/>
    <col min="6393" max="6393" width="22.7109375" style="468" customWidth="1"/>
    <col min="6394" max="6394" width="11.28515625" style="468" customWidth="1"/>
    <col min="6395" max="6402" width="8.7109375" style="468" customWidth="1"/>
    <col min="6403" max="6403" width="22.7109375" style="468" customWidth="1"/>
    <col min="6404" max="6648" width="9.140625" style="468"/>
    <col min="6649" max="6649" width="22.7109375" style="468" customWidth="1"/>
    <col min="6650" max="6650" width="11.28515625" style="468" customWidth="1"/>
    <col min="6651" max="6658" width="8.7109375" style="468" customWidth="1"/>
    <col min="6659" max="6659" width="22.7109375" style="468" customWidth="1"/>
    <col min="6660" max="6904" width="9.140625" style="468"/>
    <col min="6905" max="6905" width="22.7109375" style="468" customWidth="1"/>
    <col min="6906" max="6906" width="11.28515625" style="468" customWidth="1"/>
    <col min="6907" max="6914" width="8.7109375" style="468" customWidth="1"/>
    <col min="6915" max="6915" width="22.7109375" style="468" customWidth="1"/>
    <col min="6916" max="7160" width="9.140625" style="468"/>
    <col min="7161" max="7161" width="22.7109375" style="468" customWidth="1"/>
    <col min="7162" max="7162" width="11.28515625" style="468" customWidth="1"/>
    <col min="7163" max="7170" width="8.7109375" style="468" customWidth="1"/>
    <col min="7171" max="7171" width="22.7109375" style="468" customWidth="1"/>
    <col min="7172" max="7416" width="9.140625" style="468"/>
    <col min="7417" max="7417" width="22.7109375" style="468" customWidth="1"/>
    <col min="7418" max="7418" width="11.28515625" style="468" customWidth="1"/>
    <col min="7419" max="7426" width="8.7109375" style="468" customWidth="1"/>
    <col min="7427" max="7427" width="22.7109375" style="468" customWidth="1"/>
    <col min="7428" max="7672" width="9.140625" style="468"/>
    <col min="7673" max="7673" width="22.7109375" style="468" customWidth="1"/>
    <col min="7674" max="7674" width="11.28515625" style="468" customWidth="1"/>
    <col min="7675" max="7682" width="8.7109375" style="468" customWidth="1"/>
    <col min="7683" max="7683" width="22.7109375" style="468" customWidth="1"/>
    <col min="7684" max="7928" width="9.140625" style="468"/>
    <col min="7929" max="7929" width="22.7109375" style="468" customWidth="1"/>
    <col min="7930" max="7930" width="11.28515625" style="468" customWidth="1"/>
    <col min="7931" max="7938" width="8.7109375" style="468" customWidth="1"/>
    <col min="7939" max="7939" width="22.7109375" style="468" customWidth="1"/>
    <col min="7940" max="8184" width="9.140625" style="468"/>
    <col min="8185" max="8185" width="22.7109375" style="468" customWidth="1"/>
    <col min="8186" max="8186" width="11.28515625" style="468" customWidth="1"/>
    <col min="8187" max="8194" width="8.7109375" style="468" customWidth="1"/>
    <col min="8195" max="8195" width="22.7109375" style="468" customWidth="1"/>
    <col min="8196" max="8440" width="9.140625" style="468"/>
    <col min="8441" max="8441" width="22.7109375" style="468" customWidth="1"/>
    <col min="8442" max="8442" width="11.28515625" style="468" customWidth="1"/>
    <col min="8443" max="8450" width="8.7109375" style="468" customWidth="1"/>
    <col min="8451" max="8451" width="22.7109375" style="468" customWidth="1"/>
    <col min="8452" max="8696" width="9.140625" style="468"/>
    <col min="8697" max="8697" width="22.7109375" style="468" customWidth="1"/>
    <col min="8698" max="8698" width="11.28515625" style="468" customWidth="1"/>
    <col min="8699" max="8706" width="8.7109375" style="468" customWidth="1"/>
    <col min="8707" max="8707" width="22.7109375" style="468" customWidth="1"/>
    <col min="8708" max="8952" width="9.140625" style="468"/>
    <col min="8953" max="8953" width="22.7109375" style="468" customWidth="1"/>
    <col min="8954" max="8954" width="11.28515625" style="468" customWidth="1"/>
    <col min="8955" max="8962" width="8.7109375" style="468" customWidth="1"/>
    <col min="8963" max="8963" width="22.7109375" style="468" customWidth="1"/>
    <col min="8964" max="9208" width="9.140625" style="468"/>
    <col min="9209" max="9209" width="22.7109375" style="468" customWidth="1"/>
    <col min="9210" max="9210" width="11.28515625" style="468" customWidth="1"/>
    <col min="9211" max="9218" width="8.7109375" style="468" customWidth="1"/>
    <col min="9219" max="9219" width="22.7109375" style="468" customWidth="1"/>
    <col min="9220" max="9464" width="9.140625" style="468"/>
    <col min="9465" max="9465" width="22.7109375" style="468" customWidth="1"/>
    <col min="9466" max="9466" width="11.28515625" style="468" customWidth="1"/>
    <col min="9467" max="9474" width="8.7109375" style="468" customWidth="1"/>
    <col min="9475" max="9475" width="22.7109375" style="468" customWidth="1"/>
    <col min="9476" max="9720" width="9.140625" style="468"/>
    <col min="9721" max="9721" width="22.7109375" style="468" customWidth="1"/>
    <col min="9722" max="9722" width="11.28515625" style="468" customWidth="1"/>
    <col min="9723" max="9730" width="8.7109375" style="468" customWidth="1"/>
    <col min="9731" max="9731" width="22.7109375" style="468" customWidth="1"/>
    <col min="9732" max="9976" width="9.140625" style="468"/>
    <col min="9977" max="9977" width="22.7109375" style="468" customWidth="1"/>
    <col min="9978" max="9978" width="11.28515625" style="468" customWidth="1"/>
    <col min="9979" max="9986" width="8.7109375" style="468" customWidth="1"/>
    <col min="9987" max="9987" width="22.7109375" style="468" customWidth="1"/>
    <col min="9988" max="10232" width="9.140625" style="468"/>
    <col min="10233" max="10233" width="22.7109375" style="468" customWidth="1"/>
    <col min="10234" max="10234" width="11.28515625" style="468" customWidth="1"/>
    <col min="10235" max="10242" width="8.7109375" style="468" customWidth="1"/>
    <col min="10243" max="10243" width="22.7109375" style="468" customWidth="1"/>
    <col min="10244" max="10488" width="9.140625" style="468"/>
    <col min="10489" max="10489" width="22.7109375" style="468" customWidth="1"/>
    <col min="10490" max="10490" width="11.28515625" style="468" customWidth="1"/>
    <col min="10491" max="10498" width="8.7109375" style="468" customWidth="1"/>
    <col min="10499" max="10499" width="22.7109375" style="468" customWidth="1"/>
    <col min="10500" max="10744" width="9.140625" style="468"/>
    <col min="10745" max="10745" width="22.7109375" style="468" customWidth="1"/>
    <col min="10746" max="10746" width="11.28515625" style="468" customWidth="1"/>
    <col min="10747" max="10754" width="8.7109375" style="468" customWidth="1"/>
    <col min="10755" max="10755" width="22.7109375" style="468" customWidth="1"/>
    <col min="10756" max="11000" width="9.140625" style="468"/>
    <col min="11001" max="11001" width="22.7109375" style="468" customWidth="1"/>
    <col min="11002" max="11002" width="11.28515625" style="468" customWidth="1"/>
    <col min="11003" max="11010" width="8.7109375" style="468" customWidth="1"/>
    <col min="11011" max="11011" width="22.7109375" style="468" customWidth="1"/>
    <col min="11012" max="11256" width="9.140625" style="468"/>
    <col min="11257" max="11257" width="22.7109375" style="468" customWidth="1"/>
    <col min="11258" max="11258" width="11.28515625" style="468" customWidth="1"/>
    <col min="11259" max="11266" width="8.7109375" style="468" customWidth="1"/>
    <col min="11267" max="11267" width="22.7109375" style="468" customWidth="1"/>
    <col min="11268" max="11512" width="9.140625" style="468"/>
    <col min="11513" max="11513" width="22.7109375" style="468" customWidth="1"/>
    <col min="11514" max="11514" width="11.28515625" style="468" customWidth="1"/>
    <col min="11515" max="11522" width="8.7109375" style="468" customWidth="1"/>
    <col min="11523" max="11523" width="22.7109375" style="468" customWidth="1"/>
    <col min="11524" max="11768" width="9.140625" style="468"/>
    <col min="11769" max="11769" width="22.7109375" style="468" customWidth="1"/>
    <col min="11770" max="11770" width="11.28515625" style="468" customWidth="1"/>
    <col min="11771" max="11778" width="8.7109375" style="468" customWidth="1"/>
    <col min="11779" max="11779" width="22.7109375" style="468" customWidth="1"/>
    <col min="11780" max="12024" width="9.140625" style="468"/>
    <col min="12025" max="12025" width="22.7109375" style="468" customWidth="1"/>
    <col min="12026" max="12026" width="11.28515625" style="468" customWidth="1"/>
    <col min="12027" max="12034" width="8.7109375" style="468" customWidth="1"/>
    <col min="12035" max="12035" width="22.7109375" style="468" customWidth="1"/>
    <col min="12036" max="12280" width="9.140625" style="468"/>
    <col min="12281" max="12281" width="22.7109375" style="468" customWidth="1"/>
    <col min="12282" max="12282" width="11.28515625" style="468" customWidth="1"/>
    <col min="12283" max="12290" width="8.7109375" style="468" customWidth="1"/>
    <col min="12291" max="12291" width="22.7109375" style="468" customWidth="1"/>
    <col min="12292" max="12536" width="9.140625" style="468"/>
    <col min="12537" max="12537" width="22.7109375" style="468" customWidth="1"/>
    <col min="12538" max="12538" width="11.28515625" style="468" customWidth="1"/>
    <col min="12539" max="12546" width="8.7109375" style="468" customWidth="1"/>
    <col min="12547" max="12547" width="22.7109375" style="468" customWidth="1"/>
    <col min="12548" max="12792" width="9.140625" style="468"/>
    <col min="12793" max="12793" width="22.7109375" style="468" customWidth="1"/>
    <col min="12794" max="12794" width="11.28515625" style="468" customWidth="1"/>
    <col min="12795" max="12802" width="8.7109375" style="468" customWidth="1"/>
    <col min="12803" max="12803" width="22.7109375" style="468" customWidth="1"/>
    <col min="12804" max="13048" width="9.140625" style="468"/>
    <col min="13049" max="13049" width="22.7109375" style="468" customWidth="1"/>
    <col min="13050" max="13050" width="11.28515625" style="468" customWidth="1"/>
    <col min="13051" max="13058" width="8.7109375" style="468" customWidth="1"/>
    <col min="13059" max="13059" width="22.7109375" style="468" customWidth="1"/>
    <col min="13060" max="13304" width="9.140625" style="468"/>
    <col min="13305" max="13305" width="22.7109375" style="468" customWidth="1"/>
    <col min="13306" max="13306" width="11.28515625" style="468" customWidth="1"/>
    <col min="13307" max="13314" width="8.7109375" style="468" customWidth="1"/>
    <col min="13315" max="13315" width="22.7109375" style="468" customWidth="1"/>
    <col min="13316" max="13560" width="9.140625" style="468"/>
    <col min="13561" max="13561" width="22.7109375" style="468" customWidth="1"/>
    <col min="13562" max="13562" width="11.28515625" style="468" customWidth="1"/>
    <col min="13563" max="13570" width="8.7109375" style="468" customWidth="1"/>
    <col min="13571" max="13571" width="22.7109375" style="468" customWidth="1"/>
    <col min="13572" max="13816" width="9.140625" style="468"/>
    <col min="13817" max="13817" width="22.7109375" style="468" customWidth="1"/>
    <col min="13818" max="13818" width="11.28515625" style="468" customWidth="1"/>
    <col min="13819" max="13826" width="8.7109375" style="468" customWidth="1"/>
    <col min="13827" max="13827" width="22.7109375" style="468" customWidth="1"/>
    <col min="13828" max="14072" width="9.140625" style="468"/>
    <col min="14073" max="14073" width="22.7109375" style="468" customWidth="1"/>
    <col min="14074" max="14074" width="11.28515625" style="468" customWidth="1"/>
    <col min="14075" max="14082" width="8.7109375" style="468" customWidth="1"/>
    <col min="14083" max="14083" width="22.7109375" style="468" customWidth="1"/>
    <col min="14084" max="14328" width="9.140625" style="468"/>
    <col min="14329" max="14329" width="22.7109375" style="468" customWidth="1"/>
    <col min="14330" max="14330" width="11.28515625" style="468" customWidth="1"/>
    <col min="14331" max="14338" width="8.7109375" style="468" customWidth="1"/>
    <col min="14339" max="14339" width="22.7109375" style="468" customWidth="1"/>
    <col min="14340" max="14584" width="9.140625" style="468"/>
    <col min="14585" max="14585" width="22.7109375" style="468" customWidth="1"/>
    <col min="14586" max="14586" width="11.28515625" style="468" customWidth="1"/>
    <col min="14587" max="14594" width="8.7109375" style="468" customWidth="1"/>
    <col min="14595" max="14595" width="22.7109375" style="468" customWidth="1"/>
    <col min="14596" max="14840" width="9.140625" style="468"/>
    <col min="14841" max="14841" width="22.7109375" style="468" customWidth="1"/>
    <col min="14842" max="14842" width="11.28515625" style="468" customWidth="1"/>
    <col min="14843" max="14850" width="8.7109375" style="468" customWidth="1"/>
    <col min="14851" max="14851" width="22.7109375" style="468" customWidth="1"/>
    <col min="14852" max="15096" width="9.140625" style="468"/>
    <col min="15097" max="15097" width="22.7109375" style="468" customWidth="1"/>
    <col min="15098" max="15098" width="11.28515625" style="468" customWidth="1"/>
    <col min="15099" max="15106" width="8.7109375" style="468" customWidth="1"/>
    <col min="15107" max="15107" width="22.7109375" style="468" customWidth="1"/>
    <col min="15108" max="15352" width="9.140625" style="468"/>
    <col min="15353" max="15353" width="22.7109375" style="468" customWidth="1"/>
    <col min="15354" max="15354" width="11.28515625" style="468" customWidth="1"/>
    <col min="15355" max="15362" width="8.7109375" style="468" customWidth="1"/>
    <col min="15363" max="15363" width="22.7109375" style="468" customWidth="1"/>
    <col min="15364" max="15608" width="9.140625" style="468"/>
    <col min="15609" max="15609" width="22.7109375" style="468" customWidth="1"/>
    <col min="15610" max="15610" width="11.28515625" style="468" customWidth="1"/>
    <col min="15611" max="15618" width="8.7109375" style="468" customWidth="1"/>
    <col min="15619" max="15619" width="22.7109375" style="468" customWidth="1"/>
    <col min="15620" max="15864" width="9.140625" style="468"/>
    <col min="15865" max="15865" width="22.7109375" style="468" customWidth="1"/>
    <col min="15866" max="15866" width="11.28515625" style="468" customWidth="1"/>
    <col min="15867" max="15874" width="8.7109375" style="468" customWidth="1"/>
    <col min="15875" max="15875" width="22.7109375" style="468" customWidth="1"/>
    <col min="15876" max="16120" width="9.140625" style="468"/>
    <col min="16121" max="16121" width="22.7109375" style="468" customWidth="1"/>
    <col min="16122" max="16122" width="11.28515625" style="468" customWidth="1"/>
    <col min="16123" max="16130" width="8.7109375" style="468" customWidth="1"/>
    <col min="16131" max="16131" width="22.7109375" style="468" customWidth="1"/>
    <col min="16132" max="16380" width="9.140625" style="468"/>
    <col min="16381" max="16384" width="8.85546875" style="468" customWidth="1"/>
  </cols>
  <sheetData>
    <row r="1" spans="1:6" s="458" customFormat="1" ht="21.75" customHeight="1">
      <c r="A1" s="934" t="s">
        <v>839</v>
      </c>
      <c r="B1" s="934"/>
      <c r="C1" s="934"/>
      <c r="D1" s="934"/>
      <c r="E1" s="457"/>
      <c r="F1" s="457"/>
    </row>
    <row r="2" spans="1:6" s="458" customFormat="1">
      <c r="A2" s="935" t="s">
        <v>689</v>
      </c>
      <c r="B2" s="936"/>
      <c r="C2" s="936"/>
      <c r="D2" s="936"/>
      <c r="E2" s="457"/>
      <c r="F2" s="457"/>
    </row>
    <row r="3" spans="1:6" s="458" customFormat="1">
      <c r="A3" s="937" t="s">
        <v>690</v>
      </c>
      <c r="B3" s="937"/>
      <c r="C3" s="937"/>
      <c r="D3" s="937"/>
      <c r="E3" s="457"/>
      <c r="F3" s="457"/>
    </row>
    <row r="4" spans="1:6" s="458" customFormat="1">
      <c r="A4" s="182" t="s">
        <v>748</v>
      </c>
      <c r="B4" s="454"/>
      <c r="C4" s="454"/>
      <c r="D4" s="183" t="s">
        <v>749</v>
      </c>
      <c r="E4" s="457"/>
      <c r="F4" s="457"/>
    </row>
    <row r="5" spans="1:6" s="460" customFormat="1" ht="36.75" customHeight="1">
      <c r="A5" s="717" t="s">
        <v>688</v>
      </c>
      <c r="B5" s="718">
        <v>2023</v>
      </c>
      <c r="C5" s="718">
        <v>2024</v>
      </c>
      <c r="D5" s="719" t="s">
        <v>687</v>
      </c>
      <c r="E5" s="459"/>
      <c r="F5" s="459"/>
    </row>
    <row r="6" spans="1:6" s="460" customFormat="1" ht="30" customHeight="1" thickBot="1">
      <c r="A6" s="720" t="s">
        <v>4</v>
      </c>
      <c r="B6" s="731">
        <v>16224</v>
      </c>
      <c r="C6" s="731">
        <v>7840</v>
      </c>
      <c r="D6" s="725" t="s">
        <v>13</v>
      </c>
    </row>
    <row r="7" spans="1:6" s="460" customFormat="1" ht="30" customHeight="1" thickBot="1">
      <c r="A7" s="721" t="s">
        <v>5</v>
      </c>
      <c r="B7" s="732">
        <v>15445</v>
      </c>
      <c r="C7" s="732">
        <v>5676</v>
      </c>
      <c r="D7" s="726" t="s">
        <v>14</v>
      </c>
    </row>
    <row r="8" spans="1:6" s="460" customFormat="1" ht="30" customHeight="1" thickBot="1">
      <c r="A8" s="722" t="s">
        <v>6</v>
      </c>
      <c r="B8" s="733">
        <v>9927</v>
      </c>
      <c r="C8" s="733">
        <v>2370</v>
      </c>
      <c r="D8" s="727" t="s">
        <v>15</v>
      </c>
    </row>
    <row r="9" spans="1:6" s="460" customFormat="1" ht="30" customHeight="1" thickBot="1">
      <c r="A9" s="721" t="s">
        <v>488</v>
      </c>
      <c r="B9" s="732">
        <v>14308</v>
      </c>
      <c r="C9" s="732">
        <v>5242</v>
      </c>
      <c r="D9" s="728" t="s">
        <v>16</v>
      </c>
    </row>
    <row r="10" spans="1:6" s="460" customFormat="1" ht="30" customHeight="1" thickBot="1">
      <c r="A10" s="722" t="s">
        <v>8</v>
      </c>
      <c r="B10" s="733">
        <v>8427</v>
      </c>
      <c r="C10" s="733">
        <v>3191</v>
      </c>
      <c r="D10" s="727" t="s">
        <v>17</v>
      </c>
    </row>
    <row r="11" spans="1:6" s="460" customFormat="1" ht="30" customHeight="1" thickBot="1">
      <c r="A11" s="721" t="s">
        <v>38</v>
      </c>
      <c r="B11" s="732">
        <v>6708</v>
      </c>
      <c r="C11" s="732">
        <v>3170</v>
      </c>
      <c r="D11" s="726" t="s">
        <v>18</v>
      </c>
    </row>
    <row r="12" spans="1:6" s="460" customFormat="1" ht="30" customHeight="1" thickBot="1">
      <c r="A12" s="722" t="s">
        <v>9</v>
      </c>
      <c r="B12" s="733">
        <v>5699</v>
      </c>
      <c r="C12" s="733">
        <v>2275</v>
      </c>
      <c r="D12" s="727" t="s">
        <v>19</v>
      </c>
    </row>
    <row r="13" spans="1:6" s="460" customFormat="1" ht="30" customHeight="1" thickBot="1">
      <c r="A13" s="721" t="s">
        <v>39</v>
      </c>
      <c r="B13" s="732">
        <v>3381</v>
      </c>
      <c r="C13" s="732">
        <v>3480</v>
      </c>
      <c r="D13" s="726" t="s">
        <v>20</v>
      </c>
    </row>
    <row r="14" spans="1:6" s="460" customFormat="1" ht="30" customHeight="1" thickBot="1">
      <c r="A14" s="722" t="s">
        <v>10</v>
      </c>
      <c r="B14" s="733">
        <v>2692</v>
      </c>
      <c r="C14" s="733">
        <v>3619</v>
      </c>
      <c r="D14" s="727" t="s">
        <v>21</v>
      </c>
    </row>
    <row r="15" spans="1:6" s="460" customFormat="1" ht="30" customHeight="1" thickBot="1">
      <c r="A15" s="721" t="s">
        <v>40</v>
      </c>
      <c r="B15" s="732">
        <v>4068</v>
      </c>
      <c r="C15" s="732">
        <v>5145</v>
      </c>
      <c r="D15" s="726" t="s">
        <v>41</v>
      </c>
    </row>
    <row r="16" spans="1:6" s="460" customFormat="1" ht="30" customHeight="1" thickBot="1">
      <c r="A16" s="722" t="s">
        <v>11</v>
      </c>
      <c r="B16" s="733">
        <v>5857</v>
      </c>
      <c r="C16" s="733">
        <v>7702</v>
      </c>
      <c r="D16" s="727" t="s">
        <v>22</v>
      </c>
    </row>
    <row r="17" spans="1:4" s="460" customFormat="1" ht="30" customHeight="1">
      <c r="A17" s="723" t="s">
        <v>12</v>
      </c>
      <c r="B17" s="734">
        <v>10532</v>
      </c>
      <c r="C17" s="734">
        <v>10624</v>
      </c>
      <c r="D17" s="729" t="s">
        <v>23</v>
      </c>
    </row>
    <row r="18" spans="1:4" s="460" customFormat="1" ht="30" customHeight="1">
      <c r="A18" s="724" t="s">
        <v>0</v>
      </c>
      <c r="B18" s="408">
        <f>SUM(B6:B17)</f>
        <v>103268</v>
      </c>
      <c r="C18" s="408">
        <f>SUM(C6:C17)</f>
        <v>60334</v>
      </c>
      <c r="D18" s="730" t="s">
        <v>1</v>
      </c>
    </row>
    <row r="19" spans="1:4" ht="21.75" customHeight="1"/>
    <row r="20" spans="1:4">
      <c r="A20" s="466"/>
    </row>
    <row r="21" spans="1:4">
      <c r="A21" s="466"/>
    </row>
    <row r="22" spans="1:4">
      <c r="A22" s="938" t="s">
        <v>997</v>
      </c>
      <c r="B22" s="939"/>
      <c r="C22" s="940" t="s">
        <v>998</v>
      </c>
      <c r="D22" s="940"/>
    </row>
    <row r="23" spans="1:4">
      <c r="A23" s="466"/>
    </row>
    <row r="24" spans="1:4">
      <c r="A24" s="466"/>
    </row>
    <row r="25" spans="1:4">
      <c r="A25" s="466"/>
    </row>
    <row r="26" spans="1:4">
      <c r="A26" s="466"/>
      <c r="B26" s="468"/>
      <c r="C26" s="468"/>
      <c r="D26" s="468"/>
    </row>
    <row r="27" spans="1:4">
      <c r="A27" s="466"/>
      <c r="B27" s="468"/>
      <c r="C27" s="468"/>
      <c r="D27" s="468"/>
    </row>
    <row r="28" spans="1:4">
      <c r="A28" s="466"/>
      <c r="B28" s="468"/>
      <c r="C28" s="468"/>
      <c r="D28" s="468"/>
    </row>
    <row r="29" spans="1:4">
      <c r="A29" s="466"/>
      <c r="B29" s="468"/>
      <c r="C29" s="468"/>
      <c r="D29" s="468"/>
    </row>
  </sheetData>
  <mergeCells count="5">
    <mergeCell ref="A1:D1"/>
    <mergeCell ref="A2:D2"/>
    <mergeCell ref="A3:D3"/>
    <mergeCell ref="A22:B22"/>
    <mergeCell ref="C22:D22"/>
  </mergeCells>
  <printOptions horizontalCentered="1" verticalCentered="1"/>
  <pageMargins left="0.7" right="0.7" top="0.75" bottom="0.75" header="0.3" footer="0.3"/>
  <pageSetup scale="94" orientation="portrait" r:id="rId1"/>
  <headerFooter>
    <oddFooter>&amp;L_x000D_&amp;1#&amp;"Aptos"&amp;10&amp;K13A10E Classification: C0 Public - تصنيف الوثيقة عام</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6FE35-9B73-40AF-8D1B-0AA2424EAF86}">
  <dimension ref="A1:J29"/>
  <sheetViews>
    <sheetView rightToLeft="1" view="pageBreakPreview" zoomScaleNormal="100" zoomScaleSheetLayoutView="100" workbookViewId="0">
      <selection activeCell="N19" sqref="N19"/>
    </sheetView>
  </sheetViews>
  <sheetFormatPr defaultRowHeight="12.75"/>
  <cols>
    <col min="1" max="1" width="19.28515625" customWidth="1"/>
    <col min="2" max="2" width="16.7109375" bestFit="1" customWidth="1"/>
    <col min="3" max="3" width="17.85546875" bestFit="1" customWidth="1"/>
    <col min="4" max="4" width="16.7109375" customWidth="1"/>
    <col min="5" max="6" width="15.7109375" customWidth="1"/>
    <col min="7" max="7" width="18.7109375" customWidth="1"/>
  </cols>
  <sheetData>
    <row r="1" spans="1:10" ht="18">
      <c r="A1" s="934" t="s">
        <v>845</v>
      </c>
      <c r="B1" s="934"/>
      <c r="C1" s="934"/>
      <c r="D1" s="934"/>
      <c r="E1" s="934"/>
      <c r="F1" s="934"/>
      <c r="G1" s="934"/>
      <c r="H1" s="366"/>
      <c r="I1" s="366"/>
      <c r="J1" s="367"/>
    </row>
    <row r="2" spans="1:10" ht="33.75" customHeight="1">
      <c r="A2" s="935" t="s">
        <v>653</v>
      </c>
      <c r="B2" s="1020"/>
      <c r="C2" s="1020"/>
      <c r="D2" s="1020"/>
      <c r="E2" s="1020"/>
      <c r="F2" s="1020"/>
      <c r="G2" s="1020"/>
      <c r="H2" s="366"/>
      <c r="I2" s="366"/>
      <c r="J2" s="367"/>
    </row>
    <row r="3" spans="1:10" ht="15.75">
      <c r="A3" s="1009">
        <v>2024</v>
      </c>
      <c r="B3" s="1009"/>
      <c r="C3" s="1009"/>
      <c r="D3" s="1009"/>
      <c r="E3" s="1009"/>
      <c r="F3" s="1009"/>
      <c r="G3" s="1009"/>
      <c r="H3" s="366"/>
      <c r="I3" s="366"/>
      <c r="J3" s="367"/>
    </row>
    <row r="4" spans="1:10" ht="15.75">
      <c r="A4" s="155"/>
      <c r="B4" s="155"/>
      <c r="C4" s="155"/>
      <c r="D4" s="155"/>
      <c r="E4" s="155"/>
      <c r="F4" s="155"/>
      <c r="G4" s="155"/>
      <c r="H4" s="366"/>
      <c r="I4" s="366"/>
      <c r="J4" s="367"/>
    </row>
    <row r="5" spans="1:10" ht="15">
      <c r="A5" s="368" t="s">
        <v>125</v>
      </c>
      <c r="B5" s="369"/>
      <c r="C5" s="369"/>
      <c r="D5" s="369"/>
      <c r="E5" s="369"/>
      <c r="F5" s="369"/>
      <c r="G5" s="370" t="s">
        <v>126</v>
      </c>
      <c r="H5" s="371"/>
      <c r="I5" s="371"/>
      <c r="J5" s="173"/>
    </row>
    <row r="6" spans="1:10" ht="30" customHeight="1">
      <c r="A6" s="1030" t="s">
        <v>647</v>
      </c>
      <c r="B6" s="1023" t="s">
        <v>648</v>
      </c>
      <c r="C6" s="1024"/>
      <c r="D6" s="1025"/>
      <c r="E6" s="993" t="s">
        <v>654</v>
      </c>
      <c r="F6" s="1026" t="s">
        <v>652</v>
      </c>
      <c r="G6" s="1028" t="s">
        <v>646</v>
      </c>
      <c r="H6" s="367"/>
      <c r="I6" s="367"/>
      <c r="J6" s="367"/>
    </row>
    <row r="7" spans="1:10" ht="60" customHeight="1">
      <c r="A7" s="1031"/>
      <c r="B7" s="399" t="s">
        <v>649</v>
      </c>
      <c r="C7" s="399" t="s">
        <v>650</v>
      </c>
      <c r="D7" s="399" t="s">
        <v>651</v>
      </c>
      <c r="E7" s="994"/>
      <c r="F7" s="1027"/>
      <c r="G7" s="1029"/>
      <c r="H7" s="367"/>
      <c r="I7" s="367"/>
      <c r="J7" s="372"/>
    </row>
    <row r="8" spans="1:10" ht="22.5" customHeight="1" thickBot="1">
      <c r="A8" s="400" t="s">
        <v>4</v>
      </c>
      <c r="B8" s="557">
        <v>1231</v>
      </c>
      <c r="C8" s="557">
        <v>3380</v>
      </c>
      <c r="D8" s="557">
        <v>7097</v>
      </c>
      <c r="E8" s="557">
        <v>1188</v>
      </c>
      <c r="F8" s="557">
        <f>SUM(B8:E8)</f>
        <v>12896</v>
      </c>
      <c r="G8" s="735" t="s">
        <v>13</v>
      </c>
      <c r="H8" s="173"/>
      <c r="I8" s="173"/>
      <c r="J8" s="173"/>
    </row>
    <row r="9" spans="1:10" ht="22.5" customHeight="1" thickTop="1" thickBot="1">
      <c r="A9" s="401" t="s">
        <v>5</v>
      </c>
      <c r="B9" s="558">
        <v>1034</v>
      </c>
      <c r="C9" s="558">
        <v>1709</v>
      </c>
      <c r="D9" s="558">
        <v>5042</v>
      </c>
      <c r="E9" s="558">
        <v>730</v>
      </c>
      <c r="F9" s="558">
        <f>SUM(B9:E9)</f>
        <v>8515</v>
      </c>
      <c r="G9" s="736" t="s">
        <v>14</v>
      </c>
      <c r="H9" s="173"/>
      <c r="I9" s="173"/>
      <c r="J9" s="173"/>
    </row>
    <row r="10" spans="1:10" ht="22.5" customHeight="1" thickTop="1" thickBot="1">
      <c r="A10" s="400" t="s">
        <v>6</v>
      </c>
      <c r="B10" s="559">
        <v>407</v>
      </c>
      <c r="C10" s="559">
        <v>597</v>
      </c>
      <c r="D10" s="559">
        <v>2298</v>
      </c>
      <c r="E10" s="559">
        <v>693</v>
      </c>
      <c r="F10" s="559">
        <f t="shared" ref="F10:F19" si="0">SUM(B10:E10)</f>
        <v>3995</v>
      </c>
      <c r="G10" s="737" t="s">
        <v>15</v>
      </c>
      <c r="H10" s="173"/>
      <c r="I10" s="173"/>
      <c r="J10" s="173"/>
    </row>
    <row r="11" spans="1:10" ht="22.5" customHeight="1" thickTop="1" thickBot="1">
      <c r="A11" s="401" t="s">
        <v>7</v>
      </c>
      <c r="B11" s="558">
        <v>978</v>
      </c>
      <c r="C11" s="558">
        <v>1825</v>
      </c>
      <c r="D11" s="558">
        <v>4916</v>
      </c>
      <c r="E11" s="558">
        <v>546</v>
      </c>
      <c r="F11" s="558">
        <f t="shared" si="0"/>
        <v>8265</v>
      </c>
      <c r="G11" s="736" t="s">
        <v>16</v>
      </c>
      <c r="H11" s="173"/>
      <c r="I11" s="173"/>
      <c r="J11" s="173"/>
    </row>
    <row r="12" spans="1:10" ht="22.5" customHeight="1" thickTop="1" thickBot="1">
      <c r="A12" s="400" t="s">
        <v>644</v>
      </c>
      <c r="B12" s="559">
        <v>611</v>
      </c>
      <c r="C12" s="559">
        <v>1426</v>
      </c>
      <c r="D12" s="559">
        <v>3803</v>
      </c>
      <c r="E12" s="559">
        <v>680</v>
      </c>
      <c r="F12" s="559">
        <f t="shared" si="0"/>
        <v>6520</v>
      </c>
      <c r="G12" s="737" t="s">
        <v>982</v>
      </c>
      <c r="H12" s="173"/>
      <c r="I12" s="173"/>
      <c r="J12" s="173"/>
    </row>
    <row r="13" spans="1:10" ht="22.5" customHeight="1" thickTop="1" thickBot="1">
      <c r="A13" s="401" t="s">
        <v>38</v>
      </c>
      <c r="B13" s="558">
        <v>1034</v>
      </c>
      <c r="C13" s="558">
        <v>1814</v>
      </c>
      <c r="D13" s="558">
        <v>5194</v>
      </c>
      <c r="E13" s="558">
        <v>472</v>
      </c>
      <c r="F13" s="558">
        <f t="shared" si="0"/>
        <v>8514</v>
      </c>
      <c r="G13" s="736" t="s">
        <v>18</v>
      </c>
      <c r="H13" s="173"/>
      <c r="I13" s="173"/>
      <c r="J13" s="173"/>
    </row>
    <row r="14" spans="1:10" ht="22.5" customHeight="1" thickTop="1" thickBot="1">
      <c r="A14" s="400" t="s">
        <v>9</v>
      </c>
      <c r="B14" s="559">
        <v>1043</v>
      </c>
      <c r="C14" s="559">
        <v>2126</v>
      </c>
      <c r="D14" s="559">
        <v>5178</v>
      </c>
      <c r="E14" s="559">
        <v>482</v>
      </c>
      <c r="F14" s="559">
        <f t="shared" si="0"/>
        <v>8829</v>
      </c>
      <c r="G14" s="737" t="s">
        <v>19</v>
      </c>
      <c r="H14" s="173"/>
      <c r="I14" s="173"/>
      <c r="J14" s="173"/>
    </row>
    <row r="15" spans="1:10" ht="22.5" customHeight="1" thickTop="1" thickBot="1">
      <c r="A15" s="401" t="s">
        <v>92</v>
      </c>
      <c r="B15" s="558">
        <v>1004</v>
      </c>
      <c r="C15" s="558">
        <v>2164</v>
      </c>
      <c r="D15" s="558">
        <v>5216</v>
      </c>
      <c r="E15" s="558">
        <v>427</v>
      </c>
      <c r="F15" s="558">
        <f t="shared" si="0"/>
        <v>8811</v>
      </c>
      <c r="G15" s="736" t="s">
        <v>20</v>
      </c>
      <c r="H15" s="173"/>
      <c r="I15" s="173"/>
      <c r="J15" s="173"/>
    </row>
    <row r="16" spans="1:10" ht="22.5" customHeight="1" thickTop="1" thickBot="1">
      <c r="A16" s="400" t="s">
        <v>10</v>
      </c>
      <c r="B16" s="559">
        <v>608</v>
      </c>
      <c r="C16" s="559">
        <v>1304</v>
      </c>
      <c r="D16" s="559">
        <v>3374</v>
      </c>
      <c r="E16" s="559">
        <v>15</v>
      </c>
      <c r="F16" s="559">
        <f>SUM(B16:E16)</f>
        <v>5301</v>
      </c>
      <c r="G16" s="737" t="s">
        <v>21</v>
      </c>
      <c r="H16" s="173"/>
      <c r="I16" s="173"/>
      <c r="J16" s="173"/>
    </row>
    <row r="17" spans="1:7" ht="22.5" customHeight="1" thickTop="1" thickBot="1">
      <c r="A17" s="401" t="s">
        <v>95</v>
      </c>
      <c r="B17" s="558">
        <v>630</v>
      </c>
      <c r="C17" s="558">
        <v>1500</v>
      </c>
      <c r="D17" s="558">
        <v>3695</v>
      </c>
      <c r="E17" s="558">
        <v>888</v>
      </c>
      <c r="F17" s="558">
        <f t="shared" si="0"/>
        <v>6713</v>
      </c>
      <c r="G17" s="736" t="s">
        <v>41</v>
      </c>
    </row>
    <row r="18" spans="1:7" ht="22.5" customHeight="1" thickTop="1" thickBot="1">
      <c r="A18" s="400" t="s">
        <v>11</v>
      </c>
      <c r="B18" s="560">
        <v>676</v>
      </c>
      <c r="C18" s="560">
        <v>1542</v>
      </c>
      <c r="D18" s="560">
        <v>3965</v>
      </c>
      <c r="E18" s="560">
        <v>1237</v>
      </c>
      <c r="F18" s="560">
        <f t="shared" si="0"/>
        <v>7420</v>
      </c>
      <c r="G18" s="737" t="s">
        <v>22</v>
      </c>
    </row>
    <row r="19" spans="1:7" ht="22.5" customHeight="1" thickTop="1">
      <c r="A19" s="402" t="s">
        <v>12</v>
      </c>
      <c r="B19" s="561">
        <v>728</v>
      </c>
      <c r="C19" s="561">
        <v>1864</v>
      </c>
      <c r="D19" s="561">
        <v>4516</v>
      </c>
      <c r="E19" s="561">
        <v>544</v>
      </c>
      <c r="F19" s="561">
        <f t="shared" si="0"/>
        <v>7652</v>
      </c>
      <c r="G19" s="738" t="s">
        <v>23</v>
      </c>
    </row>
    <row r="20" spans="1:7" ht="24.95" customHeight="1">
      <c r="A20" s="295" t="s">
        <v>0</v>
      </c>
      <c r="B20" s="157">
        <f>SUM(B8:B19)</f>
        <v>9984</v>
      </c>
      <c r="C20" s="157">
        <f>SUM(C8:C19)</f>
        <v>21251</v>
      </c>
      <c r="D20" s="157">
        <f>SUM(D8:D19)</f>
        <v>54294</v>
      </c>
      <c r="E20" s="157">
        <f>SUM(E8:E19)</f>
        <v>7902</v>
      </c>
      <c r="F20" s="157">
        <f>SUM(F8:F19)</f>
        <v>93431</v>
      </c>
      <c r="G20" s="296" t="s">
        <v>1</v>
      </c>
    </row>
    <row r="21" spans="1:7" ht="15" customHeight="1">
      <c r="A21" s="1021"/>
      <c r="B21" s="1021"/>
      <c r="C21" s="1021"/>
      <c r="D21" s="1022"/>
      <c r="E21" s="1022"/>
      <c r="F21" s="1022"/>
      <c r="G21" s="1022"/>
    </row>
    <row r="22" spans="1:7" ht="15">
      <c r="A22" s="373"/>
      <c r="B22" s="173"/>
      <c r="C22" s="173"/>
      <c r="D22" s="173"/>
      <c r="E22" s="173"/>
      <c r="F22" s="173"/>
      <c r="G22" s="173"/>
    </row>
    <row r="23" spans="1:7" ht="15">
      <c r="A23" s="373"/>
      <c r="B23" s="173"/>
      <c r="C23" s="173"/>
      <c r="D23" s="173"/>
      <c r="E23" s="173"/>
      <c r="F23" s="173"/>
      <c r="G23" s="173"/>
    </row>
    <row r="24" spans="1:7" ht="15">
      <c r="A24" s="373"/>
      <c r="B24" s="173"/>
      <c r="C24" s="173"/>
      <c r="D24" s="173"/>
      <c r="E24" s="173"/>
      <c r="F24" s="173"/>
      <c r="G24" s="173"/>
    </row>
    <row r="25" spans="1:7" ht="15">
      <c r="A25" s="373"/>
      <c r="B25" s="173"/>
      <c r="C25" s="173"/>
      <c r="D25" s="173"/>
      <c r="E25" s="173"/>
      <c r="F25" s="173"/>
      <c r="G25" s="173"/>
    </row>
    <row r="26" spans="1:7" ht="15">
      <c r="A26" s="373"/>
    </row>
    <row r="27" spans="1:7" ht="15">
      <c r="A27" s="373"/>
    </row>
    <row r="28" spans="1:7" ht="15">
      <c r="A28" s="373"/>
    </row>
    <row r="29" spans="1:7" ht="15">
      <c r="A29" s="373"/>
    </row>
  </sheetData>
  <mergeCells count="10">
    <mergeCell ref="A1:G1"/>
    <mergeCell ref="A2:G2"/>
    <mergeCell ref="A3:G3"/>
    <mergeCell ref="A21:C21"/>
    <mergeCell ref="D21:G21"/>
    <mergeCell ref="B6:D6"/>
    <mergeCell ref="E6:E7"/>
    <mergeCell ref="F6:F7"/>
    <mergeCell ref="G6:G7"/>
    <mergeCell ref="A6:A7"/>
  </mergeCells>
  <printOptions horizontalCentered="1" verticalCentered="1"/>
  <pageMargins left="0.7" right="0.7" top="0.75" bottom="0.75" header="0.3" footer="0.3"/>
  <pageSetup orientation="landscape" r:id="rId1"/>
  <headerFooter>
    <oddFooter>&amp;L_x000D_&amp;1#&amp;"Aptos"&amp;10&amp;K13A10E Classification: C0 Public - تصنيف الوثيقة عام</oddFooter>
  </headerFooter>
  <colBreaks count="1" manualBreakCount="1">
    <brk id="7"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A1:Q20"/>
  <sheetViews>
    <sheetView showGridLines="0" rightToLeft="1" view="pageBreakPreview" zoomScaleNormal="100" zoomScaleSheetLayoutView="100" workbookViewId="0">
      <selection activeCell="Q20" sqref="Q20"/>
    </sheetView>
  </sheetViews>
  <sheetFormatPr defaultRowHeight="12.75"/>
  <cols>
    <col min="1" max="1" width="23.5703125" style="15" customWidth="1"/>
    <col min="2" max="10" width="9.7109375" style="15" customWidth="1"/>
    <col min="11" max="11" width="11.42578125" style="15" customWidth="1"/>
    <col min="12" max="13" width="9.7109375" style="15" customWidth="1"/>
    <col min="14" max="14" width="10.7109375" style="15" customWidth="1"/>
    <col min="15" max="15" width="11.28515625" style="15" customWidth="1"/>
    <col min="16" max="16" width="9.7109375" style="15" customWidth="1"/>
    <col min="17" max="17" width="26" style="15" customWidth="1"/>
  </cols>
  <sheetData>
    <row r="1" spans="1:17" ht="18">
      <c r="A1" s="944" t="s">
        <v>80</v>
      </c>
      <c r="B1" s="945"/>
      <c r="C1" s="945"/>
      <c r="D1" s="945"/>
      <c r="E1" s="945"/>
      <c r="F1" s="945"/>
      <c r="G1" s="945"/>
      <c r="H1" s="945"/>
      <c r="I1" s="945"/>
      <c r="J1" s="945"/>
      <c r="K1" s="945"/>
      <c r="L1" s="945"/>
      <c r="M1" s="945"/>
      <c r="N1" s="945"/>
      <c r="O1" s="945"/>
      <c r="P1" s="945"/>
      <c r="Q1" s="945"/>
    </row>
    <row r="2" spans="1:17" ht="15.75">
      <c r="A2" s="946" t="s">
        <v>480</v>
      </c>
      <c r="B2" s="946"/>
      <c r="C2" s="946"/>
      <c r="D2" s="946"/>
      <c r="E2" s="946"/>
      <c r="F2" s="946"/>
      <c r="G2" s="946"/>
      <c r="H2" s="946"/>
      <c r="I2" s="946"/>
      <c r="J2" s="946"/>
      <c r="K2" s="946"/>
      <c r="L2" s="946"/>
      <c r="M2" s="946"/>
      <c r="N2" s="946"/>
      <c r="O2" s="946"/>
      <c r="P2" s="946"/>
      <c r="Q2" s="946"/>
    </row>
    <row r="3" spans="1:17" ht="15.75">
      <c r="A3" s="947" t="s">
        <v>684</v>
      </c>
      <c r="B3" s="947"/>
      <c r="C3" s="947"/>
      <c r="D3" s="947"/>
      <c r="E3" s="947"/>
      <c r="F3" s="947"/>
      <c r="G3" s="947"/>
      <c r="H3" s="947"/>
      <c r="I3" s="947"/>
      <c r="J3" s="947"/>
      <c r="K3" s="947"/>
      <c r="L3" s="947"/>
      <c r="M3" s="947"/>
      <c r="N3" s="947"/>
      <c r="O3" s="947"/>
      <c r="P3" s="947"/>
      <c r="Q3" s="947"/>
    </row>
    <row r="4" spans="1:17" ht="20.100000000000001" customHeight="1">
      <c r="A4" s="21" t="s">
        <v>127</v>
      </c>
      <c r="B4"/>
      <c r="C4"/>
      <c r="D4"/>
      <c r="E4"/>
      <c r="F4"/>
      <c r="G4"/>
      <c r="H4"/>
      <c r="I4"/>
      <c r="J4"/>
      <c r="K4"/>
      <c r="L4"/>
      <c r="M4"/>
      <c r="N4"/>
      <c r="O4"/>
      <c r="P4"/>
      <c r="Q4" s="32" t="s">
        <v>128</v>
      </c>
    </row>
    <row r="5" spans="1:17" s="4" customFormat="1" ht="29.25" customHeight="1" thickBot="1">
      <c r="A5" s="948" t="s">
        <v>437</v>
      </c>
      <c r="B5" s="1035">
        <v>2020</v>
      </c>
      <c r="C5" s="1036"/>
      <c r="D5" s="1037"/>
      <c r="E5" s="1035">
        <v>2021</v>
      </c>
      <c r="F5" s="1036"/>
      <c r="G5" s="1037"/>
      <c r="H5" s="1035">
        <v>2022</v>
      </c>
      <c r="I5" s="1036"/>
      <c r="J5" s="1037"/>
      <c r="K5" s="978">
        <v>2023</v>
      </c>
      <c r="L5" s="978"/>
      <c r="M5" s="978"/>
      <c r="N5" s="978">
        <v>2024</v>
      </c>
      <c r="O5" s="978"/>
      <c r="P5" s="978"/>
      <c r="Q5" s="951" t="s">
        <v>655</v>
      </c>
    </row>
    <row r="6" spans="1:17" s="4" customFormat="1" ht="30.75" customHeight="1" thickBot="1">
      <c r="A6" s="949"/>
      <c r="B6" s="116" t="s">
        <v>27</v>
      </c>
      <c r="C6" s="116" t="s">
        <v>486</v>
      </c>
      <c r="D6" s="116" t="s">
        <v>28</v>
      </c>
      <c r="E6" s="116" t="s">
        <v>27</v>
      </c>
      <c r="F6" s="116" t="s">
        <v>486</v>
      </c>
      <c r="G6" s="116" t="s">
        <v>28</v>
      </c>
      <c r="H6" s="116" t="s">
        <v>27</v>
      </c>
      <c r="I6" s="116" t="s">
        <v>486</v>
      </c>
      <c r="J6" s="116" t="s">
        <v>28</v>
      </c>
      <c r="K6" s="116" t="s">
        <v>27</v>
      </c>
      <c r="L6" s="116" t="s">
        <v>486</v>
      </c>
      <c r="M6" s="116" t="s">
        <v>28</v>
      </c>
      <c r="N6" s="116" t="s">
        <v>27</v>
      </c>
      <c r="O6" s="116" t="s">
        <v>486</v>
      </c>
      <c r="P6" s="116" t="s">
        <v>28</v>
      </c>
      <c r="Q6" s="952"/>
    </row>
    <row r="7" spans="1:17" s="4" customFormat="1" ht="25.5" customHeight="1">
      <c r="A7" s="950"/>
      <c r="B7" s="174" t="s">
        <v>29</v>
      </c>
      <c r="C7" s="174" t="s">
        <v>42</v>
      </c>
      <c r="D7" s="753" t="s">
        <v>30</v>
      </c>
      <c r="E7" s="174" t="s">
        <v>29</v>
      </c>
      <c r="F7" s="174" t="s">
        <v>42</v>
      </c>
      <c r="G7" s="174" t="s">
        <v>30</v>
      </c>
      <c r="H7" s="174" t="s">
        <v>29</v>
      </c>
      <c r="I7" s="174" t="s">
        <v>42</v>
      </c>
      <c r="J7" s="174" t="s">
        <v>30</v>
      </c>
      <c r="K7" s="174" t="s">
        <v>29</v>
      </c>
      <c r="L7" s="174" t="s">
        <v>42</v>
      </c>
      <c r="M7" s="174" t="s">
        <v>30</v>
      </c>
      <c r="N7" s="174" t="s">
        <v>29</v>
      </c>
      <c r="O7" s="174" t="s">
        <v>42</v>
      </c>
      <c r="P7" s="174" t="s">
        <v>30</v>
      </c>
      <c r="Q7" s="953"/>
    </row>
    <row r="8" spans="1:17" s="6" customFormat="1" ht="33.75" customHeight="1">
      <c r="A8" s="271" t="s">
        <v>570</v>
      </c>
      <c r="B8" s="365">
        <v>282661</v>
      </c>
      <c r="C8" s="189">
        <v>651557</v>
      </c>
      <c r="D8" s="787">
        <v>190</v>
      </c>
      <c r="E8" s="189">
        <v>277033</v>
      </c>
      <c r="F8" s="189">
        <v>654620</v>
      </c>
      <c r="G8" s="189">
        <v>576</v>
      </c>
      <c r="H8" s="189">
        <v>164535</v>
      </c>
      <c r="I8" s="189">
        <v>648795</v>
      </c>
      <c r="J8" s="189">
        <v>867</v>
      </c>
      <c r="K8" s="365">
        <v>286354</v>
      </c>
      <c r="L8" s="365">
        <v>646953</v>
      </c>
      <c r="M8" s="189">
        <v>2057</v>
      </c>
      <c r="N8" s="365">
        <v>305729</v>
      </c>
      <c r="O8" s="365">
        <v>672357</v>
      </c>
      <c r="P8" s="189">
        <v>22260</v>
      </c>
      <c r="Q8" s="311" t="s">
        <v>597</v>
      </c>
    </row>
    <row r="9" spans="1:17" s="5" customFormat="1" ht="30.75" customHeight="1" thickBot="1">
      <c r="A9" s="163" t="s">
        <v>31</v>
      </c>
      <c r="B9" s="757">
        <v>290971</v>
      </c>
      <c r="C9" s="758">
        <v>39850</v>
      </c>
      <c r="D9" s="784">
        <v>1390</v>
      </c>
      <c r="E9" s="758">
        <v>291482</v>
      </c>
      <c r="F9" s="758">
        <v>39766</v>
      </c>
      <c r="G9" s="758">
        <v>1390</v>
      </c>
      <c r="H9" s="759">
        <v>291598</v>
      </c>
      <c r="I9" s="783">
        <v>39882</v>
      </c>
      <c r="J9" s="759">
        <v>1390</v>
      </c>
      <c r="K9" s="761">
        <v>292375</v>
      </c>
      <c r="L9" s="761">
        <v>39882</v>
      </c>
      <c r="M9" s="761">
        <v>1390</v>
      </c>
      <c r="N9" s="763">
        <v>292834</v>
      </c>
      <c r="O9" s="782">
        <v>39950</v>
      </c>
      <c r="P9" s="763">
        <v>1390</v>
      </c>
      <c r="Q9" s="202" t="s">
        <v>297</v>
      </c>
    </row>
    <row r="10" spans="1:17" s="5" customFormat="1" ht="30.75" customHeight="1" thickBot="1">
      <c r="A10" s="64" t="s">
        <v>32</v>
      </c>
      <c r="B10" s="188">
        <v>46098</v>
      </c>
      <c r="C10" s="188">
        <v>4251</v>
      </c>
      <c r="D10" s="187">
        <v>0</v>
      </c>
      <c r="E10" s="188">
        <v>46358</v>
      </c>
      <c r="F10" s="188">
        <v>4673</v>
      </c>
      <c r="G10" s="188">
        <v>0</v>
      </c>
      <c r="H10" s="382">
        <v>46413</v>
      </c>
      <c r="I10" s="308">
        <v>4723</v>
      </c>
      <c r="J10" s="190">
        <v>0</v>
      </c>
      <c r="K10" s="383">
        <v>46801</v>
      </c>
      <c r="L10" s="764">
        <v>4723</v>
      </c>
      <c r="M10" s="190">
        <v>0</v>
      </c>
      <c r="N10" s="383">
        <v>47876</v>
      </c>
      <c r="O10" s="764">
        <v>4757</v>
      </c>
      <c r="P10" s="190">
        <v>0</v>
      </c>
      <c r="Q10" s="38" t="s">
        <v>234</v>
      </c>
    </row>
    <row r="11" spans="1:17" s="5" customFormat="1" ht="30.75" customHeight="1" thickBot="1">
      <c r="A11" s="34" t="s">
        <v>33</v>
      </c>
      <c r="B11" s="186">
        <v>41433</v>
      </c>
      <c r="C11" s="186">
        <v>2817</v>
      </c>
      <c r="D11" s="185">
        <v>0</v>
      </c>
      <c r="E11" s="186">
        <v>41673</v>
      </c>
      <c r="F11" s="186">
        <v>2824</v>
      </c>
      <c r="G11" s="186">
        <v>0</v>
      </c>
      <c r="H11" s="765">
        <v>41711</v>
      </c>
      <c r="I11" s="760">
        <v>2844</v>
      </c>
      <c r="J11" s="307">
        <v>0</v>
      </c>
      <c r="K11" s="766">
        <v>41786</v>
      </c>
      <c r="L11" s="762">
        <v>2884</v>
      </c>
      <c r="M11" s="307">
        <v>0</v>
      </c>
      <c r="N11" s="766">
        <v>41786</v>
      </c>
      <c r="O11" s="762">
        <v>2878</v>
      </c>
      <c r="P11" s="307">
        <v>0</v>
      </c>
      <c r="Q11" s="37" t="s">
        <v>235</v>
      </c>
    </row>
    <row r="12" spans="1:17" s="5" customFormat="1" ht="30.75" customHeight="1" thickBot="1">
      <c r="A12" s="417" t="s">
        <v>34</v>
      </c>
      <c r="B12" s="767">
        <v>64322</v>
      </c>
      <c r="C12" s="767">
        <v>5802</v>
      </c>
      <c r="D12" s="768">
        <v>0</v>
      </c>
      <c r="E12" s="767">
        <v>64642</v>
      </c>
      <c r="F12" s="767">
        <v>5246</v>
      </c>
      <c r="G12" s="767">
        <v>0</v>
      </c>
      <c r="H12" s="769">
        <v>64713</v>
      </c>
      <c r="I12" s="770">
        <v>8246</v>
      </c>
      <c r="J12" s="771">
        <v>0</v>
      </c>
      <c r="K12" s="772">
        <v>65129</v>
      </c>
      <c r="L12" s="773">
        <v>5264</v>
      </c>
      <c r="M12" s="771">
        <v>0</v>
      </c>
      <c r="N12" s="772">
        <v>65408</v>
      </c>
      <c r="O12" s="773">
        <v>5298</v>
      </c>
      <c r="P12" s="771">
        <v>0</v>
      </c>
      <c r="Q12" s="774" t="s">
        <v>236</v>
      </c>
    </row>
    <row r="13" spans="1:17" s="5" customFormat="1" ht="30.75" customHeight="1" thickBot="1">
      <c r="A13" s="34" t="s">
        <v>35</v>
      </c>
      <c r="B13" s="186">
        <v>50231</v>
      </c>
      <c r="C13" s="186">
        <v>1728</v>
      </c>
      <c r="D13" s="185">
        <v>0</v>
      </c>
      <c r="E13" s="186">
        <v>50385</v>
      </c>
      <c r="F13" s="186">
        <v>2728</v>
      </c>
      <c r="G13" s="186">
        <v>0</v>
      </c>
      <c r="H13" s="775">
        <v>50410</v>
      </c>
      <c r="I13" s="776">
        <v>2824</v>
      </c>
      <c r="J13" s="307">
        <v>0</v>
      </c>
      <c r="K13" s="777">
        <v>50581</v>
      </c>
      <c r="L13" s="778">
        <v>2824</v>
      </c>
      <c r="M13" s="307">
        <v>0</v>
      </c>
      <c r="N13" s="777">
        <v>50604</v>
      </c>
      <c r="O13" s="778">
        <v>2858</v>
      </c>
      <c r="P13" s="307">
        <v>0</v>
      </c>
      <c r="Q13" s="37" t="s">
        <v>237</v>
      </c>
    </row>
    <row r="14" spans="1:17" s="5" customFormat="1" ht="30.75" customHeight="1">
      <c r="A14" s="779" t="s">
        <v>1031</v>
      </c>
      <c r="B14" s="771">
        <v>84000</v>
      </c>
      <c r="C14" s="771">
        <v>5620</v>
      </c>
      <c r="D14" s="786">
        <v>0</v>
      </c>
      <c r="E14" s="771">
        <v>93211</v>
      </c>
      <c r="F14" s="771">
        <v>5800</v>
      </c>
      <c r="G14" s="771">
        <v>0</v>
      </c>
      <c r="H14" s="771">
        <v>101000</v>
      </c>
      <c r="I14" s="771">
        <v>5910</v>
      </c>
      <c r="J14" s="771">
        <v>0</v>
      </c>
      <c r="K14" s="780">
        <v>102051</v>
      </c>
      <c r="L14" s="771">
        <v>8150</v>
      </c>
      <c r="M14" s="771">
        <v>0</v>
      </c>
      <c r="N14" s="780">
        <v>133580</v>
      </c>
      <c r="O14" s="771">
        <v>9650</v>
      </c>
      <c r="P14" s="771">
        <v>0</v>
      </c>
      <c r="Q14" s="781" t="s">
        <v>1032</v>
      </c>
    </row>
    <row r="15" spans="1:17" ht="30.75" customHeight="1">
      <c r="A15" s="384" t="s">
        <v>2</v>
      </c>
      <c r="B15" s="385">
        <f>SUM(B8:B14)</f>
        <v>859716</v>
      </c>
      <c r="C15" s="385">
        <f>SUM(C8:C14)</f>
        <v>711625</v>
      </c>
      <c r="D15" s="785">
        <f>SUM(D8:D14)</f>
        <v>1580</v>
      </c>
      <c r="E15" s="385">
        <f t="shared" ref="E15:P15" si="0">SUM(E8:E14)</f>
        <v>864784</v>
      </c>
      <c r="F15" s="385">
        <f t="shared" si="0"/>
        <v>715657</v>
      </c>
      <c r="G15" s="385">
        <f t="shared" si="0"/>
        <v>1966</v>
      </c>
      <c r="H15" s="385">
        <f t="shared" si="0"/>
        <v>760380</v>
      </c>
      <c r="I15" s="385">
        <f t="shared" si="0"/>
        <v>713224</v>
      </c>
      <c r="J15" s="385">
        <f t="shared" si="0"/>
        <v>2257</v>
      </c>
      <c r="K15" s="385">
        <f t="shared" si="0"/>
        <v>885077</v>
      </c>
      <c r="L15" s="385">
        <f t="shared" si="0"/>
        <v>710680</v>
      </c>
      <c r="M15" s="385">
        <f t="shared" si="0"/>
        <v>3447</v>
      </c>
      <c r="N15" s="385">
        <f t="shared" si="0"/>
        <v>937817</v>
      </c>
      <c r="O15" s="385">
        <f t="shared" si="0"/>
        <v>737748</v>
      </c>
      <c r="P15" s="385">
        <f t="shared" si="0"/>
        <v>23650</v>
      </c>
      <c r="Q15" s="386" t="s">
        <v>3</v>
      </c>
    </row>
    <row r="16" spans="1:17" ht="29.25" customHeight="1">
      <c r="A16" s="871"/>
      <c r="B16" s="871"/>
      <c r="C16" s="871"/>
      <c r="D16" s="871"/>
      <c r="E16" s="871"/>
      <c r="F16" s="871"/>
      <c r="G16" s="872"/>
      <c r="H16" s="872"/>
      <c r="I16" s="872"/>
      <c r="J16" s="872"/>
      <c r="K16" s="872"/>
      <c r="L16" s="872"/>
      <c r="M16" s="872"/>
      <c r="N16" s="872"/>
      <c r="O16" s="872"/>
      <c r="P16" s="872"/>
      <c r="Q16" s="872"/>
    </row>
    <row r="17" spans="1:17" ht="15.95" customHeight="1">
      <c r="A17" s="1032"/>
      <c r="B17" s="1032"/>
      <c r="C17" s="1033"/>
      <c r="D17" s="1033"/>
      <c r="E17" s="184"/>
      <c r="F17" s="1034"/>
      <c r="G17" s="1034"/>
      <c r="H17" s="1034"/>
      <c r="I17" s="1034"/>
      <c r="J17" s="1034"/>
      <c r="K17" s="1034"/>
      <c r="L17" s="1034"/>
      <c r="M17" s="1034"/>
      <c r="N17" s="1034"/>
      <c r="O17" s="1034"/>
      <c r="P17" s="1034"/>
      <c r="Q17" s="1034"/>
    </row>
    <row r="19" spans="1:17">
      <c r="L19" s="375"/>
    </row>
    <row r="20" spans="1:17">
      <c r="I20" s="375"/>
    </row>
  </sheetData>
  <mergeCells count="12">
    <mergeCell ref="A17:D17"/>
    <mergeCell ref="F17:Q17"/>
    <mergeCell ref="A1:Q1"/>
    <mergeCell ref="A5:A7"/>
    <mergeCell ref="Q5:Q7"/>
    <mergeCell ref="A2:Q2"/>
    <mergeCell ref="A3:Q3"/>
    <mergeCell ref="E5:G5"/>
    <mergeCell ref="B5:D5"/>
    <mergeCell ref="H5:J5"/>
    <mergeCell ref="K5:M5"/>
    <mergeCell ref="N5:P5"/>
  </mergeCells>
  <phoneticPr fontId="34" type="noConversion"/>
  <printOptions horizontalCentered="1" verticalCentered="1"/>
  <pageMargins left="0.17" right="0.17" top="0.82677165354330695" bottom="0.77" header="0.31496062992126" footer="0.31496062992126"/>
  <pageSetup paperSize="9" scale="73" fitToHeight="0" orientation="landscape" r:id="rId1"/>
  <headerFooter alignWithMargins="0">
    <oddFooter>&amp;L_x000D_&amp;1#&amp;"Aptos"&amp;10&amp;K13A10E Classification: C0 Public - تصنيف الوثيقة عام</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X30"/>
  <sheetViews>
    <sheetView showGridLines="0" rightToLeft="1" view="pageBreakPreview" zoomScaleNormal="100" workbookViewId="0">
      <selection activeCell="M20" sqref="M20"/>
    </sheetView>
  </sheetViews>
  <sheetFormatPr defaultRowHeight="12.75"/>
  <cols>
    <col min="1" max="1" width="21.85546875" style="15" customWidth="1"/>
    <col min="2" max="2" width="9.140625" style="15" customWidth="1"/>
    <col min="3" max="3" width="9.85546875" style="15" bestFit="1" customWidth="1"/>
    <col min="4" max="5" width="9.140625" style="15" customWidth="1"/>
    <col min="6" max="6" width="9.85546875" style="15" bestFit="1" customWidth="1"/>
    <col min="7" max="8" width="9.140625" style="15" customWidth="1"/>
    <col min="9" max="9" width="9.85546875" style="15" bestFit="1" customWidth="1"/>
    <col min="10" max="11" width="9.140625" style="15" customWidth="1"/>
    <col min="12" max="12" width="9.85546875" style="15" bestFit="1" customWidth="1"/>
    <col min="13" max="14" width="9.140625" style="15" customWidth="1"/>
    <col min="15" max="15" width="9.85546875" style="15" bestFit="1" customWidth="1"/>
    <col min="16" max="16" width="9.140625" style="15" customWidth="1"/>
    <col min="17" max="17" width="22.42578125" style="15" customWidth="1"/>
  </cols>
  <sheetData>
    <row r="1" spans="1:17" ht="18" customHeight="1">
      <c r="A1" s="944" t="s">
        <v>167</v>
      </c>
      <c r="B1" s="945"/>
      <c r="C1" s="945"/>
      <c r="D1" s="945"/>
      <c r="E1" s="945"/>
      <c r="F1" s="945"/>
      <c r="G1" s="945"/>
      <c r="H1" s="945"/>
      <c r="I1" s="945"/>
      <c r="J1" s="945"/>
      <c r="K1" s="945"/>
      <c r="L1" s="945"/>
      <c r="M1" s="945"/>
      <c r="N1" s="945"/>
      <c r="O1" s="945"/>
      <c r="P1" s="945"/>
      <c r="Q1" s="945"/>
    </row>
    <row r="2" spans="1:17" ht="15.75" customHeight="1">
      <c r="A2" s="947" t="s">
        <v>172</v>
      </c>
      <c r="B2" s="947"/>
      <c r="C2" s="947"/>
      <c r="D2" s="947"/>
      <c r="E2" s="947"/>
      <c r="F2" s="947"/>
      <c r="G2" s="947"/>
      <c r="H2" s="947"/>
      <c r="I2" s="947"/>
      <c r="J2" s="947"/>
      <c r="K2" s="947"/>
      <c r="L2" s="947"/>
      <c r="M2" s="947"/>
      <c r="N2" s="947"/>
      <c r="O2" s="947"/>
      <c r="P2" s="947"/>
      <c r="Q2" s="947"/>
    </row>
    <row r="3" spans="1:17" ht="15.75">
      <c r="A3" s="947" t="s">
        <v>684</v>
      </c>
      <c r="B3" s="947"/>
      <c r="C3" s="947"/>
      <c r="D3" s="947"/>
      <c r="E3" s="947"/>
      <c r="F3" s="947"/>
      <c r="G3" s="947"/>
      <c r="H3" s="947"/>
      <c r="I3" s="947"/>
      <c r="J3" s="947"/>
      <c r="K3" s="947"/>
      <c r="L3" s="947"/>
      <c r="M3" s="947"/>
      <c r="N3" s="947"/>
      <c r="O3" s="947"/>
      <c r="P3" s="947"/>
      <c r="Q3" s="947"/>
    </row>
    <row r="4" spans="1:17" ht="20.100000000000001" customHeight="1">
      <c r="A4" s="21" t="s">
        <v>129</v>
      </c>
      <c r="B4"/>
      <c r="C4"/>
      <c r="D4"/>
      <c r="E4"/>
      <c r="F4"/>
      <c r="G4"/>
      <c r="H4"/>
      <c r="I4"/>
      <c r="J4"/>
      <c r="K4"/>
      <c r="L4"/>
      <c r="M4"/>
      <c r="N4"/>
      <c r="O4"/>
      <c r="P4"/>
      <c r="Q4" s="32" t="s">
        <v>130</v>
      </c>
    </row>
    <row r="5" spans="1:17" s="4" customFormat="1" ht="29.25" customHeight="1">
      <c r="A5" s="1039" t="s">
        <v>36</v>
      </c>
      <c r="B5" s="1035" t="s">
        <v>461</v>
      </c>
      <c r="C5" s="1036"/>
      <c r="D5" s="1037"/>
      <c r="E5" s="1035" t="s">
        <v>579</v>
      </c>
      <c r="F5" s="1036"/>
      <c r="G5" s="1037"/>
      <c r="H5" s="1035">
        <v>2022</v>
      </c>
      <c r="I5" s="1036"/>
      <c r="J5" s="1037"/>
      <c r="K5" s="1035">
        <v>2023</v>
      </c>
      <c r="L5" s="1036"/>
      <c r="M5" s="1037"/>
      <c r="N5" s="1035">
        <v>2024</v>
      </c>
      <c r="O5" s="1036"/>
      <c r="P5" s="1037"/>
      <c r="Q5" s="1042" t="s">
        <v>37</v>
      </c>
    </row>
    <row r="6" spans="1:17" s="4" customFormat="1" ht="32.25" customHeight="1">
      <c r="A6" s="1040"/>
      <c r="B6" s="52" t="s">
        <v>201</v>
      </c>
      <c r="C6" s="52" t="s">
        <v>202</v>
      </c>
      <c r="D6" s="52" t="s">
        <v>204</v>
      </c>
      <c r="E6" s="52" t="s">
        <v>201</v>
      </c>
      <c r="F6" s="52" t="s">
        <v>202</v>
      </c>
      <c r="G6" s="52" t="s">
        <v>204</v>
      </c>
      <c r="H6" s="52" t="s">
        <v>201</v>
      </c>
      <c r="I6" s="52" t="s">
        <v>202</v>
      </c>
      <c r="J6" s="52" t="s">
        <v>204</v>
      </c>
      <c r="K6" s="52" t="s">
        <v>201</v>
      </c>
      <c r="L6" s="52" t="s">
        <v>202</v>
      </c>
      <c r="M6" s="52" t="s">
        <v>204</v>
      </c>
      <c r="N6" s="52" t="s">
        <v>201</v>
      </c>
      <c r="O6" s="52" t="s">
        <v>202</v>
      </c>
      <c r="P6" s="52" t="s">
        <v>204</v>
      </c>
      <c r="Q6" s="1043"/>
    </row>
    <row r="7" spans="1:17" s="4" customFormat="1" ht="33.75" customHeight="1">
      <c r="A7" s="1041"/>
      <c r="B7" s="107" t="s">
        <v>459</v>
      </c>
      <c r="C7" s="107" t="s">
        <v>203</v>
      </c>
      <c r="D7" s="333" t="s">
        <v>460</v>
      </c>
      <c r="E7" s="107" t="s">
        <v>459</v>
      </c>
      <c r="F7" s="107" t="s">
        <v>203</v>
      </c>
      <c r="G7" s="333" t="s">
        <v>460</v>
      </c>
      <c r="H7" s="333" t="s">
        <v>459</v>
      </c>
      <c r="I7" s="333" t="s">
        <v>203</v>
      </c>
      <c r="J7" s="333" t="s">
        <v>460</v>
      </c>
      <c r="K7" s="333" t="s">
        <v>459</v>
      </c>
      <c r="L7" s="333" t="s">
        <v>203</v>
      </c>
      <c r="M7" s="333" t="s">
        <v>460</v>
      </c>
      <c r="N7" s="333" t="s">
        <v>459</v>
      </c>
      <c r="O7" s="333" t="s">
        <v>203</v>
      </c>
      <c r="P7" s="333" t="s">
        <v>460</v>
      </c>
      <c r="Q7" s="1044"/>
    </row>
    <row r="8" spans="1:17" s="6" customFormat="1" ht="33.75" customHeight="1" thickBot="1">
      <c r="A8" s="376" t="s">
        <v>570</v>
      </c>
      <c r="B8" s="377">
        <v>29281</v>
      </c>
      <c r="C8" s="377">
        <v>203435</v>
      </c>
      <c r="D8" s="788">
        <v>172</v>
      </c>
      <c r="E8" s="377">
        <v>19004</v>
      </c>
      <c r="F8" s="377">
        <v>136477</v>
      </c>
      <c r="G8" s="789">
        <v>172</v>
      </c>
      <c r="H8" s="790">
        <v>30018</v>
      </c>
      <c r="I8" s="790">
        <v>507098</v>
      </c>
      <c r="J8" s="789">
        <v>170</v>
      </c>
      <c r="K8" s="790">
        <v>36662</v>
      </c>
      <c r="L8" s="790">
        <v>468653</v>
      </c>
      <c r="M8" s="789">
        <v>184</v>
      </c>
      <c r="N8" s="790">
        <v>39174</v>
      </c>
      <c r="O8" s="790">
        <v>403615</v>
      </c>
      <c r="P8" s="789">
        <v>169</v>
      </c>
      <c r="Q8" s="378" t="s">
        <v>571</v>
      </c>
    </row>
    <row r="9" spans="1:17" s="5" customFormat="1" ht="30.75" customHeight="1" thickBot="1">
      <c r="A9" s="791" t="s">
        <v>541</v>
      </c>
      <c r="B9" s="792">
        <v>90</v>
      </c>
      <c r="C9" s="792">
        <v>103</v>
      </c>
      <c r="D9" s="792">
        <v>73</v>
      </c>
      <c r="E9" s="792">
        <v>0</v>
      </c>
      <c r="F9" s="792">
        <v>0</v>
      </c>
      <c r="G9" s="792">
        <v>77</v>
      </c>
      <c r="H9" s="792">
        <v>0</v>
      </c>
      <c r="I9" s="792">
        <v>0</v>
      </c>
      <c r="J9" s="793">
        <v>0</v>
      </c>
      <c r="K9" s="792">
        <v>11</v>
      </c>
      <c r="L9" s="792">
        <v>45</v>
      </c>
      <c r="M9" s="793">
        <v>63</v>
      </c>
      <c r="N9" s="792">
        <v>20</v>
      </c>
      <c r="O9" s="792">
        <v>53</v>
      </c>
      <c r="P9" s="793">
        <v>63</v>
      </c>
      <c r="Q9" s="794" t="s">
        <v>542</v>
      </c>
    </row>
    <row r="10" spans="1:17" s="5" customFormat="1" ht="30.75" customHeight="1" thickBot="1">
      <c r="A10" s="797" t="s">
        <v>32</v>
      </c>
      <c r="B10" s="798">
        <v>77</v>
      </c>
      <c r="C10" s="798">
        <v>125</v>
      </c>
      <c r="D10" s="798">
        <v>13</v>
      </c>
      <c r="E10" s="798">
        <v>44</v>
      </c>
      <c r="F10" s="798">
        <v>59</v>
      </c>
      <c r="G10" s="798">
        <v>11</v>
      </c>
      <c r="H10" s="799">
        <v>31</v>
      </c>
      <c r="I10" s="770">
        <v>47</v>
      </c>
      <c r="J10" s="799">
        <v>10</v>
      </c>
      <c r="K10" s="798">
        <v>78</v>
      </c>
      <c r="L10" s="798">
        <v>113</v>
      </c>
      <c r="M10" s="798">
        <v>12</v>
      </c>
      <c r="N10" s="798">
        <v>98</v>
      </c>
      <c r="O10" s="798">
        <v>149</v>
      </c>
      <c r="P10" s="798">
        <v>10</v>
      </c>
      <c r="Q10" s="800" t="s">
        <v>234</v>
      </c>
    </row>
    <row r="11" spans="1:17" s="5" customFormat="1" ht="30.75" customHeight="1" thickBot="1">
      <c r="A11" s="46" t="s">
        <v>33</v>
      </c>
      <c r="B11" s="238">
        <v>40</v>
      </c>
      <c r="C11" s="238">
        <v>50</v>
      </c>
      <c r="D11" s="238">
        <v>11</v>
      </c>
      <c r="E11" s="238">
        <v>32</v>
      </c>
      <c r="F11" s="238">
        <v>48</v>
      </c>
      <c r="G11" s="238">
        <v>13</v>
      </c>
      <c r="H11" s="795">
        <v>40</v>
      </c>
      <c r="I11" s="796">
        <v>85</v>
      </c>
      <c r="J11" s="238">
        <v>14</v>
      </c>
      <c r="K11" s="238">
        <v>2</v>
      </c>
      <c r="L11" s="238">
        <v>2</v>
      </c>
      <c r="M11" s="238">
        <v>13</v>
      </c>
      <c r="N11" s="238">
        <v>16</v>
      </c>
      <c r="O11" s="238">
        <v>43</v>
      </c>
      <c r="P11" s="238">
        <v>13</v>
      </c>
      <c r="Q11" s="39" t="s">
        <v>235</v>
      </c>
    </row>
    <row r="12" spans="1:17" s="5" customFormat="1" ht="30.75" customHeight="1" thickBot="1">
      <c r="A12" s="797" t="s">
        <v>34</v>
      </c>
      <c r="B12" s="798">
        <v>115</v>
      </c>
      <c r="C12" s="798">
        <v>138</v>
      </c>
      <c r="D12" s="798">
        <v>18</v>
      </c>
      <c r="E12" s="798">
        <v>64</v>
      </c>
      <c r="F12" s="798">
        <v>78</v>
      </c>
      <c r="G12" s="798">
        <v>17</v>
      </c>
      <c r="H12" s="798">
        <v>366</v>
      </c>
      <c r="I12" s="798">
        <v>633</v>
      </c>
      <c r="J12" s="798">
        <v>16</v>
      </c>
      <c r="K12" s="798">
        <v>350</v>
      </c>
      <c r="L12" s="798">
        <v>830</v>
      </c>
      <c r="M12" s="798">
        <v>14</v>
      </c>
      <c r="N12" s="798">
        <v>259</v>
      </c>
      <c r="O12" s="798">
        <v>43</v>
      </c>
      <c r="P12" s="798">
        <v>16</v>
      </c>
      <c r="Q12" s="800" t="s">
        <v>236</v>
      </c>
    </row>
    <row r="13" spans="1:17" s="5" customFormat="1" ht="30.75" customHeight="1" thickBot="1">
      <c r="A13" s="46" t="s">
        <v>35</v>
      </c>
      <c r="B13" s="238">
        <v>47</v>
      </c>
      <c r="C13" s="238">
        <v>89</v>
      </c>
      <c r="D13" s="238">
        <v>16</v>
      </c>
      <c r="E13" s="238">
        <v>60</v>
      </c>
      <c r="F13" s="238">
        <v>73</v>
      </c>
      <c r="G13" s="238">
        <v>16</v>
      </c>
      <c r="H13" s="238">
        <v>252</v>
      </c>
      <c r="I13" s="238">
        <v>335</v>
      </c>
      <c r="J13" s="238">
        <v>14</v>
      </c>
      <c r="K13" s="238">
        <v>146</v>
      </c>
      <c r="L13" s="238">
        <v>245</v>
      </c>
      <c r="M13" s="238">
        <v>14</v>
      </c>
      <c r="N13" s="238">
        <v>87</v>
      </c>
      <c r="O13" s="238">
        <v>169</v>
      </c>
      <c r="P13" s="238">
        <v>14</v>
      </c>
      <c r="Q13" s="39" t="s">
        <v>237</v>
      </c>
    </row>
    <row r="14" spans="1:17" s="5" customFormat="1" ht="30.75" customHeight="1">
      <c r="A14" s="804" t="s">
        <v>675</v>
      </c>
      <c r="B14" s="801">
        <v>200</v>
      </c>
      <c r="C14" s="801">
        <v>1250</v>
      </c>
      <c r="D14" s="801">
        <v>8</v>
      </c>
      <c r="E14" s="801">
        <v>576</v>
      </c>
      <c r="F14" s="801">
        <v>1640</v>
      </c>
      <c r="G14" s="801">
        <v>9</v>
      </c>
      <c r="H14" s="801">
        <v>630</v>
      </c>
      <c r="I14" s="805">
        <v>1763</v>
      </c>
      <c r="J14" s="801">
        <v>8</v>
      </c>
      <c r="K14" s="801">
        <v>372</v>
      </c>
      <c r="L14" s="801">
        <v>880</v>
      </c>
      <c r="M14" s="801">
        <v>10</v>
      </c>
      <c r="N14" s="801">
        <v>513</v>
      </c>
      <c r="O14" s="801">
        <v>1150</v>
      </c>
      <c r="P14" s="801">
        <v>10</v>
      </c>
      <c r="Q14" s="802" t="s">
        <v>676</v>
      </c>
    </row>
    <row r="15" spans="1:17" ht="32.25" customHeight="1">
      <c r="A15" s="803" t="s">
        <v>2</v>
      </c>
      <c r="B15" s="387">
        <f>SUM(B8:B14)</f>
        <v>29850</v>
      </c>
      <c r="C15" s="387">
        <f t="shared" ref="C15:P15" si="0">SUM(C8:C14)</f>
        <v>205190</v>
      </c>
      <c r="D15" s="387">
        <f t="shared" si="0"/>
        <v>311</v>
      </c>
      <c r="E15" s="387">
        <f t="shared" si="0"/>
        <v>19780</v>
      </c>
      <c r="F15" s="387">
        <f t="shared" si="0"/>
        <v>138375</v>
      </c>
      <c r="G15" s="387">
        <f t="shared" si="0"/>
        <v>315</v>
      </c>
      <c r="H15" s="387">
        <f t="shared" si="0"/>
        <v>31337</v>
      </c>
      <c r="I15" s="387">
        <f t="shared" si="0"/>
        <v>509961</v>
      </c>
      <c r="J15" s="387">
        <f t="shared" si="0"/>
        <v>232</v>
      </c>
      <c r="K15" s="387">
        <f t="shared" si="0"/>
        <v>37621</v>
      </c>
      <c r="L15" s="387">
        <f t="shared" si="0"/>
        <v>470768</v>
      </c>
      <c r="M15" s="387">
        <f t="shared" si="0"/>
        <v>310</v>
      </c>
      <c r="N15" s="387">
        <f t="shared" si="0"/>
        <v>40167</v>
      </c>
      <c r="O15" s="387">
        <f t="shared" si="0"/>
        <v>405222</v>
      </c>
      <c r="P15" s="387">
        <f t="shared" si="0"/>
        <v>295</v>
      </c>
      <c r="Q15" s="380" t="s">
        <v>3</v>
      </c>
    </row>
    <row r="16" spans="1:17">
      <c r="A16" s="284" t="s">
        <v>534</v>
      </c>
      <c r="B16" s="303"/>
      <c r="C16" s="303"/>
      <c r="D16" s="303"/>
      <c r="E16" s="303"/>
      <c r="F16" s="303"/>
      <c r="G16" s="1038" t="s">
        <v>535</v>
      </c>
      <c r="H16" s="1038"/>
      <c r="I16" s="1038"/>
      <c r="J16" s="1038"/>
      <c r="K16" s="1038"/>
      <c r="L16" s="1038"/>
      <c r="M16" s="1038"/>
      <c r="N16" s="1038"/>
      <c r="O16" s="1038"/>
      <c r="P16" s="1038"/>
      <c r="Q16" s="1038"/>
    </row>
    <row r="17" spans="1:24">
      <c r="A17" s="285" t="s">
        <v>656</v>
      </c>
      <c r="J17" s="302"/>
      <c r="K17" s="1034" t="s">
        <v>657</v>
      </c>
      <c r="L17" s="1034"/>
      <c r="M17" s="1034"/>
      <c r="N17" s="1034"/>
      <c r="O17" s="1034"/>
      <c r="P17" s="1034"/>
      <c r="Q17" s="1034"/>
      <c r="R17" s="306"/>
      <c r="S17" s="306"/>
      <c r="T17" s="306"/>
      <c r="U17" s="306"/>
      <c r="V17" s="306"/>
      <c r="W17" s="306"/>
      <c r="X17" s="306"/>
    </row>
    <row r="18" spans="1:24" ht="16.5" customHeight="1">
      <c r="A18" s="873"/>
      <c r="B18" s="873"/>
      <c r="C18" s="873"/>
      <c r="D18" s="873"/>
      <c r="E18" s="873"/>
      <c r="F18" s="873"/>
      <c r="G18" s="873"/>
      <c r="H18" s="874"/>
      <c r="I18" s="874"/>
      <c r="J18" s="874"/>
      <c r="K18" s="874"/>
      <c r="L18" s="874"/>
      <c r="M18" s="874"/>
      <c r="N18" s="874"/>
      <c r="O18" s="874"/>
      <c r="P18" s="874"/>
      <c r="Q18" s="874"/>
      <c r="R18" s="302"/>
      <c r="S18" s="302"/>
      <c r="T18" s="302"/>
    </row>
    <row r="30" spans="1:24" ht="29.25" customHeight="1"/>
  </sheetData>
  <mergeCells count="12">
    <mergeCell ref="K17:Q17"/>
    <mergeCell ref="G16:Q16"/>
    <mergeCell ref="K5:M5"/>
    <mergeCell ref="A1:Q1"/>
    <mergeCell ref="A2:Q2"/>
    <mergeCell ref="A3:Q3"/>
    <mergeCell ref="A5:A7"/>
    <mergeCell ref="E5:G5"/>
    <mergeCell ref="H5:J5"/>
    <mergeCell ref="Q5:Q7"/>
    <mergeCell ref="B5:D5"/>
    <mergeCell ref="N5:P5"/>
  </mergeCells>
  <phoneticPr fontId="34" type="noConversion"/>
  <printOptions horizontalCentered="1" verticalCentered="1"/>
  <pageMargins left="7.0000000000000007E-2" right="0.1" top="0" bottom="0.08" header="0" footer="0"/>
  <pageSetup paperSize="9" scale="70" orientation="landscape" r:id="rId1"/>
  <headerFooter alignWithMargins="0">
    <oddFooter>&amp;L_x000D_&amp;1#&amp;"Aptos"&amp;10&amp;K13A10E Classification: C0 Public - تصنيف الوثيقة عام</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J22"/>
  <sheetViews>
    <sheetView showGridLines="0" rightToLeft="1" view="pageBreakPreview" zoomScaleNormal="75" zoomScaleSheetLayoutView="100" workbookViewId="0">
      <selection activeCell="O12" sqref="O12"/>
    </sheetView>
  </sheetViews>
  <sheetFormatPr defaultRowHeight="12.75"/>
  <cols>
    <col min="1" max="1" width="23.28515625" style="10" customWidth="1"/>
    <col min="2" max="7" width="13.28515625" style="10" customWidth="1"/>
    <col min="8" max="8" width="11.5703125" style="10" customWidth="1"/>
    <col min="9" max="9" width="26.5703125" style="10" customWidth="1"/>
  </cols>
  <sheetData>
    <row r="1" spans="1:9" s="11" customFormat="1" ht="18">
      <c r="A1" s="944" t="s">
        <v>170</v>
      </c>
      <c r="B1" s="945"/>
      <c r="C1" s="945"/>
      <c r="D1" s="945"/>
      <c r="E1" s="945"/>
      <c r="F1" s="945"/>
      <c r="G1" s="945"/>
      <c r="H1" s="945"/>
      <c r="I1" s="945"/>
    </row>
    <row r="2" spans="1:9" s="12" customFormat="1" ht="37.5" customHeight="1">
      <c r="A2" s="946" t="s">
        <v>288</v>
      </c>
      <c r="B2" s="946"/>
      <c r="C2" s="946"/>
      <c r="D2" s="946"/>
      <c r="E2" s="946"/>
      <c r="F2" s="946"/>
      <c r="G2" s="946"/>
      <c r="H2" s="946"/>
      <c r="I2" s="946"/>
    </row>
    <row r="3" spans="1:9" s="12" customFormat="1" ht="15.75">
      <c r="A3" s="947">
        <v>2024</v>
      </c>
      <c r="B3" s="947"/>
      <c r="C3" s="947"/>
      <c r="D3" s="947"/>
      <c r="E3" s="947"/>
      <c r="F3" s="947"/>
      <c r="G3" s="947"/>
      <c r="H3" s="947"/>
      <c r="I3" s="947"/>
    </row>
    <row r="4" spans="1:9" ht="20.100000000000001" customHeight="1">
      <c r="A4" s="21" t="s">
        <v>131</v>
      </c>
      <c r="B4" s="20"/>
      <c r="C4" s="20"/>
      <c r="D4"/>
      <c r="E4"/>
      <c r="F4"/>
      <c r="G4"/>
      <c r="H4"/>
      <c r="I4" s="32" t="s">
        <v>636</v>
      </c>
    </row>
    <row r="5" spans="1:9" s="4" customFormat="1" ht="65.25" customHeight="1">
      <c r="A5" s="976" t="s">
        <v>984</v>
      </c>
      <c r="B5" s="76" t="s">
        <v>81</v>
      </c>
      <c r="C5" s="76" t="s">
        <v>82</v>
      </c>
      <c r="D5" s="76" t="s">
        <v>584</v>
      </c>
      <c r="E5" s="76" t="s">
        <v>83</v>
      </c>
      <c r="F5" s="76" t="s">
        <v>84</v>
      </c>
      <c r="G5" s="76" t="s">
        <v>85</v>
      </c>
      <c r="H5" s="61" t="s">
        <v>74</v>
      </c>
      <c r="I5" s="1046" t="s">
        <v>983</v>
      </c>
    </row>
    <row r="6" spans="1:9" s="4" customFormat="1" ht="24.75" customHeight="1">
      <c r="A6" s="1045"/>
      <c r="B6" s="525" t="s">
        <v>849</v>
      </c>
      <c r="C6" s="525" t="s">
        <v>849</v>
      </c>
      <c r="D6" s="525" t="s">
        <v>849</v>
      </c>
      <c r="E6" s="525" t="s">
        <v>849</v>
      </c>
      <c r="F6" s="525" t="s">
        <v>849</v>
      </c>
      <c r="G6" s="525" t="s">
        <v>849</v>
      </c>
      <c r="H6" s="489" t="s">
        <v>849</v>
      </c>
      <c r="I6" s="1047"/>
    </row>
    <row r="7" spans="1:9" s="5" customFormat="1" ht="24.95" customHeight="1" thickBot="1">
      <c r="A7" s="43" t="s">
        <v>4</v>
      </c>
      <c r="B7" s="524">
        <v>104</v>
      </c>
      <c r="C7" s="68">
        <v>66</v>
      </c>
      <c r="D7" s="67">
        <v>315</v>
      </c>
      <c r="E7" s="67">
        <v>104</v>
      </c>
      <c r="F7" s="67">
        <v>138</v>
      </c>
      <c r="G7" s="67">
        <v>17</v>
      </c>
      <c r="H7" s="95">
        <f>SUM(B7:G7)</f>
        <v>744</v>
      </c>
      <c r="I7" s="74" t="s">
        <v>13</v>
      </c>
    </row>
    <row r="8" spans="1:9" s="5" customFormat="1" ht="24.95" customHeight="1" thickBot="1">
      <c r="A8" s="34" t="s">
        <v>5</v>
      </c>
      <c r="B8" s="69">
        <v>129</v>
      </c>
      <c r="C8" s="70">
        <v>60</v>
      </c>
      <c r="D8" s="69">
        <v>282</v>
      </c>
      <c r="E8" s="69">
        <v>75</v>
      </c>
      <c r="F8" s="69">
        <v>134</v>
      </c>
      <c r="G8" s="70">
        <v>16</v>
      </c>
      <c r="H8" s="96">
        <f t="shared" ref="H8:H18" si="0">SUM(B8:G8)</f>
        <v>696</v>
      </c>
      <c r="I8" s="35" t="s">
        <v>14</v>
      </c>
    </row>
    <row r="9" spans="1:9" s="5" customFormat="1" ht="24.95" customHeight="1" thickBot="1">
      <c r="A9" s="64" t="s">
        <v>6</v>
      </c>
      <c r="B9" s="71">
        <v>327</v>
      </c>
      <c r="C9" s="72">
        <v>54</v>
      </c>
      <c r="D9" s="71">
        <v>184</v>
      </c>
      <c r="E9" s="71">
        <v>53</v>
      </c>
      <c r="F9" s="71">
        <v>106</v>
      </c>
      <c r="G9" s="67">
        <v>20</v>
      </c>
      <c r="H9" s="95">
        <f t="shared" si="0"/>
        <v>744</v>
      </c>
      <c r="I9" s="130" t="s">
        <v>15</v>
      </c>
    </row>
    <row r="10" spans="1:9" s="5" customFormat="1" ht="24.95" customHeight="1" thickBot="1">
      <c r="A10" s="34" t="s">
        <v>488</v>
      </c>
      <c r="B10" s="69">
        <v>210</v>
      </c>
      <c r="C10" s="69">
        <v>64</v>
      </c>
      <c r="D10" s="69">
        <v>214</v>
      </c>
      <c r="E10" s="69">
        <v>76</v>
      </c>
      <c r="F10" s="69">
        <v>137</v>
      </c>
      <c r="G10" s="70">
        <v>19</v>
      </c>
      <c r="H10" s="96">
        <f t="shared" si="0"/>
        <v>720</v>
      </c>
      <c r="I10" s="35" t="s">
        <v>16</v>
      </c>
    </row>
    <row r="11" spans="1:9" s="5" customFormat="1" ht="24.95" customHeight="1" thickBot="1">
      <c r="A11" s="64" t="s">
        <v>8</v>
      </c>
      <c r="B11" s="73">
        <v>103</v>
      </c>
      <c r="C11" s="73">
        <v>61</v>
      </c>
      <c r="D11" s="73">
        <v>202</v>
      </c>
      <c r="E11" s="73">
        <v>228</v>
      </c>
      <c r="F11" s="73">
        <v>131</v>
      </c>
      <c r="G11" s="67">
        <v>19</v>
      </c>
      <c r="H11" s="95">
        <f t="shared" si="0"/>
        <v>744</v>
      </c>
      <c r="I11" s="130" t="s">
        <v>17</v>
      </c>
    </row>
    <row r="12" spans="1:9" s="5" customFormat="1" ht="24.95" customHeight="1" thickBot="1">
      <c r="A12" s="34" t="s">
        <v>38</v>
      </c>
      <c r="B12" s="69">
        <v>102</v>
      </c>
      <c r="C12" s="69">
        <v>62</v>
      </c>
      <c r="D12" s="69">
        <v>201</v>
      </c>
      <c r="E12" s="69">
        <v>156</v>
      </c>
      <c r="F12" s="69">
        <v>182</v>
      </c>
      <c r="G12" s="70">
        <v>17</v>
      </c>
      <c r="H12" s="96">
        <f t="shared" si="0"/>
        <v>720</v>
      </c>
      <c r="I12" s="35" t="s">
        <v>18</v>
      </c>
    </row>
    <row r="13" spans="1:9" s="5" customFormat="1" ht="24.95" customHeight="1" thickBot="1">
      <c r="A13" s="64" t="s">
        <v>9</v>
      </c>
      <c r="B13" s="73">
        <v>101</v>
      </c>
      <c r="C13" s="73">
        <v>64</v>
      </c>
      <c r="D13" s="73">
        <v>319</v>
      </c>
      <c r="E13" s="73">
        <v>54</v>
      </c>
      <c r="F13" s="73">
        <v>188</v>
      </c>
      <c r="G13" s="67">
        <v>18</v>
      </c>
      <c r="H13" s="95">
        <f t="shared" si="0"/>
        <v>744</v>
      </c>
      <c r="I13" s="130" t="s">
        <v>169</v>
      </c>
    </row>
    <row r="14" spans="1:9" s="5" customFormat="1" ht="24.95" customHeight="1" thickBot="1">
      <c r="A14" s="34" t="s">
        <v>39</v>
      </c>
      <c r="B14" s="69">
        <v>91</v>
      </c>
      <c r="C14" s="69">
        <v>71</v>
      </c>
      <c r="D14" s="69">
        <v>319</v>
      </c>
      <c r="E14" s="69">
        <v>54</v>
      </c>
      <c r="F14" s="69">
        <v>191</v>
      </c>
      <c r="G14" s="70">
        <v>18</v>
      </c>
      <c r="H14" s="96">
        <f t="shared" si="0"/>
        <v>744</v>
      </c>
      <c r="I14" s="35" t="s">
        <v>20</v>
      </c>
    </row>
    <row r="15" spans="1:9" s="5" customFormat="1" ht="24.95" customHeight="1" thickBot="1">
      <c r="A15" s="64" t="s">
        <v>10</v>
      </c>
      <c r="B15" s="73">
        <v>82</v>
      </c>
      <c r="C15" s="73">
        <v>92</v>
      </c>
      <c r="D15" s="73">
        <v>299</v>
      </c>
      <c r="E15" s="73">
        <v>124</v>
      </c>
      <c r="F15" s="73">
        <v>106</v>
      </c>
      <c r="G15" s="67">
        <v>17</v>
      </c>
      <c r="H15" s="95">
        <f t="shared" si="0"/>
        <v>720</v>
      </c>
      <c r="I15" s="130" t="s">
        <v>21</v>
      </c>
    </row>
    <row r="16" spans="1:9" s="5" customFormat="1" ht="24.95" customHeight="1" thickBot="1">
      <c r="A16" s="34" t="s">
        <v>40</v>
      </c>
      <c r="B16" s="69">
        <v>81</v>
      </c>
      <c r="C16" s="69">
        <v>94</v>
      </c>
      <c r="D16" s="69">
        <v>312</v>
      </c>
      <c r="E16" s="69">
        <v>129</v>
      </c>
      <c r="F16" s="69">
        <v>110</v>
      </c>
      <c r="G16" s="70">
        <v>18</v>
      </c>
      <c r="H16" s="96">
        <f t="shared" si="0"/>
        <v>744</v>
      </c>
      <c r="I16" s="35" t="s">
        <v>41</v>
      </c>
    </row>
    <row r="17" spans="1:10" s="5" customFormat="1" ht="24.95" customHeight="1" thickBot="1">
      <c r="A17" s="64" t="s">
        <v>11</v>
      </c>
      <c r="B17" s="71">
        <v>82</v>
      </c>
      <c r="C17" s="71">
        <v>92</v>
      </c>
      <c r="D17" s="71">
        <v>299</v>
      </c>
      <c r="E17" s="71">
        <v>124</v>
      </c>
      <c r="F17" s="71">
        <v>106</v>
      </c>
      <c r="G17" s="67">
        <v>17</v>
      </c>
      <c r="H17" s="95">
        <f t="shared" si="0"/>
        <v>720</v>
      </c>
      <c r="I17" s="130" t="s">
        <v>22</v>
      </c>
    </row>
    <row r="18" spans="1:10" s="5" customFormat="1" ht="24.95" customHeight="1">
      <c r="A18" s="44" t="s">
        <v>12</v>
      </c>
      <c r="B18" s="97">
        <v>80</v>
      </c>
      <c r="C18" s="97">
        <v>95</v>
      </c>
      <c r="D18" s="97">
        <v>313</v>
      </c>
      <c r="E18" s="97">
        <v>129</v>
      </c>
      <c r="F18" s="97">
        <v>109</v>
      </c>
      <c r="G18" s="98">
        <v>18</v>
      </c>
      <c r="H18" s="99">
        <f t="shared" si="0"/>
        <v>744</v>
      </c>
      <c r="I18" s="739" t="s">
        <v>23</v>
      </c>
      <c r="J18" s="124"/>
    </row>
    <row r="19" spans="1:10" s="5" customFormat="1" ht="24.95" customHeight="1">
      <c r="A19" s="100" t="s">
        <v>0</v>
      </c>
      <c r="B19" s="101">
        <f t="shared" ref="B19:H19" si="1">SUM(B7:B18)</f>
        <v>1492</v>
      </c>
      <c r="C19" s="101">
        <f t="shared" si="1"/>
        <v>875</v>
      </c>
      <c r="D19" s="101">
        <f t="shared" si="1"/>
        <v>3259</v>
      </c>
      <c r="E19" s="101">
        <f t="shared" si="1"/>
        <v>1306</v>
      </c>
      <c r="F19" s="101">
        <f t="shared" si="1"/>
        <v>1638</v>
      </c>
      <c r="G19" s="101">
        <f t="shared" si="1"/>
        <v>214</v>
      </c>
      <c r="H19" s="101">
        <f t="shared" si="1"/>
        <v>8784</v>
      </c>
      <c r="I19" s="102" t="s">
        <v>1</v>
      </c>
    </row>
    <row r="20" spans="1:10" s="5" customFormat="1" ht="15.95" customHeight="1">
      <c r="A20" s="16"/>
      <c r="B20" s="16"/>
      <c r="C20" s="16"/>
      <c r="D20" s="16"/>
      <c r="E20" s="16"/>
      <c r="F20" s="16"/>
      <c r="G20" s="16"/>
      <c r="H20" s="16"/>
      <c r="I20" s="16"/>
    </row>
    <row r="21" spans="1:10">
      <c r="B21" s="59"/>
      <c r="C21" s="59"/>
      <c r="D21" s="59"/>
      <c r="E21" s="59"/>
      <c r="F21" s="59"/>
      <c r="G21" s="59"/>
      <c r="H21" s="59"/>
      <c r="I21" s="59"/>
    </row>
    <row r="22" spans="1:10">
      <c r="B22" s="60"/>
      <c r="C22" s="60"/>
      <c r="D22" s="60"/>
      <c r="E22" s="60"/>
      <c r="F22" s="60"/>
      <c r="G22" s="60"/>
      <c r="H22" s="60"/>
      <c r="I22" s="59"/>
    </row>
  </sheetData>
  <mergeCells count="5">
    <mergeCell ref="A1:I1"/>
    <mergeCell ref="A2:I2"/>
    <mergeCell ref="A3:I3"/>
    <mergeCell ref="A5:A6"/>
    <mergeCell ref="I5:I6"/>
  </mergeCells>
  <printOptions horizontalCentered="1" verticalCentered="1"/>
  <pageMargins left="0" right="0" top="0" bottom="0" header="0" footer="0"/>
  <pageSetup paperSize="9" orientation="landscape" r:id="rId1"/>
  <headerFooter alignWithMargins="0">
    <oddFooter>&amp;L_x000D_&amp;1#&amp;"Aptos"&amp;10&amp;K13A10E Classification: C0 Public - تصنيف الوثيقة عام</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D3022-EEBC-495C-95AE-D586070B4536}">
  <sheetPr>
    <pageSetUpPr fitToPage="1"/>
  </sheetPr>
  <dimension ref="A1:O27"/>
  <sheetViews>
    <sheetView rightToLeft="1" view="pageBreakPreview" zoomScaleNormal="100" zoomScaleSheetLayoutView="100" workbookViewId="0">
      <selection activeCell="C30" sqref="C30"/>
    </sheetView>
  </sheetViews>
  <sheetFormatPr defaultRowHeight="12.75"/>
  <cols>
    <col min="1" max="1" width="27.42578125" style="90" customWidth="1"/>
    <col min="2" max="13" width="10.5703125" style="90" customWidth="1"/>
    <col min="14" max="14" width="10.42578125" style="90" customWidth="1"/>
    <col min="15" max="15" width="30.7109375" style="90" customWidth="1"/>
    <col min="16" max="16384" width="9.140625" style="90"/>
  </cols>
  <sheetData>
    <row r="1" spans="1:15" s="160" customFormat="1" ht="18">
      <c r="A1" s="988" t="s">
        <v>843</v>
      </c>
      <c r="B1" s="988"/>
      <c r="C1" s="988"/>
      <c r="D1" s="988"/>
      <c r="E1" s="988"/>
      <c r="F1" s="988"/>
      <c r="G1" s="988"/>
      <c r="H1" s="988"/>
      <c r="I1" s="988"/>
      <c r="J1" s="988"/>
      <c r="K1" s="988"/>
      <c r="L1" s="988"/>
      <c r="M1" s="988"/>
      <c r="N1" s="988"/>
      <c r="O1" s="988"/>
    </row>
    <row r="2" spans="1:15" s="162" customFormat="1" ht="33.75" customHeight="1">
      <c r="A2" s="1048" t="s">
        <v>844</v>
      </c>
      <c r="B2" s="1048"/>
      <c r="C2" s="1048"/>
      <c r="D2" s="1048"/>
      <c r="E2" s="1048"/>
      <c r="F2" s="1048"/>
      <c r="G2" s="1048"/>
      <c r="H2" s="1048"/>
      <c r="I2" s="1048"/>
      <c r="J2" s="1048"/>
      <c r="K2" s="1048"/>
      <c r="L2" s="1048"/>
      <c r="M2" s="1048"/>
      <c r="N2" s="1048"/>
      <c r="O2" s="1048"/>
    </row>
    <row r="3" spans="1:15" s="162" customFormat="1" ht="21.75" customHeight="1">
      <c r="A3" s="1009">
        <v>2024</v>
      </c>
      <c r="B3" s="1009"/>
      <c r="C3" s="1009"/>
      <c r="D3" s="1009"/>
      <c r="E3" s="1009"/>
      <c r="F3" s="1009"/>
      <c r="G3" s="1009"/>
      <c r="H3" s="1009"/>
      <c r="I3" s="1009"/>
      <c r="J3" s="1009"/>
      <c r="K3" s="1009"/>
      <c r="L3" s="1009"/>
      <c r="M3" s="1009"/>
      <c r="N3" s="1009"/>
      <c r="O3" s="1009"/>
    </row>
    <row r="4" spans="1:15" s="162" customFormat="1" ht="15.75">
      <c r="A4" s="103" t="s">
        <v>132</v>
      </c>
      <c r="B4" s="131"/>
      <c r="C4" s="131"/>
      <c r="D4" s="131"/>
      <c r="E4" s="131"/>
      <c r="F4" s="131"/>
      <c r="G4" s="131"/>
      <c r="H4" s="131"/>
      <c r="I4" s="131"/>
      <c r="J4" s="131"/>
      <c r="K4" s="131"/>
      <c r="L4" s="131"/>
      <c r="M4" s="388"/>
      <c r="N4" s="388"/>
      <c r="O4" s="105" t="s">
        <v>133</v>
      </c>
    </row>
    <row r="5" spans="1:15" s="162" customFormat="1" ht="16.5" customHeight="1">
      <c r="A5" s="976" t="s">
        <v>850</v>
      </c>
      <c r="B5" s="496" t="s">
        <v>4</v>
      </c>
      <c r="C5" s="496" t="s">
        <v>5</v>
      </c>
      <c r="D5" s="496" t="s">
        <v>6</v>
      </c>
      <c r="E5" s="496" t="s">
        <v>488</v>
      </c>
      <c r="F5" s="496" t="s">
        <v>8</v>
      </c>
      <c r="G5" s="496" t="s">
        <v>38</v>
      </c>
      <c r="H5" s="496" t="s">
        <v>168</v>
      </c>
      <c r="I5" s="496" t="s">
        <v>39</v>
      </c>
      <c r="J5" s="496" t="s">
        <v>10</v>
      </c>
      <c r="K5" s="496" t="s">
        <v>40</v>
      </c>
      <c r="L5" s="496" t="s">
        <v>11</v>
      </c>
      <c r="M5" s="496" t="s">
        <v>12</v>
      </c>
      <c r="N5" s="497" t="s">
        <v>0</v>
      </c>
      <c r="O5" s="1046" t="s">
        <v>629</v>
      </c>
    </row>
    <row r="6" spans="1:15" s="162" customFormat="1" ht="18" customHeight="1">
      <c r="A6" s="1049"/>
      <c r="B6" s="498" t="s">
        <v>13</v>
      </c>
      <c r="C6" s="498" t="s">
        <v>14</v>
      </c>
      <c r="D6" s="498" t="s">
        <v>15</v>
      </c>
      <c r="E6" s="498" t="s">
        <v>16</v>
      </c>
      <c r="F6" s="498" t="s">
        <v>17</v>
      </c>
      <c r="G6" s="498" t="s">
        <v>18</v>
      </c>
      <c r="H6" s="498" t="s">
        <v>169</v>
      </c>
      <c r="I6" s="498" t="s">
        <v>20</v>
      </c>
      <c r="J6" s="498" t="s">
        <v>21</v>
      </c>
      <c r="K6" s="498" t="s">
        <v>41</v>
      </c>
      <c r="L6" s="498" t="s">
        <v>22</v>
      </c>
      <c r="M6" s="498" t="s">
        <v>23</v>
      </c>
      <c r="N6" s="499" t="s">
        <v>1</v>
      </c>
      <c r="O6" s="1050"/>
    </row>
    <row r="7" spans="1:15" s="162" customFormat="1" ht="27.75" customHeight="1">
      <c r="A7" s="1045"/>
      <c r="B7" s="511" t="s">
        <v>849</v>
      </c>
      <c r="C7" s="511" t="s">
        <v>849</v>
      </c>
      <c r="D7" s="511" t="s">
        <v>849</v>
      </c>
      <c r="E7" s="511" t="s">
        <v>849</v>
      </c>
      <c r="F7" s="511" t="s">
        <v>849</v>
      </c>
      <c r="G7" s="511" t="s">
        <v>849</v>
      </c>
      <c r="H7" s="511" t="s">
        <v>849</v>
      </c>
      <c r="I7" s="511" t="s">
        <v>849</v>
      </c>
      <c r="J7" s="511" t="s">
        <v>849</v>
      </c>
      <c r="K7" s="511" t="s">
        <v>849</v>
      </c>
      <c r="L7" s="511" t="s">
        <v>849</v>
      </c>
      <c r="M7" s="511" t="s">
        <v>849</v>
      </c>
      <c r="N7" s="511" t="s">
        <v>849</v>
      </c>
      <c r="O7" s="1047"/>
    </row>
    <row r="8" spans="1:15" s="162" customFormat="1" ht="16.5" thickBot="1">
      <c r="A8" s="359" t="s">
        <v>598</v>
      </c>
      <c r="B8" s="355">
        <v>21</v>
      </c>
      <c r="C8" s="355">
        <v>20</v>
      </c>
      <c r="D8" s="355">
        <v>106</v>
      </c>
      <c r="E8" s="355">
        <v>51</v>
      </c>
      <c r="F8" s="355">
        <v>29</v>
      </c>
      <c r="G8" s="355">
        <v>103</v>
      </c>
      <c r="H8" s="355">
        <v>39</v>
      </c>
      <c r="I8" s="355">
        <v>42</v>
      </c>
      <c r="J8" s="355">
        <v>39</v>
      </c>
      <c r="K8" s="355">
        <v>30</v>
      </c>
      <c r="L8" s="355">
        <v>37</v>
      </c>
      <c r="M8" s="355">
        <v>24</v>
      </c>
      <c r="N8" s="500">
        <f>SUM(B8:M8)</f>
        <v>541</v>
      </c>
      <c r="O8" s="356" t="s">
        <v>628</v>
      </c>
    </row>
    <row r="9" spans="1:15" s="162" customFormat="1" ht="16.5" thickBot="1">
      <c r="A9" s="360" t="s">
        <v>599</v>
      </c>
      <c r="B9" s="127">
        <v>45</v>
      </c>
      <c r="C9" s="127">
        <v>48</v>
      </c>
      <c r="D9" s="127">
        <v>69</v>
      </c>
      <c r="E9" s="127">
        <v>59</v>
      </c>
      <c r="F9" s="127">
        <v>0</v>
      </c>
      <c r="G9" s="127">
        <v>53</v>
      </c>
      <c r="H9" s="127">
        <v>54</v>
      </c>
      <c r="I9" s="127">
        <v>64</v>
      </c>
      <c r="J9" s="127">
        <v>64</v>
      </c>
      <c r="K9" s="127">
        <v>65</v>
      </c>
      <c r="L9" s="127">
        <v>58</v>
      </c>
      <c r="M9" s="127">
        <v>51</v>
      </c>
      <c r="N9" s="501">
        <f t="shared" ref="N9:N25" si="0">SUM(B9:M9)</f>
        <v>630</v>
      </c>
      <c r="O9" s="357" t="s">
        <v>627</v>
      </c>
    </row>
    <row r="10" spans="1:15" s="162" customFormat="1" ht="16.5" thickBot="1">
      <c r="A10" s="361" t="s">
        <v>600</v>
      </c>
      <c r="B10" s="128">
        <v>8</v>
      </c>
      <c r="C10" s="128">
        <v>16</v>
      </c>
      <c r="D10" s="128">
        <v>0</v>
      </c>
      <c r="E10" s="128">
        <v>11</v>
      </c>
      <c r="F10" s="128">
        <v>20</v>
      </c>
      <c r="G10" s="128">
        <v>51</v>
      </c>
      <c r="H10" s="128">
        <v>28</v>
      </c>
      <c r="I10" s="128">
        <v>33</v>
      </c>
      <c r="J10" s="128">
        <v>20</v>
      </c>
      <c r="K10" s="128">
        <v>20</v>
      </c>
      <c r="L10" s="128">
        <v>22</v>
      </c>
      <c r="M10" s="128">
        <v>9</v>
      </c>
      <c r="N10" s="502">
        <f t="shared" si="0"/>
        <v>238</v>
      </c>
      <c r="O10" s="358" t="s">
        <v>840</v>
      </c>
    </row>
    <row r="11" spans="1:15" s="162" customFormat="1" ht="21.75" customHeight="1" thickBot="1">
      <c r="A11" s="360" t="s">
        <v>601</v>
      </c>
      <c r="B11" s="127">
        <v>3</v>
      </c>
      <c r="C11" s="127">
        <v>0</v>
      </c>
      <c r="D11" s="127">
        <v>11</v>
      </c>
      <c r="E11" s="127">
        <v>5</v>
      </c>
      <c r="F11" s="127">
        <v>1</v>
      </c>
      <c r="G11" s="127">
        <v>17</v>
      </c>
      <c r="H11" s="127">
        <v>3</v>
      </c>
      <c r="I11" s="127">
        <v>2</v>
      </c>
      <c r="J11" s="127">
        <v>7</v>
      </c>
      <c r="K11" s="127">
        <v>8</v>
      </c>
      <c r="L11" s="127">
        <v>8</v>
      </c>
      <c r="M11" s="127">
        <v>8</v>
      </c>
      <c r="N11" s="501">
        <f t="shared" si="0"/>
        <v>73</v>
      </c>
      <c r="O11" s="357" t="s">
        <v>626</v>
      </c>
    </row>
    <row r="12" spans="1:15" s="162" customFormat="1" ht="16.5" thickBot="1">
      <c r="A12" s="361" t="s">
        <v>739</v>
      </c>
      <c r="B12" s="128">
        <v>11</v>
      </c>
      <c r="C12" s="128">
        <v>15</v>
      </c>
      <c r="D12" s="128">
        <v>10</v>
      </c>
      <c r="E12" s="128">
        <v>17</v>
      </c>
      <c r="F12" s="128">
        <v>62</v>
      </c>
      <c r="G12" s="128">
        <v>15</v>
      </c>
      <c r="H12" s="128">
        <v>51</v>
      </c>
      <c r="I12" s="128">
        <v>11</v>
      </c>
      <c r="J12" s="128">
        <v>0</v>
      </c>
      <c r="K12" s="128">
        <v>0</v>
      </c>
      <c r="L12" s="128">
        <v>0</v>
      </c>
      <c r="M12" s="128">
        <v>0</v>
      </c>
      <c r="N12" s="502">
        <f t="shared" si="0"/>
        <v>192</v>
      </c>
      <c r="O12" s="358" t="s">
        <v>841</v>
      </c>
    </row>
    <row r="13" spans="1:15" s="162" customFormat="1" ht="16.5" thickBot="1">
      <c r="A13" s="360" t="s">
        <v>602</v>
      </c>
      <c r="B13" s="127">
        <v>2</v>
      </c>
      <c r="C13" s="127">
        <v>2</v>
      </c>
      <c r="D13" s="127">
        <v>17</v>
      </c>
      <c r="E13" s="127">
        <v>0</v>
      </c>
      <c r="F13" s="127">
        <v>0</v>
      </c>
      <c r="G13" s="127">
        <v>1</v>
      </c>
      <c r="H13" s="127">
        <v>0</v>
      </c>
      <c r="I13" s="127">
        <v>0</v>
      </c>
      <c r="J13" s="127">
        <v>8</v>
      </c>
      <c r="K13" s="127">
        <v>7</v>
      </c>
      <c r="L13" s="127">
        <v>9</v>
      </c>
      <c r="M13" s="127">
        <v>4</v>
      </c>
      <c r="N13" s="501">
        <f t="shared" si="0"/>
        <v>50</v>
      </c>
      <c r="O13" s="357" t="s">
        <v>625</v>
      </c>
    </row>
    <row r="14" spans="1:15" s="162" customFormat="1" ht="16.5" thickBot="1">
      <c r="A14" s="361" t="s">
        <v>740</v>
      </c>
      <c r="B14" s="128">
        <v>0</v>
      </c>
      <c r="C14" s="128">
        <v>0</v>
      </c>
      <c r="D14" s="128">
        <v>0</v>
      </c>
      <c r="E14" s="128">
        <v>0</v>
      </c>
      <c r="F14" s="128">
        <v>0</v>
      </c>
      <c r="G14" s="128">
        <v>0</v>
      </c>
      <c r="H14" s="128">
        <v>0</v>
      </c>
      <c r="I14" s="128">
        <v>0</v>
      </c>
      <c r="J14" s="128">
        <v>0</v>
      </c>
      <c r="K14" s="128">
        <v>0</v>
      </c>
      <c r="L14" s="128">
        <v>0</v>
      </c>
      <c r="M14" s="128">
        <v>0</v>
      </c>
      <c r="N14" s="502">
        <f t="shared" si="0"/>
        <v>0</v>
      </c>
      <c r="O14" s="358" t="s">
        <v>842</v>
      </c>
    </row>
    <row r="15" spans="1:15" s="162" customFormat="1" ht="16.5" thickBot="1">
      <c r="A15" s="360" t="s">
        <v>603</v>
      </c>
      <c r="B15" s="127">
        <v>127</v>
      </c>
      <c r="C15" s="127">
        <v>104</v>
      </c>
      <c r="D15" s="127">
        <v>41</v>
      </c>
      <c r="E15" s="127">
        <v>112</v>
      </c>
      <c r="F15" s="127">
        <v>111</v>
      </c>
      <c r="G15" s="127">
        <v>114</v>
      </c>
      <c r="H15" s="127">
        <v>104</v>
      </c>
      <c r="I15" s="127">
        <v>94</v>
      </c>
      <c r="J15" s="127">
        <v>143</v>
      </c>
      <c r="K15" s="127">
        <v>146</v>
      </c>
      <c r="L15" s="127">
        <v>138</v>
      </c>
      <c r="M15" s="127">
        <v>224</v>
      </c>
      <c r="N15" s="501">
        <f t="shared" si="0"/>
        <v>1458</v>
      </c>
      <c r="O15" s="357" t="s">
        <v>624</v>
      </c>
    </row>
    <row r="16" spans="1:15" s="162" customFormat="1" ht="16.5" thickBot="1">
      <c r="A16" s="361" t="s">
        <v>604</v>
      </c>
      <c r="B16" s="128">
        <v>16</v>
      </c>
      <c r="C16" s="128">
        <v>26</v>
      </c>
      <c r="D16" s="128">
        <v>1</v>
      </c>
      <c r="E16" s="128">
        <v>3</v>
      </c>
      <c r="F16" s="128">
        <v>0</v>
      </c>
      <c r="G16" s="128">
        <v>1</v>
      </c>
      <c r="H16" s="128">
        <v>0</v>
      </c>
      <c r="I16" s="128">
        <v>0</v>
      </c>
      <c r="J16" s="128">
        <v>24</v>
      </c>
      <c r="K16" s="128">
        <v>17</v>
      </c>
      <c r="L16" s="128">
        <v>39</v>
      </c>
      <c r="M16" s="128">
        <v>98</v>
      </c>
      <c r="N16" s="502">
        <f t="shared" si="0"/>
        <v>225</v>
      </c>
      <c r="O16" s="358" t="s">
        <v>623</v>
      </c>
    </row>
    <row r="17" spans="1:15" s="162" customFormat="1" ht="16.5" thickBot="1">
      <c r="A17" s="360" t="s">
        <v>605</v>
      </c>
      <c r="B17" s="127">
        <v>50</v>
      </c>
      <c r="C17" s="127">
        <v>84</v>
      </c>
      <c r="D17" s="127">
        <v>107</v>
      </c>
      <c r="E17" s="127">
        <v>113</v>
      </c>
      <c r="F17" s="127">
        <v>128</v>
      </c>
      <c r="G17" s="127">
        <v>115</v>
      </c>
      <c r="H17" s="127">
        <v>176</v>
      </c>
      <c r="I17" s="127">
        <v>213</v>
      </c>
      <c r="J17" s="127">
        <v>69</v>
      </c>
      <c r="K17" s="127">
        <v>102</v>
      </c>
      <c r="L17" s="127">
        <v>114</v>
      </c>
      <c r="M17" s="127">
        <v>68</v>
      </c>
      <c r="N17" s="501">
        <f t="shared" si="0"/>
        <v>1339</v>
      </c>
      <c r="O17" s="357" t="s">
        <v>622</v>
      </c>
    </row>
    <row r="18" spans="1:15" s="162" customFormat="1" ht="16.5" thickBot="1">
      <c r="A18" s="361" t="s">
        <v>606</v>
      </c>
      <c r="B18" s="128">
        <v>65</v>
      </c>
      <c r="C18" s="128">
        <v>49</v>
      </c>
      <c r="D18" s="128">
        <v>47</v>
      </c>
      <c r="E18" s="128">
        <v>55</v>
      </c>
      <c r="F18" s="128">
        <v>22</v>
      </c>
      <c r="G18" s="128">
        <v>42</v>
      </c>
      <c r="H18" s="128">
        <v>41</v>
      </c>
      <c r="I18" s="128">
        <v>40</v>
      </c>
      <c r="J18" s="128">
        <v>48</v>
      </c>
      <c r="K18" s="128">
        <v>49</v>
      </c>
      <c r="L18" s="128">
        <v>46</v>
      </c>
      <c r="M18" s="128">
        <v>48</v>
      </c>
      <c r="N18" s="502">
        <f t="shared" si="0"/>
        <v>552</v>
      </c>
      <c r="O18" s="358" t="s">
        <v>621</v>
      </c>
    </row>
    <row r="19" spans="1:15" s="162" customFormat="1" ht="16.5" thickBot="1">
      <c r="A19" s="360" t="s">
        <v>607</v>
      </c>
      <c r="B19" s="127">
        <v>31</v>
      </c>
      <c r="C19" s="127">
        <v>104</v>
      </c>
      <c r="D19" s="127">
        <v>0</v>
      </c>
      <c r="E19" s="127">
        <v>9</v>
      </c>
      <c r="F19" s="127">
        <v>26</v>
      </c>
      <c r="G19" s="127">
        <v>1</v>
      </c>
      <c r="H19" s="127">
        <v>2</v>
      </c>
      <c r="I19" s="127">
        <v>3</v>
      </c>
      <c r="J19" s="127">
        <v>17</v>
      </c>
      <c r="K19" s="127">
        <v>25</v>
      </c>
      <c r="L19" s="127">
        <v>23</v>
      </c>
      <c r="M19" s="127">
        <v>28</v>
      </c>
      <c r="N19" s="501">
        <f t="shared" si="0"/>
        <v>269</v>
      </c>
      <c r="O19" s="357" t="s">
        <v>620</v>
      </c>
    </row>
    <row r="20" spans="1:15" s="162" customFormat="1" ht="16.5" thickBot="1">
      <c r="A20" s="361" t="s">
        <v>608</v>
      </c>
      <c r="B20" s="128">
        <v>56</v>
      </c>
      <c r="C20" s="128">
        <v>79</v>
      </c>
      <c r="D20" s="128">
        <v>0</v>
      </c>
      <c r="E20" s="128">
        <v>41</v>
      </c>
      <c r="F20" s="128">
        <v>0</v>
      </c>
      <c r="G20" s="128">
        <v>66</v>
      </c>
      <c r="H20" s="128">
        <v>100</v>
      </c>
      <c r="I20" s="128">
        <v>94</v>
      </c>
      <c r="J20" s="128">
        <v>96</v>
      </c>
      <c r="K20" s="128">
        <v>99</v>
      </c>
      <c r="L20" s="128">
        <v>83</v>
      </c>
      <c r="M20" s="128">
        <v>53</v>
      </c>
      <c r="N20" s="502">
        <f t="shared" si="0"/>
        <v>767</v>
      </c>
      <c r="O20" s="358" t="s">
        <v>619</v>
      </c>
    </row>
    <row r="21" spans="1:15" s="162" customFormat="1" ht="16.5" thickBot="1">
      <c r="A21" s="360" t="s">
        <v>609</v>
      </c>
      <c r="B21" s="127">
        <v>8</v>
      </c>
      <c r="C21" s="127">
        <v>0</v>
      </c>
      <c r="D21" s="127">
        <v>8</v>
      </c>
      <c r="E21" s="127">
        <v>8</v>
      </c>
      <c r="F21" s="127">
        <v>0</v>
      </c>
      <c r="G21" s="127">
        <v>8</v>
      </c>
      <c r="H21" s="127">
        <v>11</v>
      </c>
      <c r="I21" s="127">
        <v>9</v>
      </c>
      <c r="J21" s="127">
        <v>8</v>
      </c>
      <c r="K21" s="127">
        <v>9</v>
      </c>
      <c r="L21" s="127">
        <v>8</v>
      </c>
      <c r="M21" s="127">
        <v>8</v>
      </c>
      <c r="N21" s="501">
        <f t="shared" si="0"/>
        <v>85</v>
      </c>
      <c r="O21" s="357" t="s">
        <v>618</v>
      </c>
    </row>
    <row r="22" spans="1:15" s="162" customFormat="1" ht="16.5" thickBot="1">
      <c r="A22" s="361" t="s">
        <v>610</v>
      </c>
      <c r="B22" s="128">
        <v>255</v>
      </c>
      <c r="C22" s="128">
        <v>92</v>
      </c>
      <c r="D22" s="128">
        <v>97</v>
      </c>
      <c r="E22" s="128">
        <v>130</v>
      </c>
      <c r="F22" s="128">
        <v>120</v>
      </c>
      <c r="G22" s="128">
        <v>71</v>
      </c>
      <c r="H22" s="128">
        <v>87</v>
      </c>
      <c r="I22" s="128">
        <v>104</v>
      </c>
      <c r="J22" s="128">
        <v>128</v>
      </c>
      <c r="K22" s="128">
        <v>116</v>
      </c>
      <c r="L22" s="128">
        <v>89</v>
      </c>
      <c r="M22" s="128">
        <v>51</v>
      </c>
      <c r="N22" s="502">
        <f t="shared" si="0"/>
        <v>1340</v>
      </c>
      <c r="O22" s="358" t="s">
        <v>617</v>
      </c>
    </row>
    <row r="23" spans="1:15" ht="16.5" thickBot="1">
      <c r="A23" s="360" t="s">
        <v>611</v>
      </c>
      <c r="B23" s="127">
        <v>18</v>
      </c>
      <c r="C23" s="127">
        <v>16</v>
      </c>
      <c r="D23" s="127">
        <v>0</v>
      </c>
      <c r="E23" s="127">
        <v>15</v>
      </c>
      <c r="F23" s="127">
        <v>16</v>
      </c>
      <c r="G23" s="127">
        <v>39</v>
      </c>
      <c r="H23" s="127">
        <v>17</v>
      </c>
      <c r="I23" s="127">
        <v>12</v>
      </c>
      <c r="J23" s="127">
        <v>18</v>
      </c>
      <c r="K23" s="127">
        <v>21</v>
      </c>
      <c r="L23" s="127">
        <v>20</v>
      </c>
      <c r="M23" s="127">
        <v>27</v>
      </c>
      <c r="N23" s="501">
        <f t="shared" si="0"/>
        <v>219</v>
      </c>
      <c r="O23" s="357" t="s">
        <v>616</v>
      </c>
    </row>
    <row r="24" spans="1:15" ht="16.5" thickBot="1">
      <c r="A24" s="361" t="s">
        <v>612</v>
      </c>
      <c r="B24" s="128">
        <v>0</v>
      </c>
      <c r="C24" s="128">
        <v>0</v>
      </c>
      <c r="D24" s="128">
        <v>2</v>
      </c>
      <c r="E24" s="128">
        <v>6</v>
      </c>
      <c r="F24" s="128">
        <v>0</v>
      </c>
      <c r="G24" s="128">
        <v>0</v>
      </c>
      <c r="H24" s="128">
        <v>0</v>
      </c>
      <c r="I24" s="128">
        <v>0</v>
      </c>
      <c r="J24" s="128">
        <v>0</v>
      </c>
      <c r="K24" s="128">
        <v>0</v>
      </c>
      <c r="L24" s="128">
        <v>0</v>
      </c>
      <c r="M24" s="128">
        <v>1</v>
      </c>
      <c r="N24" s="502">
        <f t="shared" si="0"/>
        <v>9</v>
      </c>
      <c r="O24" s="358" t="s">
        <v>615</v>
      </c>
    </row>
    <row r="25" spans="1:15" ht="15.75">
      <c r="A25" s="503" t="s">
        <v>613</v>
      </c>
      <c r="B25" s="504">
        <v>0</v>
      </c>
      <c r="C25" s="504">
        <v>1</v>
      </c>
      <c r="D25" s="504">
        <v>4</v>
      </c>
      <c r="E25" s="504">
        <v>4</v>
      </c>
      <c r="F25" s="504">
        <v>0</v>
      </c>
      <c r="G25" s="504">
        <v>6</v>
      </c>
      <c r="H25" s="504">
        <v>9</v>
      </c>
      <c r="I25" s="504">
        <v>12</v>
      </c>
      <c r="J25" s="504">
        <v>9</v>
      </c>
      <c r="K25" s="504">
        <v>13</v>
      </c>
      <c r="L25" s="504">
        <v>17</v>
      </c>
      <c r="M25" s="504">
        <v>15</v>
      </c>
      <c r="N25" s="505">
        <f t="shared" si="0"/>
        <v>90</v>
      </c>
      <c r="O25" s="506" t="s">
        <v>614</v>
      </c>
    </row>
    <row r="26" spans="1:15" ht="15.75">
      <c r="A26" s="507" t="s">
        <v>0</v>
      </c>
      <c r="B26" s="508">
        <f>SUM(B8:B25)</f>
        <v>716</v>
      </c>
      <c r="C26" s="508">
        <f t="shared" ref="C26:M26" si="1">SUM(C8:C25)</f>
        <v>656</v>
      </c>
      <c r="D26" s="508">
        <f t="shared" si="1"/>
        <v>520</v>
      </c>
      <c r="E26" s="508">
        <f t="shared" si="1"/>
        <v>639</v>
      </c>
      <c r="F26" s="508">
        <f t="shared" si="1"/>
        <v>535</v>
      </c>
      <c r="G26" s="508">
        <f t="shared" si="1"/>
        <v>703</v>
      </c>
      <c r="H26" s="508">
        <f t="shared" si="1"/>
        <v>722</v>
      </c>
      <c r="I26" s="508">
        <f t="shared" si="1"/>
        <v>733</v>
      </c>
      <c r="J26" s="508">
        <f t="shared" si="1"/>
        <v>698</v>
      </c>
      <c r="K26" s="508">
        <f t="shared" si="1"/>
        <v>727</v>
      </c>
      <c r="L26" s="508">
        <f t="shared" si="1"/>
        <v>711</v>
      </c>
      <c r="M26" s="508">
        <f t="shared" si="1"/>
        <v>717</v>
      </c>
      <c r="N26" s="509">
        <f>SUM(N8:N25)</f>
        <v>8077</v>
      </c>
      <c r="O26" s="510" t="s">
        <v>1</v>
      </c>
    </row>
    <row r="27" spans="1:15">
      <c r="A27" s="92"/>
      <c r="B27" s="92"/>
      <c r="C27" s="92"/>
      <c r="D27" s="92"/>
      <c r="E27" s="92"/>
      <c r="F27" s="92"/>
      <c r="G27" s="92"/>
      <c r="H27" s="92"/>
      <c r="I27" s="92"/>
      <c r="J27" s="92"/>
      <c r="K27" s="92"/>
      <c r="L27" s="92"/>
      <c r="M27" s="92"/>
      <c r="N27" s="92"/>
      <c r="O27" s="92"/>
    </row>
  </sheetData>
  <mergeCells count="5">
    <mergeCell ref="A1:O1"/>
    <mergeCell ref="A2:O2"/>
    <mergeCell ref="A3:O3"/>
    <mergeCell ref="A5:A7"/>
    <mergeCell ref="O5:O7"/>
  </mergeCells>
  <printOptions horizontalCentered="1" verticalCentered="1"/>
  <pageMargins left="0.7" right="0.7" top="0.75" bottom="0.75" header="0.3" footer="0.3"/>
  <pageSetup paperSize="9" scale="68" fitToHeight="0" orientation="landscape" r:id="rId1"/>
  <headerFooter>
    <oddFooter>&amp;L_x000D_&amp;1#&amp;"Aptos"&amp;10&amp;K13A10E Classification: C0 Public - تصنيف الوثيقة عام</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AA527-C247-4E8F-BF1E-17FAF1371EDD}">
  <dimension ref="A1:J23"/>
  <sheetViews>
    <sheetView rightToLeft="1" view="pageBreakPreview" zoomScaleNormal="100" zoomScaleSheetLayoutView="100" workbookViewId="0">
      <selection activeCell="J5" sqref="J5:J9"/>
    </sheetView>
  </sheetViews>
  <sheetFormatPr defaultColWidth="8.140625" defaultRowHeight="12.75"/>
  <cols>
    <col min="1" max="1" width="23" style="90" customWidth="1"/>
    <col min="2" max="9" width="12.7109375" style="90" customWidth="1"/>
    <col min="10" max="10" width="23" style="90" customWidth="1"/>
    <col min="11" max="16384" width="8.140625" style="90"/>
  </cols>
  <sheetData>
    <row r="1" spans="1:10" ht="18">
      <c r="A1" s="1056" t="s">
        <v>846</v>
      </c>
      <c r="B1" s="1056"/>
      <c r="C1" s="1056"/>
      <c r="D1" s="1056"/>
      <c r="E1" s="1056"/>
      <c r="F1" s="1056"/>
      <c r="G1" s="1056"/>
      <c r="H1" s="1056"/>
      <c r="I1" s="1056"/>
      <c r="J1" s="1056"/>
    </row>
    <row r="2" spans="1:10" ht="34.5" customHeight="1">
      <c r="A2" s="1057" t="s">
        <v>966</v>
      </c>
      <c r="B2" s="1058"/>
      <c r="C2" s="1058"/>
      <c r="D2" s="1058"/>
      <c r="E2" s="1058"/>
      <c r="F2" s="1058"/>
      <c r="G2" s="1058"/>
      <c r="H2" s="1058"/>
      <c r="I2" s="1058"/>
      <c r="J2" s="1058"/>
    </row>
    <row r="3" spans="1:10" ht="15.75">
      <c r="A3" s="1009">
        <v>2024</v>
      </c>
      <c r="B3" s="1009"/>
      <c r="C3" s="1009"/>
      <c r="D3" s="1009"/>
      <c r="E3" s="1009"/>
      <c r="F3" s="1009"/>
      <c r="G3" s="1009"/>
      <c r="H3" s="1009"/>
      <c r="I3" s="1009"/>
      <c r="J3" s="1009"/>
    </row>
    <row r="4" spans="1:10" ht="19.5" customHeight="1">
      <c r="A4" s="103" t="s">
        <v>135</v>
      </c>
      <c r="B4" s="540"/>
      <c r="C4" s="540"/>
      <c r="D4" s="540"/>
      <c r="E4" s="540"/>
      <c r="F4" s="540"/>
      <c r="G4" s="540"/>
      <c r="H4" s="541"/>
      <c r="I4" s="541"/>
      <c r="J4" s="105" t="s">
        <v>134</v>
      </c>
    </row>
    <row r="5" spans="1:10" ht="51.75" customHeight="1">
      <c r="A5" s="1062" t="s">
        <v>343</v>
      </c>
      <c r="B5" s="1059" t="s">
        <v>847</v>
      </c>
      <c r="C5" s="1060"/>
      <c r="D5" s="1060"/>
      <c r="E5" s="1060"/>
      <c r="F5" s="1060"/>
      <c r="G5" s="1060"/>
      <c r="H5" s="1060"/>
      <c r="I5" s="1061"/>
      <c r="J5" s="1065" t="s">
        <v>848</v>
      </c>
    </row>
    <row r="6" spans="1:10" ht="27" customHeight="1">
      <c r="A6" s="1063"/>
      <c r="B6" s="1053" t="s">
        <v>305</v>
      </c>
      <c r="C6" s="1053" t="s">
        <v>308</v>
      </c>
      <c r="D6" s="1053" t="s">
        <v>307</v>
      </c>
      <c r="E6" s="1053" t="s">
        <v>310</v>
      </c>
      <c r="F6" s="1053" t="s">
        <v>312</v>
      </c>
      <c r="G6" s="1053" t="s">
        <v>965</v>
      </c>
      <c r="H6" s="1053" t="s">
        <v>313</v>
      </c>
      <c r="I6" s="1053" t="s">
        <v>171</v>
      </c>
      <c r="J6" s="1066"/>
    </row>
    <row r="7" spans="1:10" ht="15" customHeight="1">
      <c r="A7" s="1063"/>
      <c r="B7" s="1054"/>
      <c r="C7" s="1054"/>
      <c r="D7" s="1054"/>
      <c r="E7" s="1054"/>
      <c r="F7" s="1054"/>
      <c r="G7" s="1054"/>
      <c r="H7" s="1054"/>
      <c r="I7" s="1054"/>
      <c r="J7" s="1066"/>
    </row>
    <row r="8" spans="1:10" ht="15" customHeight="1">
      <c r="A8" s="1063"/>
      <c r="B8" s="1055"/>
      <c r="C8" s="1055"/>
      <c r="D8" s="1055"/>
      <c r="E8" s="1055"/>
      <c r="F8" s="1055"/>
      <c r="G8" s="1055"/>
      <c r="H8" s="1055"/>
      <c r="I8" s="1055"/>
      <c r="J8" s="1066"/>
    </row>
    <row r="9" spans="1:10" ht="24.75" customHeight="1">
      <c r="A9" s="1064"/>
      <c r="B9" s="511" t="s">
        <v>849</v>
      </c>
      <c r="C9" s="511" t="s">
        <v>849</v>
      </c>
      <c r="D9" s="511" t="s">
        <v>849</v>
      </c>
      <c r="E9" s="511" t="s">
        <v>849</v>
      </c>
      <c r="F9" s="511" t="s">
        <v>849</v>
      </c>
      <c r="G9" s="511" t="s">
        <v>849</v>
      </c>
      <c r="H9" s="511" t="s">
        <v>849</v>
      </c>
      <c r="I9" s="511" t="s">
        <v>849</v>
      </c>
      <c r="J9" s="1067"/>
    </row>
    <row r="10" spans="1:10" ht="20.100000000000001" customHeight="1">
      <c r="A10" s="697" t="s">
        <v>4</v>
      </c>
      <c r="B10" s="519">
        <v>4</v>
      </c>
      <c r="C10" s="519">
        <v>0</v>
      </c>
      <c r="D10" s="519">
        <v>131</v>
      </c>
      <c r="E10" s="519">
        <v>115</v>
      </c>
      <c r="F10" s="519">
        <v>116</v>
      </c>
      <c r="G10" s="519">
        <v>18</v>
      </c>
      <c r="H10" s="519">
        <v>0</v>
      </c>
      <c r="I10" s="542">
        <f t="shared" ref="I10:I21" si="0">SUM(B10:H10)</f>
        <v>384</v>
      </c>
      <c r="J10" s="695" t="s">
        <v>13</v>
      </c>
    </row>
    <row r="11" spans="1:10" ht="20.100000000000001" customHeight="1">
      <c r="A11" s="698" t="s">
        <v>5</v>
      </c>
      <c r="B11" s="516">
        <v>3</v>
      </c>
      <c r="C11" s="516">
        <v>1</v>
      </c>
      <c r="D11" s="516">
        <v>127</v>
      </c>
      <c r="E11" s="516">
        <v>105</v>
      </c>
      <c r="F11" s="516">
        <v>100</v>
      </c>
      <c r="G11" s="516">
        <v>10</v>
      </c>
      <c r="H11" s="516">
        <v>0</v>
      </c>
      <c r="I11" s="543">
        <f t="shared" si="0"/>
        <v>346</v>
      </c>
      <c r="J11" s="696" t="s">
        <v>14</v>
      </c>
    </row>
    <row r="12" spans="1:10" ht="20.100000000000001" customHeight="1">
      <c r="A12" s="699" t="s">
        <v>6</v>
      </c>
      <c r="B12" s="519">
        <v>4</v>
      </c>
      <c r="C12" s="519">
        <v>0</v>
      </c>
      <c r="D12" s="519">
        <v>129</v>
      </c>
      <c r="E12" s="519">
        <v>105</v>
      </c>
      <c r="F12" s="519">
        <v>114</v>
      </c>
      <c r="G12" s="519">
        <v>3</v>
      </c>
      <c r="H12" s="519">
        <v>0</v>
      </c>
      <c r="I12" s="542">
        <f t="shared" si="0"/>
        <v>355</v>
      </c>
      <c r="J12" s="378" t="s">
        <v>15</v>
      </c>
    </row>
    <row r="13" spans="1:10" ht="20.100000000000001" customHeight="1">
      <c r="A13" s="698" t="s">
        <v>7</v>
      </c>
      <c r="B13" s="516">
        <v>4</v>
      </c>
      <c r="C13" s="516">
        <v>0</v>
      </c>
      <c r="D13" s="516">
        <v>130</v>
      </c>
      <c r="E13" s="516">
        <v>110</v>
      </c>
      <c r="F13" s="516">
        <v>112</v>
      </c>
      <c r="G13" s="516">
        <v>4</v>
      </c>
      <c r="H13" s="516">
        <v>0</v>
      </c>
      <c r="I13" s="543">
        <f t="shared" si="0"/>
        <v>360</v>
      </c>
      <c r="J13" s="696" t="s">
        <v>16</v>
      </c>
    </row>
    <row r="14" spans="1:10" ht="20.100000000000001" customHeight="1">
      <c r="A14" s="699" t="s">
        <v>8</v>
      </c>
      <c r="B14" s="519">
        <v>4</v>
      </c>
      <c r="C14" s="519">
        <v>1</v>
      </c>
      <c r="D14" s="519">
        <v>132</v>
      </c>
      <c r="E14" s="519">
        <v>110</v>
      </c>
      <c r="F14" s="519">
        <v>115</v>
      </c>
      <c r="G14" s="519">
        <v>4</v>
      </c>
      <c r="H14" s="519">
        <v>0</v>
      </c>
      <c r="I14" s="542">
        <f t="shared" si="0"/>
        <v>366</v>
      </c>
      <c r="J14" s="378" t="s">
        <v>17</v>
      </c>
    </row>
    <row r="15" spans="1:10" ht="20.100000000000001" customHeight="1">
      <c r="A15" s="698" t="s">
        <v>38</v>
      </c>
      <c r="B15" s="516">
        <v>4</v>
      </c>
      <c r="C15" s="516">
        <v>0</v>
      </c>
      <c r="D15" s="516">
        <v>129</v>
      </c>
      <c r="E15" s="516">
        <v>105</v>
      </c>
      <c r="F15" s="516">
        <v>111</v>
      </c>
      <c r="G15" s="516">
        <v>3</v>
      </c>
      <c r="H15" s="516">
        <v>0</v>
      </c>
      <c r="I15" s="543">
        <f t="shared" si="0"/>
        <v>352</v>
      </c>
      <c r="J15" s="696" t="s">
        <v>18</v>
      </c>
    </row>
    <row r="16" spans="1:10" ht="20.100000000000001" customHeight="1">
      <c r="A16" s="699" t="s">
        <v>168</v>
      </c>
      <c r="B16" s="519">
        <v>4</v>
      </c>
      <c r="C16" s="519">
        <v>0</v>
      </c>
      <c r="D16" s="519">
        <v>131</v>
      </c>
      <c r="E16" s="519">
        <v>115</v>
      </c>
      <c r="F16" s="519">
        <v>116</v>
      </c>
      <c r="G16" s="519">
        <v>1</v>
      </c>
      <c r="H16" s="519">
        <v>0</v>
      </c>
      <c r="I16" s="542">
        <f t="shared" si="0"/>
        <v>367</v>
      </c>
      <c r="J16" s="378" t="s">
        <v>169</v>
      </c>
    </row>
    <row r="17" spans="1:10" ht="20.100000000000001" customHeight="1">
      <c r="A17" s="698" t="s">
        <v>39</v>
      </c>
      <c r="B17" s="516">
        <v>4</v>
      </c>
      <c r="C17" s="516">
        <v>0</v>
      </c>
      <c r="D17" s="516">
        <v>131</v>
      </c>
      <c r="E17" s="516">
        <v>105</v>
      </c>
      <c r="F17" s="516">
        <v>114</v>
      </c>
      <c r="G17" s="516">
        <v>1</v>
      </c>
      <c r="H17" s="516">
        <v>0</v>
      </c>
      <c r="I17" s="543">
        <f t="shared" si="0"/>
        <v>355</v>
      </c>
      <c r="J17" s="696" t="s">
        <v>20</v>
      </c>
    </row>
    <row r="18" spans="1:10" ht="20.100000000000001" customHeight="1">
      <c r="A18" s="699" t="s">
        <v>10</v>
      </c>
      <c r="B18" s="519">
        <v>4</v>
      </c>
      <c r="C18" s="519">
        <v>0</v>
      </c>
      <c r="D18" s="519">
        <v>130</v>
      </c>
      <c r="E18" s="519">
        <v>110</v>
      </c>
      <c r="F18" s="519">
        <v>112</v>
      </c>
      <c r="G18" s="519">
        <v>4</v>
      </c>
      <c r="H18" s="519">
        <v>0</v>
      </c>
      <c r="I18" s="542">
        <f t="shared" si="0"/>
        <v>360</v>
      </c>
      <c r="J18" s="378" t="s">
        <v>21</v>
      </c>
    </row>
    <row r="19" spans="1:10" ht="20.100000000000001" customHeight="1">
      <c r="A19" s="698" t="s">
        <v>40</v>
      </c>
      <c r="B19" s="516">
        <v>4</v>
      </c>
      <c r="C19" s="516">
        <v>1</v>
      </c>
      <c r="D19" s="516">
        <v>131</v>
      </c>
      <c r="E19" s="516">
        <v>115</v>
      </c>
      <c r="F19" s="516">
        <v>116</v>
      </c>
      <c r="G19" s="516">
        <v>4</v>
      </c>
      <c r="H19" s="516">
        <v>0</v>
      </c>
      <c r="I19" s="543">
        <f t="shared" si="0"/>
        <v>371</v>
      </c>
      <c r="J19" s="696" t="s">
        <v>41</v>
      </c>
    </row>
    <row r="20" spans="1:10" ht="20.100000000000001" customHeight="1">
      <c r="A20" s="699" t="s">
        <v>11</v>
      </c>
      <c r="B20" s="519">
        <v>4</v>
      </c>
      <c r="C20" s="519">
        <v>0</v>
      </c>
      <c r="D20" s="519">
        <v>129</v>
      </c>
      <c r="E20" s="519">
        <v>110</v>
      </c>
      <c r="F20" s="519">
        <v>110</v>
      </c>
      <c r="G20" s="519">
        <v>3</v>
      </c>
      <c r="H20" s="519">
        <v>0</v>
      </c>
      <c r="I20" s="542">
        <f t="shared" si="0"/>
        <v>356</v>
      </c>
      <c r="J20" s="378" t="s">
        <v>22</v>
      </c>
    </row>
    <row r="21" spans="1:10" ht="20.100000000000001" customHeight="1">
      <c r="A21" s="698" t="s">
        <v>12</v>
      </c>
      <c r="B21" s="516">
        <v>4</v>
      </c>
      <c r="C21" s="516">
        <v>1</v>
      </c>
      <c r="D21" s="516">
        <v>131</v>
      </c>
      <c r="E21" s="516">
        <v>115</v>
      </c>
      <c r="F21" s="516">
        <v>116</v>
      </c>
      <c r="G21" s="516">
        <v>4</v>
      </c>
      <c r="H21" s="516">
        <v>0</v>
      </c>
      <c r="I21" s="543">
        <f t="shared" si="0"/>
        <v>371</v>
      </c>
      <c r="J21" s="696" t="s">
        <v>23</v>
      </c>
    </row>
    <row r="22" spans="1:10" ht="19.5" customHeight="1">
      <c r="A22" s="700" t="s">
        <v>0</v>
      </c>
      <c r="B22" s="553">
        <f>SUM(B10:B21)</f>
        <v>47</v>
      </c>
      <c r="C22" s="553">
        <f t="shared" ref="C22:I22" si="1">SUM(C10:C21)</f>
        <v>4</v>
      </c>
      <c r="D22" s="553">
        <f t="shared" si="1"/>
        <v>1561</v>
      </c>
      <c r="E22" s="553">
        <f t="shared" si="1"/>
        <v>1320</v>
      </c>
      <c r="F22" s="553">
        <f t="shared" si="1"/>
        <v>1352</v>
      </c>
      <c r="G22" s="553">
        <f t="shared" si="1"/>
        <v>59</v>
      </c>
      <c r="H22" s="553">
        <f t="shared" si="1"/>
        <v>0</v>
      </c>
      <c r="I22" s="553">
        <f t="shared" si="1"/>
        <v>4343</v>
      </c>
      <c r="J22" s="102" t="s">
        <v>1</v>
      </c>
    </row>
    <row r="23" spans="1:10">
      <c r="A23" s="1051"/>
      <c r="B23" s="1051"/>
      <c r="C23" s="1051"/>
      <c r="D23" s="1051"/>
      <c r="E23" s="1051"/>
      <c r="F23" s="1052"/>
      <c r="G23" s="1052"/>
      <c r="H23" s="1052"/>
      <c r="I23" s="1052"/>
      <c r="J23" s="1052"/>
    </row>
  </sheetData>
  <mergeCells count="16">
    <mergeCell ref="A1:J1"/>
    <mergeCell ref="A2:J2"/>
    <mergeCell ref="A3:J3"/>
    <mergeCell ref="B5:I5"/>
    <mergeCell ref="B6:B8"/>
    <mergeCell ref="C6:C8"/>
    <mergeCell ref="A5:A9"/>
    <mergeCell ref="J5:J9"/>
    <mergeCell ref="A23:E23"/>
    <mergeCell ref="F23:J23"/>
    <mergeCell ref="I6:I8"/>
    <mergeCell ref="D6:D8"/>
    <mergeCell ref="E6:E8"/>
    <mergeCell ref="F6:F8"/>
    <mergeCell ref="G6:G8"/>
    <mergeCell ref="H6:H8"/>
  </mergeCells>
  <printOptions horizontalCentered="1" verticalCentered="1"/>
  <pageMargins left="0" right="0" top="0.74803149606299202" bottom="0" header="0" footer="0"/>
  <pageSetup paperSize="9" orientation="landscape" r:id="rId1"/>
  <headerFooter>
    <oddFooter>&amp;L_x000D_&amp;1#&amp;"Aptos"&amp;10&amp;K13A10E Classification: C0 Public - تصنيف الوثيقة عام</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0AF9A-8929-45D3-90D6-3DA6741BB3FA}">
  <sheetPr>
    <pageSetUpPr fitToPage="1"/>
  </sheetPr>
  <dimension ref="A1:P24"/>
  <sheetViews>
    <sheetView rightToLeft="1" view="pageBreakPreview" zoomScaleNormal="100" zoomScaleSheetLayoutView="100" workbookViewId="0">
      <selection activeCell="M5" sqref="M5:M9"/>
    </sheetView>
  </sheetViews>
  <sheetFormatPr defaultRowHeight="12.75"/>
  <cols>
    <col min="1" max="1" width="20.7109375" style="90" customWidth="1"/>
    <col min="2" max="5" width="10.5703125" style="90" customWidth="1"/>
    <col min="6" max="6" width="12.140625" style="90" customWidth="1"/>
    <col min="7" max="8" width="11.42578125" style="90" customWidth="1"/>
    <col min="9" max="10" width="11.5703125" style="90" customWidth="1"/>
    <col min="11" max="11" width="11.42578125" style="90" customWidth="1"/>
    <col min="12" max="12" width="10.7109375" style="90" customWidth="1"/>
    <col min="13" max="13" width="21" style="90" customWidth="1"/>
    <col min="14" max="16384" width="9.140625" style="90"/>
  </cols>
  <sheetData>
    <row r="1" spans="1:13" ht="18">
      <c r="A1" s="988" t="s">
        <v>968</v>
      </c>
      <c r="B1" s="988"/>
      <c r="C1" s="934"/>
      <c r="D1" s="934"/>
      <c r="E1" s="934"/>
      <c r="F1" s="934"/>
      <c r="G1" s="934"/>
      <c r="H1" s="934"/>
      <c r="I1" s="934"/>
      <c r="J1" s="934"/>
      <c r="K1" s="934"/>
      <c r="L1" s="934"/>
      <c r="M1" s="934"/>
    </row>
    <row r="2" spans="1:13" ht="31.5" customHeight="1">
      <c r="A2" s="1048" t="s">
        <v>973</v>
      </c>
      <c r="B2" s="1048"/>
      <c r="C2" s="1048"/>
      <c r="D2" s="1048"/>
      <c r="E2" s="1048"/>
      <c r="F2" s="1048"/>
      <c r="G2" s="1048"/>
      <c r="H2" s="1048"/>
      <c r="I2" s="1048"/>
      <c r="J2" s="1048"/>
      <c r="K2" s="1048"/>
      <c r="L2" s="1048"/>
      <c r="M2" s="1048"/>
    </row>
    <row r="3" spans="1:13" ht="15.75">
      <c r="A3" s="1009">
        <v>2024</v>
      </c>
      <c r="B3" s="1009"/>
      <c r="C3" s="1009"/>
      <c r="D3" s="1009"/>
      <c r="E3" s="1009"/>
      <c r="F3" s="1009"/>
      <c r="G3" s="1009"/>
      <c r="H3" s="1009"/>
      <c r="I3" s="1009"/>
      <c r="J3" s="1009"/>
      <c r="K3" s="1009"/>
      <c r="L3" s="1009"/>
      <c r="M3" s="1009"/>
    </row>
    <row r="4" spans="1:13" ht="15.75">
      <c r="A4" s="103" t="s">
        <v>862</v>
      </c>
      <c r="B4" s="103"/>
      <c r="C4" s="131"/>
      <c r="D4" s="131"/>
      <c r="E4" s="104"/>
      <c r="F4" s="104"/>
      <c r="G4" s="104"/>
      <c r="H4" s="104"/>
      <c r="I4" s="104"/>
      <c r="J4" s="104"/>
      <c r="K4" s="104"/>
      <c r="L4" s="104"/>
      <c r="M4" s="105" t="s">
        <v>863</v>
      </c>
    </row>
    <row r="5" spans="1:13" ht="54" customHeight="1">
      <c r="A5" s="1062" t="s">
        <v>343</v>
      </c>
      <c r="B5" s="1036" t="s">
        <v>969</v>
      </c>
      <c r="C5" s="1036"/>
      <c r="D5" s="1036"/>
      <c r="E5" s="1036"/>
      <c r="F5" s="1036"/>
      <c r="G5" s="1036"/>
      <c r="H5" s="1036"/>
      <c r="I5" s="1036"/>
      <c r="J5" s="1036"/>
      <c r="K5" s="1036"/>
      <c r="L5" s="1037"/>
      <c r="M5" s="1065" t="s">
        <v>967</v>
      </c>
    </row>
    <row r="6" spans="1:13" ht="29.25" customHeight="1">
      <c r="A6" s="1063"/>
      <c r="B6" s="1070" t="s">
        <v>305</v>
      </c>
      <c r="C6" s="978" t="s">
        <v>306</v>
      </c>
      <c r="D6" s="978" t="s">
        <v>307</v>
      </c>
      <c r="E6" s="978" t="s">
        <v>308</v>
      </c>
      <c r="F6" s="978" t="s">
        <v>309</v>
      </c>
      <c r="G6" s="978" t="s">
        <v>310</v>
      </c>
      <c r="H6" s="106" t="s">
        <v>605</v>
      </c>
      <c r="I6" s="978" t="s">
        <v>312</v>
      </c>
      <c r="J6" s="954" t="s">
        <v>658</v>
      </c>
      <c r="K6" s="954" t="s">
        <v>741</v>
      </c>
      <c r="L6" s="978" t="s">
        <v>171</v>
      </c>
      <c r="M6" s="1066"/>
    </row>
    <row r="7" spans="1:13" ht="14.25" customHeight="1">
      <c r="A7" s="1063"/>
      <c r="B7" s="1071"/>
      <c r="C7" s="1068"/>
      <c r="D7" s="1068"/>
      <c r="E7" s="1068"/>
      <c r="F7" s="1068"/>
      <c r="G7" s="1068"/>
      <c r="H7" s="420" t="s">
        <v>622</v>
      </c>
      <c r="I7" s="1068"/>
      <c r="J7" s="955"/>
      <c r="K7" s="955"/>
      <c r="L7" s="1068"/>
      <c r="M7" s="1066"/>
    </row>
    <row r="8" spans="1:13" ht="14.25" customHeight="1">
      <c r="A8" s="1063"/>
      <c r="B8" s="1072"/>
      <c r="C8" s="1069"/>
      <c r="D8" s="1069"/>
      <c r="E8" s="1069"/>
      <c r="F8" s="1069"/>
      <c r="G8" s="1069"/>
      <c r="H8" s="421"/>
      <c r="I8" s="1069"/>
      <c r="J8" s="956"/>
      <c r="K8" s="956"/>
      <c r="L8" s="1069"/>
      <c r="M8" s="1066"/>
    </row>
    <row r="9" spans="1:13" ht="27.75" customHeight="1">
      <c r="A9" s="1063"/>
      <c r="B9" s="489" t="s">
        <v>849</v>
      </c>
      <c r="C9" s="489" t="s">
        <v>849</v>
      </c>
      <c r="D9" s="489" t="s">
        <v>849</v>
      </c>
      <c r="E9" s="489" t="s">
        <v>849</v>
      </c>
      <c r="F9" s="489" t="s">
        <v>849</v>
      </c>
      <c r="G9" s="489" t="s">
        <v>849</v>
      </c>
      <c r="H9" s="489" t="s">
        <v>849</v>
      </c>
      <c r="I9" s="489" t="s">
        <v>849</v>
      </c>
      <c r="J9" s="489" t="s">
        <v>849</v>
      </c>
      <c r="K9" s="489" t="s">
        <v>849</v>
      </c>
      <c r="L9" s="489" t="s">
        <v>849</v>
      </c>
      <c r="M9" s="1066"/>
    </row>
    <row r="10" spans="1:13" ht="23.25" customHeight="1" thickBot="1">
      <c r="A10" s="33" t="s">
        <v>4</v>
      </c>
      <c r="B10" s="146">
        <v>4</v>
      </c>
      <c r="C10" s="146">
        <v>3</v>
      </c>
      <c r="D10" s="146">
        <v>6</v>
      </c>
      <c r="E10" s="146">
        <v>3</v>
      </c>
      <c r="F10" s="146">
        <v>2</v>
      </c>
      <c r="G10" s="146">
        <v>5</v>
      </c>
      <c r="H10" s="147">
        <v>0</v>
      </c>
      <c r="I10" s="147">
        <v>150</v>
      </c>
      <c r="J10" s="147">
        <v>20</v>
      </c>
      <c r="K10" s="147">
        <v>2</v>
      </c>
      <c r="L10" s="136">
        <f>SUM(B10:K10)</f>
        <v>195</v>
      </c>
      <c r="M10" s="201" t="s">
        <v>13</v>
      </c>
    </row>
    <row r="11" spans="1:13" ht="23.25" customHeight="1" thickBot="1">
      <c r="A11" s="34" t="s">
        <v>5</v>
      </c>
      <c r="B11" s="148">
        <v>4</v>
      </c>
      <c r="C11" s="148">
        <v>3</v>
      </c>
      <c r="D11" s="148">
        <v>6</v>
      </c>
      <c r="E11" s="148">
        <v>3</v>
      </c>
      <c r="F11" s="148">
        <v>2</v>
      </c>
      <c r="G11" s="148">
        <v>5</v>
      </c>
      <c r="H11" s="149">
        <v>0</v>
      </c>
      <c r="I11" s="149">
        <v>150</v>
      </c>
      <c r="J11" s="149">
        <v>20</v>
      </c>
      <c r="K11" s="149">
        <v>3</v>
      </c>
      <c r="L11" s="137">
        <f t="shared" ref="L11:L21" si="0">SUM(B11:K11)</f>
        <v>196</v>
      </c>
      <c r="M11" s="37" t="s">
        <v>14</v>
      </c>
    </row>
    <row r="12" spans="1:13" ht="23.25" customHeight="1" thickBot="1">
      <c r="A12" s="64" t="s">
        <v>6</v>
      </c>
      <c r="B12" s="150">
        <v>21</v>
      </c>
      <c r="C12" s="150">
        <v>3</v>
      </c>
      <c r="D12" s="150">
        <v>9</v>
      </c>
      <c r="E12" s="150">
        <v>1</v>
      </c>
      <c r="F12" s="150">
        <v>2</v>
      </c>
      <c r="G12" s="150">
        <v>5</v>
      </c>
      <c r="H12" s="151">
        <v>0</v>
      </c>
      <c r="I12" s="151">
        <v>169</v>
      </c>
      <c r="J12" s="151">
        <v>20</v>
      </c>
      <c r="K12" s="151">
        <v>1</v>
      </c>
      <c r="L12" s="138">
        <f t="shared" si="0"/>
        <v>231</v>
      </c>
      <c r="M12" s="38" t="s">
        <v>15</v>
      </c>
    </row>
    <row r="13" spans="1:13" ht="23.25" customHeight="1" thickBot="1">
      <c r="A13" s="34" t="s">
        <v>488</v>
      </c>
      <c r="B13" s="148">
        <v>15</v>
      </c>
      <c r="C13" s="148">
        <v>3</v>
      </c>
      <c r="D13" s="148">
        <v>7</v>
      </c>
      <c r="E13" s="148">
        <v>1</v>
      </c>
      <c r="F13" s="148">
        <v>2</v>
      </c>
      <c r="G13" s="148">
        <v>4</v>
      </c>
      <c r="H13" s="149">
        <v>0</v>
      </c>
      <c r="I13" s="149">
        <v>161</v>
      </c>
      <c r="J13" s="149">
        <v>20</v>
      </c>
      <c r="K13" s="149">
        <v>2</v>
      </c>
      <c r="L13" s="137">
        <f t="shared" si="0"/>
        <v>215</v>
      </c>
      <c r="M13" s="37" t="s">
        <v>16</v>
      </c>
    </row>
    <row r="14" spans="1:13" ht="23.25" customHeight="1" thickBot="1">
      <c r="A14" s="64" t="s">
        <v>8</v>
      </c>
      <c r="B14" s="150">
        <v>4</v>
      </c>
      <c r="C14" s="150">
        <v>3</v>
      </c>
      <c r="D14" s="150">
        <v>5</v>
      </c>
      <c r="E14" s="150">
        <v>0</v>
      </c>
      <c r="F14" s="150">
        <v>2</v>
      </c>
      <c r="G14" s="150">
        <v>3</v>
      </c>
      <c r="H14" s="151">
        <v>0</v>
      </c>
      <c r="I14" s="151">
        <v>150</v>
      </c>
      <c r="J14" s="151">
        <v>20</v>
      </c>
      <c r="K14" s="151">
        <v>1</v>
      </c>
      <c r="L14" s="138">
        <f t="shared" si="0"/>
        <v>188</v>
      </c>
      <c r="M14" s="38" t="s">
        <v>17</v>
      </c>
    </row>
    <row r="15" spans="1:13" ht="23.25" customHeight="1" thickBot="1">
      <c r="A15" s="34" t="s">
        <v>38</v>
      </c>
      <c r="B15" s="148">
        <v>4</v>
      </c>
      <c r="C15" s="148">
        <v>3</v>
      </c>
      <c r="D15" s="148">
        <v>5</v>
      </c>
      <c r="E15" s="148">
        <v>0</v>
      </c>
      <c r="F15" s="148">
        <v>3</v>
      </c>
      <c r="G15" s="148">
        <v>3</v>
      </c>
      <c r="H15" s="149">
        <v>0</v>
      </c>
      <c r="I15" s="149">
        <v>166</v>
      </c>
      <c r="J15" s="149">
        <v>20</v>
      </c>
      <c r="K15" s="149">
        <v>2</v>
      </c>
      <c r="L15" s="137">
        <f t="shared" si="0"/>
        <v>206</v>
      </c>
      <c r="M15" s="37" t="s">
        <v>18</v>
      </c>
    </row>
    <row r="16" spans="1:13" ht="23.25" customHeight="1" thickBot="1">
      <c r="A16" s="64" t="s">
        <v>168</v>
      </c>
      <c r="B16" s="150">
        <v>4</v>
      </c>
      <c r="C16" s="150">
        <v>3</v>
      </c>
      <c r="D16" s="150">
        <v>5</v>
      </c>
      <c r="E16" s="150">
        <v>0</v>
      </c>
      <c r="F16" s="150">
        <v>3</v>
      </c>
      <c r="G16" s="150">
        <v>3</v>
      </c>
      <c r="H16" s="151">
        <v>0</v>
      </c>
      <c r="I16" s="151">
        <v>166</v>
      </c>
      <c r="J16" s="151">
        <v>20</v>
      </c>
      <c r="K16" s="151">
        <v>2</v>
      </c>
      <c r="L16" s="138">
        <f t="shared" si="0"/>
        <v>206</v>
      </c>
      <c r="M16" s="38" t="s">
        <v>169</v>
      </c>
    </row>
    <row r="17" spans="1:16" ht="23.25" customHeight="1" thickBot="1">
      <c r="A17" s="34" t="s">
        <v>39</v>
      </c>
      <c r="B17" s="148">
        <v>4</v>
      </c>
      <c r="C17" s="148">
        <v>3</v>
      </c>
      <c r="D17" s="148">
        <v>5</v>
      </c>
      <c r="E17" s="148">
        <v>0</v>
      </c>
      <c r="F17" s="148">
        <v>3</v>
      </c>
      <c r="G17" s="148">
        <v>3</v>
      </c>
      <c r="H17" s="149">
        <v>0</v>
      </c>
      <c r="I17" s="149">
        <v>166</v>
      </c>
      <c r="J17" s="149">
        <v>20</v>
      </c>
      <c r="K17" s="149">
        <v>2</v>
      </c>
      <c r="L17" s="137">
        <f t="shared" si="0"/>
        <v>206</v>
      </c>
      <c r="M17" s="37" t="s">
        <v>20</v>
      </c>
    </row>
    <row r="18" spans="1:16" ht="23.25" customHeight="1" thickBot="1">
      <c r="A18" s="64" t="s">
        <v>10</v>
      </c>
      <c r="B18" s="150">
        <v>4</v>
      </c>
      <c r="C18" s="150">
        <v>3</v>
      </c>
      <c r="D18" s="150">
        <v>5</v>
      </c>
      <c r="E18" s="150">
        <v>0</v>
      </c>
      <c r="F18" s="150">
        <v>2</v>
      </c>
      <c r="G18" s="150">
        <v>4</v>
      </c>
      <c r="H18" s="151">
        <v>0</v>
      </c>
      <c r="I18" s="151">
        <v>150</v>
      </c>
      <c r="J18" s="151">
        <v>20</v>
      </c>
      <c r="K18" s="151">
        <v>3</v>
      </c>
      <c r="L18" s="138">
        <f t="shared" si="0"/>
        <v>191</v>
      </c>
      <c r="M18" s="38" t="s">
        <v>21</v>
      </c>
    </row>
    <row r="19" spans="1:16" ht="23.25" customHeight="1" thickBot="1">
      <c r="A19" s="34" t="s">
        <v>40</v>
      </c>
      <c r="B19" s="148">
        <v>4</v>
      </c>
      <c r="C19" s="148">
        <v>3</v>
      </c>
      <c r="D19" s="148">
        <v>5</v>
      </c>
      <c r="E19" s="148">
        <v>0</v>
      </c>
      <c r="F19" s="148">
        <v>2</v>
      </c>
      <c r="G19" s="148">
        <v>3</v>
      </c>
      <c r="H19" s="149">
        <v>0</v>
      </c>
      <c r="I19" s="149">
        <v>150</v>
      </c>
      <c r="J19" s="149">
        <v>20</v>
      </c>
      <c r="K19" s="149">
        <v>2</v>
      </c>
      <c r="L19" s="137">
        <f t="shared" si="0"/>
        <v>189</v>
      </c>
      <c r="M19" s="37" t="s">
        <v>41</v>
      </c>
    </row>
    <row r="20" spans="1:16" ht="23.25" customHeight="1" thickBot="1">
      <c r="A20" s="64" t="s">
        <v>11</v>
      </c>
      <c r="B20" s="150">
        <v>4</v>
      </c>
      <c r="C20" s="150">
        <v>3</v>
      </c>
      <c r="D20" s="150">
        <v>5</v>
      </c>
      <c r="E20" s="150">
        <v>0</v>
      </c>
      <c r="F20" s="150">
        <v>2</v>
      </c>
      <c r="G20" s="150">
        <v>3</v>
      </c>
      <c r="H20" s="151">
        <v>0</v>
      </c>
      <c r="I20" s="151">
        <v>150</v>
      </c>
      <c r="J20" s="151">
        <v>20</v>
      </c>
      <c r="K20" s="151">
        <v>2</v>
      </c>
      <c r="L20" s="138">
        <f t="shared" si="0"/>
        <v>189</v>
      </c>
      <c r="M20" s="38" t="s">
        <v>22</v>
      </c>
      <c r="P20" s="90" t="s">
        <v>738</v>
      </c>
    </row>
    <row r="21" spans="1:16" ht="23.25" customHeight="1">
      <c r="A21" s="40" t="s">
        <v>12</v>
      </c>
      <c r="B21" s="148">
        <v>4</v>
      </c>
      <c r="C21" s="148">
        <v>3</v>
      </c>
      <c r="D21" s="148">
        <v>5</v>
      </c>
      <c r="E21" s="148">
        <v>1</v>
      </c>
      <c r="F21" s="148">
        <v>2</v>
      </c>
      <c r="G21" s="148">
        <v>3</v>
      </c>
      <c r="H21" s="149">
        <v>3</v>
      </c>
      <c r="I21" s="149">
        <v>150</v>
      </c>
      <c r="J21" s="149">
        <v>20</v>
      </c>
      <c r="K21" s="149">
        <v>2</v>
      </c>
      <c r="L21" s="139">
        <f t="shared" si="0"/>
        <v>193</v>
      </c>
      <c r="M21" s="41" t="s">
        <v>23</v>
      </c>
    </row>
    <row r="22" spans="1:16" ht="23.25" customHeight="1">
      <c r="A22" s="204" t="s">
        <v>0</v>
      </c>
      <c r="B22" s="135">
        <f>SUM(B10:B21)</f>
        <v>76</v>
      </c>
      <c r="C22" s="135">
        <f t="shared" ref="C22:J22" si="1">SUM(C10:C21)</f>
        <v>36</v>
      </c>
      <c r="D22" s="135">
        <f t="shared" si="1"/>
        <v>68</v>
      </c>
      <c r="E22" s="135">
        <f t="shared" si="1"/>
        <v>9</v>
      </c>
      <c r="F22" s="135">
        <f t="shared" si="1"/>
        <v>27</v>
      </c>
      <c r="G22" s="135">
        <f t="shared" si="1"/>
        <v>44</v>
      </c>
      <c r="H22" s="135">
        <f t="shared" si="1"/>
        <v>3</v>
      </c>
      <c r="I22" s="135">
        <f>SUM(I10:I21)</f>
        <v>1878</v>
      </c>
      <c r="J22" s="135">
        <f t="shared" si="1"/>
        <v>240</v>
      </c>
      <c r="K22" s="135">
        <f>SUM(K10:K21)</f>
        <v>24</v>
      </c>
      <c r="L22" s="135">
        <f>SUM(L10:L21)</f>
        <v>2405</v>
      </c>
      <c r="M22" s="102" t="s">
        <v>1</v>
      </c>
    </row>
    <row r="23" spans="1:16">
      <c r="C23" s="91"/>
      <c r="D23" s="91"/>
      <c r="E23" s="91"/>
      <c r="F23" s="91"/>
      <c r="G23" s="91"/>
      <c r="H23" s="91"/>
      <c r="I23" s="91"/>
      <c r="J23" s="91"/>
      <c r="K23" s="91"/>
      <c r="L23" s="91"/>
      <c r="M23" s="91"/>
    </row>
    <row r="24" spans="1:16">
      <c r="C24" s="60"/>
      <c r="D24" s="60"/>
      <c r="E24" s="60"/>
      <c r="F24" s="60"/>
      <c r="G24" s="60"/>
      <c r="H24" s="60"/>
      <c r="I24" s="60"/>
      <c r="J24" s="60"/>
      <c r="K24" s="60"/>
      <c r="L24" s="60"/>
      <c r="M24" s="91"/>
    </row>
  </sheetData>
  <mergeCells count="16">
    <mergeCell ref="A1:M1"/>
    <mergeCell ref="A2:M2"/>
    <mergeCell ref="A3:M3"/>
    <mergeCell ref="B5:L5"/>
    <mergeCell ref="G6:G8"/>
    <mergeCell ref="I6:I8"/>
    <mergeCell ref="J6:J8"/>
    <mergeCell ref="A5:A9"/>
    <mergeCell ref="M5:M9"/>
    <mergeCell ref="B6:B8"/>
    <mergeCell ref="C6:C8"/>
    <mergeCell ref="K6:K8"/>
    <mergeCell ref="L6:L8"/>
    <mergeCell ref="D6:D8"/>
    <mergeCell ref="E6:E8"/>
    <mergeCell ref="F6:F8"/>
  </mergeCells>
  <printOptions horizontalCentered="1" verticalCentered="1"/>
  <pageMargins left="0.7" right="0.7" top="0.75" bottom="0.75" header="0.3" footer="0.3"/>
  <pageSetup scale="76" fitToHeight="0" orientation="landscape" r:id="rId1"/>
  <headerFooter>
    <oddFooter>&amp;L_x000D_&amp;1#&amp;"Aptos"&amp;10&amp;K13A10E Classification: C0 Public - تصنيف الوثيقة عام</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6EF47-6C78-4195-83F3-FC5AC401D4B0}">
  <sheetPr>
    <pageSetUpPr fitToPage="1"/>
  </sheetPr>
  <dimension ref="A1:T24"/>
  <sheetViews>
    <sheetView rightToLeft="1" view="pageBreakPreview" zoomScaleNormal="100" zoomScaleSheetLayoutView="100" workbookViewId="0">
      <selection activeCell="A5" sqref="A5:A9"/>
    </sheetView>
  </sheetViews>
  <sheetFormatPr defaultRowHeight="12.75"/>
  <cols>
    <col min="1" max="1" width="22.140625" style="90" customWidth="1"/>
    <col min="2" max="2" width="9.5703125" style="90" customWidth="1"/>
    <col min="3" max="3" width="8.7109375" style="90" customWidth="1"/>
    <col min="4" max="5" width="10.5703125" style="90" customWidth="1"/>
    <col min="6" max="6" width="9.5703125" style="90" customWidth="1"/>
    <col min="7" max="7" width="11.42578125" style="90" customWidth="1"/>
    <col min="8" max="9" width="9.7109375" style="90" customWidth="1"/>
    <col min="10" max="10" width="10.140625" style="90" customWidth="1"/>
    <col min="11" max="11" width="10.7109375" style="90" customWidth="1"/>
    <col min="12" max="12" width="16.28515625" style="90" customWidth="1"/>
    <col min="13" max="16384" width="9.140625" style="90"/>
  </cols>
  <sheetData>
    <row r="1" spans="1:20" ht="18">
      <c r="A1" s="988" t="s">
        <v>852</v>
      </c>
      <c r="B1" s="988"/>
      <c r="C1" s="934"/>
      <c r="D1" s="934"/>
      <c r="E1" s="934"/>
      <c r="F1" s="934"/>
      <c r="G1" s="934"/>
      <c r="H1" s="934"/>
      <c r="I1" s="934"/>
      <c r="J1" s="934"/>
      <c r="K1" s="934"/>
      <c r="L1" s="934"/>
    </row>
    <row r="2" spans="1:20" ht="31.5" customHeight="1">
      <c r="A2" s="1048" t="s">
        <v>680</v>
      </c>
      <c r="B2" s="1048"/>
      <c r="C2" s="1048"/>
      <c r="D2" s="1048"/>
      <c r="E2" s="1048"/>
      <c r="F2" s="1048"/>
      <c r="G2" s="1048"/>
      <c r="H2" s="1048"/>
      <c r="I2" s="1048"/>
      <c r="J2" s="1048"/>
      <c r="K2" s="1048"/>
      <c r="L2" s="1048"/>
    </row>
    <row r="3" spans="1:20" ht="15.75">
      <c r="A3" s="1009">
        <v>2024</v>
      </c>
      <c r="B3" s="1009"/>
      <c r="C3" s="1009"/>
      <c r="D3" s="1009"/>
      <c r="E3" s="1009"/>
      <c r="F3" s="1009"/>
      <c r="G3" s="1009"/>
      <c r="H3" s="1009"/>
      <c r="I3" s="1009"/>
      <c r="J3" s="1009"/>
      <c r="K3" s="1009"/>
      <c r="L3" s="1009"/>
    </row>
    <row r="4" spans="1:20" ht="15.75">
      <c r="A4" s="103" t="s">
        <v>752</v>
      </c>
      <c r="B4" s="103"/>
      <c r="C4" s="131"/>
      <c r="D4" s="131"/>
      <c r="E4" s="104"/>
      <c r="F4" s="104"/>
      <c r="G4" s="104"/>
      <c r="H4" s="104"/>
      <c r="I4" s="104"/>
      <c r="J4" s="104"/>
      <c r="K4" s="104"/>
      <c r="L4" s="105" t="s">
        <v>753</v>
      </c>
    </row>
    <row r="5" spans="1:20" ht="54" customHeight="1">
      <c r="A5" s="1062" t="s">
        <v>343</v>
      </c>
      <c r="B5" s="1036" t="s">
        <v>851</v>
      </c>
      <c r="C5" s="1036"/>
      <c r="D5" s="1036"/>
      <c r="E5" s="1036"/>
      <c r="F5" s="1036"/>
      <c r="G5" s="1036"/>
      <c r="H5" s="1036"/>
      <c r="I5" s="1036"/>
      <c r="J5" s="1036"/>
      <c r="K5" s="1037"/>
      <c r="L5" s="1065" t="s">
        <v>444</v>
      </c>
    </row>
    <row r="6" spans="1:20" ht="29.25" customHeight="1">
      <c r="A6" s="1063"/>
      <c r="B6" s="1070" t="s">
        <v>305</v>
      </c>
      <c r="C6" s="978" t="s">
        <v>306</v>
      </c>
      <c r="D6" s="978" t="s">
        <v>307</v>
      </c>
      <c r="E6" s="978" t="s">
        <v>308</v>
      </c>
      <c r="F6" s="978" t="s">
        <v>309</v>
      </c>
      <c r="G6" s="978" t="s">
        <v>310</v>
      </c>
      <c r="H6" s="978" t="s">
        <v>312</v>
      </c>
      <c r="I6" s="954" t="s">
        <v>658</v>
      </c>
      <c r="J6" s="954" t="s">
        <v>313</v>
      </c>
      <c r="K6" s="978" t="s">
        <v>171</v>
      </c>
      <c r="L6" s="1066"/>
    </row>
    <row r="7" spans="1:20" ht="14.25" customHeight="1">
      <c r="A7" s="1063"/>
      <c r="B7" s="1071"/>
      <c r="C7" s="1068"/>
      <c r="D7" s="1068"/>
      <c r="E7" s="1068"/>
      <c r="F7" s="1068"/>
      <c r="G7" s="1068"/>
      <c r="H7" s="1068"/>
      <c r="I7" s="955"/>
      <c r="J7" s="955"/>
      <c r="K7" s="1068"/>
      <c r="L7" s="1066"/>
    </row>
    <row r="8" spans="1:20" ht="14.25" customHeight="1">
      <c r="A8" s="1063"/>
      <c r="B8" s="1072"/>
      <c r="C8" s="1069"/>
      <c r="D8" s="1069"/>
      <c r="E8" s="1069"/>
      <c r="F8" s="1069"/>
      <c r="G8" s="1069"/>
      <c r="H8" s="1069"/>
      <c r="I8" s="956"/>
      <c r="J8" s="956"/>
      <c r="K8" s="1069"/>
      <c r="L8" s="1066"/>
    </row>
    <row r="9" spans="1:20" ht="25.5" customHeight="1">
      <c r="A9" s="1063"/>
      <c r="B9" s="489" t="s">
        <v>849</v>
      </c>
      <c r="C9" s="489" t="s">
        <v>849</v>
      </c>
      <c r="D9" s="489" t="s">
        <v>849</v>
      </c>
      <c r="E9" s="489" t="s">
        <v>849</v>
      </c>
      <c r="F9" s="489" t="s">
        <v>849</v>
      </c>
      <c r="G9" s="489" t="s">
        <v>849</v>
      </c>
      <c r="H9" s="489" t="s">
        <v>849</v>
      </c>
      <c r="I9" s="489" t="s">
        <v>849</v>
      </c>
      <c r="J9" s="489" t="s">
        <v>849</v>
      </c>
      <c r="K9" s="489" t="s">
        <v>849</v>
      </c>
      <c r="L9" s="1066"/>
    </row>
    <row r="10" spans="1:20" ht="23.25" customHeight="1" thickBot="1">
      <c r="A10" s="33" t="s">
        <v>4</v>
      </c>
      <c r="B10" s="146">
        <v>6</v>
      </c>
      <c r="C10" s="146">
        <v>4</v>
      </c>
      <c r="D10" s="146">
        <v>190</v>
      </c>
      <c r="E10" s="146">
        <v>40</v>
      </c>
      <c r="F10" s="146">
        <v>0</v>
      </c>
      <c r="G10" s="146">
        <v>18</v>
      </c>
      <c r="H10" s="147">
        <v>64</v>
      </c>
      <c r="I10" s="147">
        <v>23</v>
      </c>
      <c r="J10" s="147">
        <v>9</v>
      </c>
      <c r="K10" s="136">
        <f>SUM(B10:J10)</f>
        <v>354</v>
      </c>
      <c r="L10" s="201" t="s">
        <v>13</v>
      </c>
      <c r="M10" s="1073"/>
      <c r="N10" s="1073"/>
      <c r="O10" s="1073"/>
      <c r="P10" s="1073"/>
      <c r="Q10" s="1073"/>
      <c r="R10" s="1073"/>
      <c r="S10" s="1073"/>
      <c r="T10" s="1073"/>
    </row>
    <row r="11" spans="1:20" ht="23.25" customHeight="1" thickBot="1">
      <c r="A11" s="34" t="s">
        <v>5</v>
      </c>
      <c r="B11" s="148">
        <v>6</v>
      </c>
      <c r="C11" s="148">
        <v>0</v>
      </c>
      <c r="D11" s="148">
        <v>168</v>
      </c>
      <c r="E11" s="148">
        <v>36</v>
      </c>
      <c r="F11" s="148">
        <v>0</v>
      </c>
      <c r="G11" s="148">
        <v>12</v>
      </c>
      <c r="H11" s="149">
        <v>56</v>
      </c>
      <c r="I11" s="149">
        <v>0</v>
      </c>
      <c r="J11" s="149">
        <v>2.2999999999999998</v>
      </c>
      <c r="K11" s="137">
        <f t="shared" ref="K11:K21" si="0">SUM(B11:J11)</f>
        <v>280.3</v>
      </c>
      <c r="L11" s="37" t="s">
        <v>14</v>
      </c>
      <c r="M11" s="1073"/>
      <c r="N11" s="1073"/>
      <c r="O11" s="1073"/>
      <c r="P11" s="1073"/>
      <c r="Q11" s="1073"/>
      <c r="R11" s="1073"/>
      <c r="S11" s="1073"/>
      <c r="T11" s="1073"/>
    </row>
    <row r="12" spans="1:20" ht="23.25" customHeight="1" thickBot="1">
      <c r="A12" s="64" t="s">
        <v>6</v>
      </c>
      <c r="B12" s="150">
        <v>17</v>
      </c>
      <c r="C12" s="150">
        <v>0</v>
      </c>
      <c r="D12" s="150">
        <v>174</v>
      </c>
      <c r="E12" s="150">
        <v>40</v>
      </c>
      <c r="F12" s="150">
        <v>0</v>
      </c>
      <c r="G12" s="150">
        <v>18</v>
      </c>
      <c r="H12" s="151">
        <v>54</v>
      </c>
      <c r="I12" s="151">
        <v>13</v>
      </c>
      <c r="J12" s="151">
        <v>0.16</v>
      </c>
      <c r="K12" s="138">
        <f t="shared" si="0"/>
        <v>316.16000000000003</v>
      </c>
      <c r="L12" s="38" t="s">
        <v>15</v>
      </c>
    </row>
    <row r="13" spans="1:20" ht="23.25" customHeight="1" thickBot="1">
      <c r="A13" s="34" t="s">
        <v>488</v>
      </c>
      <c r="B13" s="148">
        <v>8</v>
      </c>
      <c r="C13" s="148">
        <v>0.3</v>
      </c>
      <c r="D13" s="148">
        <v>159</v>
      </c>
      <c r="E13" s="148">
        <v>41</v>
      </c>
      <c r="F13" s="148">
        <v>0</v>
      </c>
      <c r="G13" s="148">
        <v>18</v>
      </c>
      <c r="H13" s="149">
        <v>54</v>
      </c>
      <c r="I13" s="149">
        <v>6</v>
      </c>
      <c r="J13" s="149">
        <v>0</v>
      </c>
      <c r="K13" s="137">
        <f t="shared" si="0"/>
        <v>286.3</v>
      </c>
      <c r="L13" s="37" t="s">
        <v>16</v>
      </c>
    </row>
    <row r="14" spans="1:20" ht="23.25" customHeight="1" thickBot="1">
      <c r="A14" s="64" t="s">
        <v>8</v>
      </c>
      <c r="B14" s="150">
        <v>6</v>
      </c>
      <c r="C14" s="150">
        <v>0.3</v>
      </c>
      <c r="D14" s="150">
        <v>204</v>
      </c>
      <c r="E14" s="150">
        <v>36</v>
      </c>
      <c r="F14" s="150">
        <v>14</v>
      </c>
      <c r="G14" s="150">
        <v>14</v>
      </c>
      <c r="H14" s="151">
        <v>61</v>
      </c>
      <c r="I14" s="151">
        <v>9</v>
      </c>
      <c r="J14" s="151">
        <v>0</v>
      </c>
      <c r="K14" s="138">
        <f t="shared" si="0"/>
        <v>344.3</v>
      </c>
      <c r="L14" s="38" t="s">
        <v>17</v>
      </c>
    </row>
    <row r="15" spans="1:20" ht="23.25" customHeight="1" thickBot="1">
      <c r="A15" s="34" t="s">
        <v>38</v>
      </c>
      <c r="B15" s="148">
        <v>6</v>
      </c>
      <c r="C15" s="148">
        <v>1</v>
      </c>
      <c r="D15" s="148">
        <v>164</v>
      </c>
      <c r="E15" s="148">
        <v>23</v>
      </c>
      <c r="F15" s="148">
        <v>13</v>
      </c>
      <c r="G15" s="148">
        <v>10</v>
      </c>
      <c r="H15" s="149">
        <v>56</v>
      </c>
      <c r="I15" s="149">
        <v>9</v>
      </c>
      <c r="J15" s="149">
        <v>0</v>
      </c>
      <c r="K15" s="137">
        <f t="shared" si="0"/>
        <v>282</v>
      </c>
      <c r="L15" s="37" t="s">
        <v>18</v>
      </c>
    </row>
    <row r="16" spans="1:20" ht="23.25" customHeight="1" thickBot="1">
      <c r="A16" s="64" t="s">
        <v>168</v>
      </c>
      <c r="B16" s="150">
        <v>6</v>
      </c>
      <c r="C16" s="150">
        <v>0</v>
      </c>
      <c r="D16" s="150">
        <v>141</v>
      </c>
      <c r="E16" s="150">
        <v>11</v>
      </c>
      <c r="F16" s="150">
        <v>14</v>
      </c>
      <c r="G16" s="150">
        <v>9</v>
      </c>
      <c r="H16" s="151">
        <v>53</v>
      </c>
      <c r="I16" s="151">
        <v>9</v>
      </c>
      <c r="J16" s="151">
        <v>0</v>
      </c>
      <c r="K16" s="138">
        <f t="shared" si="0"/>
        <v>243</v>
      </c>
      <c r="L16" s="38" t="s">
        <v>169</v>
      </c>
    </row>
    <row r="17" spans="1:15" ht="23.25" customHeight="1" thickBot="1">
      <c r="A17" s="34" t="s">
        <v>39</v>
      </c>
      <c r="B17" s="148">
        <v>6</v>
      </c>
      <c r="C17" s="148">
        <v>0</v>
      </c>
      <c r="D17" s="148">
        <v>141</v>
      </c>
      <c r="E17" s="148">
        <v>11</v>
      </c>
      <c r="F17" s="148">
        <v>14</v>
      </c>
      <c r="G17" s="148">
        <v>9</v>
      </c>
      <c r="H17" s="149">
        <v>53</v>
      </c>
      <c r="I17" s="149">
        <v>9</v>
      </c>
      <c r="J17" s="149">
        <v>0</v>
      </c>
      <c r="K17" s="137">
        <f t="shared" si="0"/>
        <v>243</v>
      </c>
      <c r="L17" s="37" t="s">
        <v>20</v>
      </c>
    </row>
    <row r="18" spans="1:15" ht="23.25" customHeight="1" thickBot="1">
      <c r="A18" s="64" t="s">
        <v>10</v>
      </c>
      <c r="B18" s="150">
        <v>10</v>
      </c>
      <c r="C18" s="150">
        <v>4</v>
      </c>
      <c r="D18" s="150">
        <v>179</v>
      </c>
      <c r="E18" s="150">
        <v>35</v>
      </c>
      <c r="F18" s="150">
        <v>10</v>
      </c>
      <c r="G18" s="150">
        <v>10</v>
      </c>
      <c r="H18" s="151">
        <v>45</v>
      </c>
      <c r="I18" s="151">
        <v>5</v>
      </c>
      <c r="J18" s="151">
        <v>0</v>
      </c>
      <c r="K18" s="138">
        <f t="shared" si="0"/>
        <v>298</v>
      </c>
      <c r="L18" s="38" t="s">
        <v>21</v>
      </c>
    </row>
    <row r="19" spans="1:15" ht="23.25" customHeight="1" thickBot="1">
      <c r="A19" s="34" t="s">
        <v>40</v>
      </c>
      <c r="B19" s="148">
        <v>10</v>
      </c>
      <c r="C19" s="148">
        <v>3</v>
      </c>
      <c r="D19" s="148">
        <v>165</v>
      </c>
      <c r="E19" s="148">
        <v>33</v>
      </c>
      <c r="F19" s="148">
        <v>10</v>
      </c>
      <c r="G19" s="148">
        <v>13</v>
      </c>
      <c r="H19" s="149">
        <v>41</v>
      </c>
      <c r="I19" s="149">
        <v>16</v>
      </c>
      <c r="J19" s="149">
        <v>0.1</v>
      </c>
      <c r="K19" s="137">
        <f t="shared" si="0"/>
        <v>291.10000000000002</v>
      </c>
      <c r="L19" s="37" t="s">
        <v>41</v>
      </c>
    </row>
    <row r="20" spans="1:15" ht="23.25" customHeight="1" thickBot="1">
      <c r="A20" s="64" t="s">
        <v>11</v>
      </c>
      <c r="B20" s="150">
        <v>11</v>
      </c>
      <c r="C20" s="150">
        <v>2</v>
      </c>
      <c r="D20" s="150">
        <v>174</v>
      </c>
      <c r="E20" s="150">
        <v>35</v>
      </c>
      <c r="F20" s="150">
        <v>9</v>
      </c>
      <c r="G20" s="150">
        <v>13</v>
      </c>
      <c r="H20" s="151">
        <v>38</v>
      </c>
      <c r="I20" s="151">
        <v>17</v>
      </c>
      <c r="J20" s="151">
        <v>2</v>
      </c>
      <c r="K20" s="138">
        <f t="shared" si="0"/>
        <v>301</v>
      </c>
      <c r="L20" s="38" t="s">
        <v>22</v>
      </c>
      <c r="O20" s="90" t="s">
        <v>738</v>
      </c>
    </row>
    <row r="21" spans="1:15" ht="23.25" customHeight="1">
      <c r="A21" s="40" t="s">
        <v>12</v>
      </c>
      <c r="B21" s="148">
        <v>11</v>
      </c>
      <c r="C21" s="148">
        <v>1</v>
      </c>
      <c r="D21" s="148">
        <v>122</v>
      </c>
      <c r="E21" s="148">
        <v>43</v>
      </c>
      <c r="F21" s="148">
        <v>9</v>
      </c>
      <c r="G21" s="148">
        <v>18</v>
      </c>
      <c r="H21" s="149">
        <v>36</v>
      </c>
      <c r="I21" s="149">
        <v>10</v>
      </c>
      <c r="J21" s="149">
        <v>2</v>
      </c>
      <c r="K21" s="139">
        <f t="shared" si="0"/>
        <v>252</v>
      </c>
      <c r="L21" s="41" t="s">
        <v>23</v>
      </c>
    </row>
    <row r="22" spans="1:15" ht="23.25" customHeight="1">
      <c r="A22" s="204" t="s">
        <v>0</v>
      </c>
      <c r="B22" s="135">
        <f>SUM(B10:B21)</f>
        <v>103</v>
      </c>
      <c r="C22" s="135">
        <f>SUM(C10:C21)</f>
        <v>15.6</v>
      </c>
      <c r="D22" s="135">
        <f>SUM(D10:D21)</f>
        <v>1981</v>
      </c>
      <c r="E22" s="135">
        <f t="shared" ref="E22:K22" si="1">SUM(E10:E21)</f>
        <v>384</v>
      </c>
      <c r="F22" s="135">
        <f t="shared" si="1"/>
        <v>93</v>
      </c>
      <c r="G22" s="135">
        <f t="shared" si="1"/>
        <v>162</v>
      </c>
      <c r="H22" s="135">
        <f>SUM(H10:H21)</f>
        <v>611</v>
      </c>
      <c r="I22" s="135">
        <f>SUM(I10:I21)</f>
        <v>126</v>
      </c>
      <c r="J22" s="135">
        <f>SUM(J10:J21)</f>
        <v>15.56</v>
      </c>
      <c r="K22" s="132">
        <f t="shared" si="1"/>
        <v>3491.16</v>
      </c>
      <c r="L22" s="102" t="s">
        <v>1</v>
      </c>
    </row>
    <row r="23" spans="1:15">
      <c r="C23" s="91"/>
      <c r="D23" s="91"/>
      <c r="E23" s="91"/>
      <c r="F23" s="91"/>
      <c r="G23" s="91"/>
      <c r="H23" s="91"/>
      <c r="I23" s="91"/>
      <c r="J23" s="91"/>
      <c r="K23" s="91"/>
      <c r="L23" s="91"/>
    </row>
    <row r="24" spans="1:15">
      <c r="C24" s="60"/>
      <c r="D24" s="60"/>
      <c r="E24" s="60"/>
      <c r="F24" s="60"/>
      <c r="G24" s="60"/>
      <c r="H24" s="60"/>
      <c r="I24" s="60"/>
      <c r="J24" s="60"/>
      <c r="K24" s="60"/>
      <c r="L24" s="91"/>
    </row>
  </sheetData>
  <mergeCells count="17">
    <mergeCell ref="A1:L1"/>
    <mergeCell ref="A2:L2"/>
    <mergeCell ref="A3:L3"/>
    <mergeCell ref="B5:K5"/>
    <mergeCell ref="A5:A9"/>
    <mergeCell ref="L5:L9"/>
    <mergeCell ref="B6:B8"/>
    <mergeCell ref="C6:C8"/>
    <mergeCell ref="D6:D8"/>
    <mergeCell ref="E6:E8"/>
    <mergeCell ref="F6:F8"/>
    <mergeCell ref="G6:G8"/>
    <mergeCell ref="M10:T11"/>
    <mergeCell ref="H6:H8"/>
    <mergeCell ref="J6:J8"/>
    <mergeCell ref="K6:K8"/>
    <mergeCell ref="I6:I8"/>
  </mergeCells>
  <printOptions horizontalCentered="1" verticalCentered="1"/>
  <pageMargins left="0.7" right="0.7" top="0.75" bottom="0.75" header="0.3" footer="0.3"/>
  <pageSetup scale="89" fitToHeight="0" orientation="landscape" r:id="rId1"/>
  <headerFooter>
    <oddFooter>&amp;L_x000D_&amp;1#&amp;"Aptos"&amp;10&amp;K13A10E Classification: C0 Public - تصنيف الوثيقة عام</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196CC2-398F-46F7-B936-F3F37FAD994D}">
  <sheetPr>
    <pageSetUpPr fitToPage="1"/>
  </sheetPr>
  <dimension ref="A1:T19"/>
  <sheetViews>
    <sheetView rightToLeft="1" view="pageBreakPreview" zoomScaleNormal="100" zoomScaleSheetLayoutView="100" workbookViewId="0">
      <selection activeCell="O5" sqref="O5:O6"/>
    </sheetView>
  </sheetViews>
  <sheetFormatPr defaultRowHeight="12.75"/>
  <cols>
    <col min="1" max="1" width="19.42578125" style="10" customWidth="1"/>
    <col min="2" max="5" width="10.7109375" style="10" customWidth="1"/>
    <col min="6" max="6" width="12.5703125" style="10" customWidth="1"/>
    <col min="7" max="7" width="12.85546875" style="10" customWidth="1"/>
    <col min="8" max="8" width="10.7109375" style="10" customWidth="1"/>
    <col min="9" max="9" width="11.85546875" style="10" customWidth="1"/>
    <col min="10" max="13" width="10.7109375" style="10" customWidth="1"/>
    <col min="14" max="14" width="10.7109375" customWidth="1"/>
    <col min="15" max="15" width="23.42578125" customWidth="1"/>
  </cols>
  <sheetData>
    <row r="1" spans="1:20" s="11" customFormat="1" ht="18">
      <c r="A1" s="988" t="s">
        <v>971</v>
      </c>
      <c r="B1" s="988"/>
      <c r="C1" s="988"/>
      <c r="D1" s="988"/>
      <c r="E1" s="988"/>
      <c r="F1" s="988"/>
      <c r="G1" s="988"/>
      <c r="H1" s="988"/>
      <c r="I1" s="988"/>
      <c r="J1" s="988"/>
      <c r="K1" s="988"/>
      <c r="L1" s="988"/>
      <c r="M1" s="988"/>
      <c r="N1" s="988"/>
      <c r="O1" s="988"/>
    </row>
    <row r="2" spans="1:20" s="12" customFormat="1" ht="37.5" customHeight="1">
      <c r="A2" s="1048" t="s">
        <v>972</v>
      </c>
      <c r="B2" s="1048"/>
      <c r="C2" s="1048"/>
      <c r="D2" s="1048"/>
      <c r="E2" s="1048"/>
      <c r="F2" s="1048"/>
      <c r="G2" s="1048"/>
      <c r="H2" s="1048"/>
      <c r="I2" s="1048"/>
      <c r="J2" s="1048"/>
      <c r="K2" s="1048"/>
      <c r="L2" s="1048"/>
      <c r="M2" s="1048"/>
      <c r="N2" s="1048"/>
      <c r="O2" s="1048"/>
    </row>
    <row r="3" spans="1:20" s="12" customFormat="1" ht="15.75">
      <c r="A3" s="1009">
        <v>2024</v>
      </c>
      <c r="B3" s="1009"/>
      <c r="C3" s="1009"/>
      <c r="D3" s="1009"/>
      <c r="E3" s="1009"/>
      <c r="F3" s="1009"/>
      <c r="G3" s="1009"/>
      <c r="H3" s="1009"/>
      <c r="I3" s="1009"/>
      <c r="J3" s="1009"/>
      <c r="K3" s="1009"/>
      <c r="L3" s="1009"/>
      <c r="M3" s="1009"/>
      <c r="N3" s="1009"/>
      <c r="O3" s="1009"/>
    </row>
    <row r="4" spans="1:20" s="10" customFormat="1" ht="15.75">
      <c r="A4" s="103" t="s">
        <v>136</v>
      </c>
      <c r="B4" s="131"/>
      <c r="C4" s="131"/>
      <c r="D4" s="131"/>
      <c r="E4" s="131"/>
      <c r="F4" s="131"/>
      <c r="G4" s="388"/>
      <c r="H4" s="388"/>
      <c r="I4" s="388"/>
      <c r="J4" s="388"/>
      <c r="K4" s="388"/>
      <c r="L4" s="388"/>
      <c r="M4" s="156"/>
      <c r="N4" s="104"/>
      <c r="O4" s="105" t="s">
        <v>137</v>
      </c>
    </row>
    <row r="5" spans="1:20" s="4" customFormat="1" ht="49.5" customHeight="1" thickBot="1">
      <c r="A5" s="948" t="s">
        <v>970</v>
      </c>
      <c r="B5" s="512" t="s">
        <v>287</v>
      </c>
      <c r="C5" s="61" t="s">
        <v>306</v>
      </c>
      <c r="D5" s="512" t="s">
        <v>307</v>
      </c>
      <c r="E5" s="512" t="s">
        <v>308</v>
      </c>
      <c r="F5" s="512" t="s">
        <v>309</v>
      </c>
      <c r="G5" s="87" t="s">
        <v>737</v>
      </c>
      <c r="H5" s="512" t="s">
        <v>311</v>
      </c>
      <c r="I5" s="512" t="s">
        <v>585</v>
      </c>
      <c r="J5" s="512" t="s">
        <v>284</v>
      </c>
      <c r="K5" s="1074" t="s">
        <v>853</v>
      </c>
      <c r="L5" s="1075"/>
      <c r="M5" s="1074" t="s">
        <v>283</v>
      </c>
      <c r="N5" s="1075"/>
      <c r="O5" s="1076" t="s">
        <v>508</v>
      </c>
    </row>
    <row r="6" spans="1:20" s="4" customFormat="1" ht="28.5" customHeight="1">
      <c r="A6" s="950"/>
      <c r="B6" s="24" t="s">
        <v>439</v>
      </c>
      <c r="C6" s="24" t="s">
        <v>439</v>
      </c>
      <c r="D6" s="24" t="s">
        <v>439</v>
      </c>
      <c r="E6" s="24" t="s">
        <v>439</v>
      </c>
      <c r="F6" s="24" t="s">
        <v>439</v>
      </c>
      <c r="G6" s="24" t="s">
        <v>439</v>
      </c>
      <c r="H6" s="24" t="s">
        <v>439</v>
      </c>
      <c r="I6" s="24" t="s">
        <v>439</v>
      </c>
      <c r="J6" s="24" t="s">
        <v>439</v>
      </c>
      <c r="K6" s="24" t="s">
        <v>438</v>
      </c>
      <c r="L6" s="24" t="s">
        <v>439</v>
      </c>
      <c r="M6" s="24" t="s">
        <v>438</v>
      </c>
      <c r="N6" s="24" t="s">
        <v>439</v>
      </c>
      <c r="O6" s="1077"/>
    </row>
    <row r="7" spans="1:20" s="5" customFormat="1" ht="22.5" customHeight="1" thickBot="1">
      <c r="A7" s="43" t="s">
        <v>4</v>
      </c>
      <c r="B7" s="513">
        <v>10</v>
      </c>
      <c r="C7" s="513">
        <v>5</v>
      </c>
      <c r="D7" s="513">
        <v>60</v>
      </c>
      <c r="E7" s="513">
        <v>0</v>
      </c>
      <c r="F7" s="513">
        <v>4</v>
      </c>
      <c r="G7" s="513">
        <v>8</v>
      </c>
      <c r="H7" s="513">
        <v>4</v>
      </c>
      <c r="I7" s="514">
        <v>16</v>
      </c>
      <c r="J7" s="514">
        <v>8</v>
      </c>
      <c r="K7" s="515">
        <v>0</v>
      </c>
      <c r="L7" s="515">
        <v>0</v>
      </c>
      <c r="M7" s="515">
        <f>MOD(SUM(K7),60)</f>
        <v>0</v>
      </c>
      <c r="N7" s="515">
        <f t="shared" ref="N7:N18" si="0">B7+C7+D7+E7+F7+G7+H7+I7+J7+L7</f>
        <v>115</v>
      </c>
      <c r="O7" s="36" t="s">
        <v>13</v>
      </c>
      <c r="P7" s="124"/>
      <c r="Q7" s="124"/>
      <c r="R7" s="124"/>
      <c r="S7" s="124"/>
      <c r="T7" s="124"/>
    </row>
    <row r="8" spans="1:20" s="5" customFormat="1" ht="22.5" customHeight="1" thickBot="1">
      <c r="A8" s="34" t="s">
        <v>5</v>
      </c>
      <c r="B8" s="516">
        <v>10</v>
      </c>
      <c r="C8" s="516">
        <v>5</v>
      </c>
      <c r="D8" s="516">
        <v>60</v>
      </c>
      <c r="E8" s="516">
        <v>0</v>
      </c>
      <c r="F8" s="516">
        <v>4</v>
      </c>
      <c r="G8" s="516">
        <v>8</v>
      </c>
      <c r="H8" s="516">
        <v>4</v>
      </c>
      <c r="I8" s="517">
        <v>16</v>
      </c>
      <c r="J8" s="517">
        <v>8</v>
      </c>
      <c r="K8" s="518">
        <v>0</v>
      </c>
      <c r="L8" s="518">
        <v>0</v>
      </c>
      <c r="M8" s="518">
        <f t="shared" ref="M8:M18" si="1">MOD(SUM(K8),60)</f>
        <v>0</v>
      </c>
      <c r="N8" s="518">
        <f t="shared" si="0"/>
        <v>115</v>
      </c>
      <c r="O8" s="37" t="s">
        <v>14</v>
      </c>
      <c r="P8" s="124"/>
      <c r="Q8" s="124"/>
      <c r="R8" s="124"/>
      <c r="S8" s="124"/>
      <c r="T8" s="124"/>
    </row>
    <row r="9" spans="1:20" s="5" customFormat="1" ht="22.5" customHeight="1" thickBot="1">
      <c r="A9" s="64" t="s">
        <v>6</v>
      </c>
      <c r="B9" s="519">
        <v>18</v>
      </c>
      <c r="C9" s="519">
        <v>5</v>
      </c>
      <c r="D9" s="519">
        <v>60</v>
      </c>
      <c r="E9" s="519">
        <v>0</v>
      </c>
      <c r="F9" s="519">
        <v>4</v>
      </c>
      <c r="G9" s="519">
        <v>8</v>
      </c>
      <c r="H9" s="519">
        <v>4</v>
      </c>
      <c r="I9" s="520">
        <v>8</v>
      </c>
      <c r="J9" s="520">
        <v>8</v>
      </c>
      <c r="K9" s="521">
        <v>0</v>
      </c>
      <c r="L9" s="521">
        <v>0</v>
      </c>
      <c r="M9" s="521">
        <f t="shared" si="1"/>
        <v>0</v>
      </c>
      <c r="N9" s="521">
        <f t="shared" si="0"/>
        <v>115</v>
      </c>
      <c r="O9" s="38" t="s">
        <v>15</v>
      </c>
      <c r="P9" s="124"/>
      <c r="Q9" s="124"/>
      <c r="R9" s="124"/>
      <c r="S9" s="124"/>
      <c r="T9" s="124"/>
    </row>
    <row r="10" spans="1:20" s="5" customFormat="1" ht="22.5" customHeight="1" thickBot="1">
      <c r="A10" s="34" t="s">
        <v>488</v>
      </c>
      <c r="B10" s="516">
        <v>11</v>
      </c>
      <c r="C10" s="516">
        <v>5</v>
      </c>
      <c r="D10" s="516">
        <v>60</v>
      </c>
      <c r="E10" s="516">
        <v>0</v>
      </c>
      <c r="F10" s="516">
        <v>4</v>
      </c>
      <c r="G10" s="516">
        <v>8</v>
      </c>
      <c r="H10" s="516">
        <v>4</v>
      </c>
      <c r="I10" s="517">
        <v>16</v>
      </c>
      <c r="J10" s="517">
        <v>8</v>
      </c>
      <c r="K10" s="518">
        <v>0</v>
      </c>
      <c r="L10" s="518">
        <v>0</v>
      </c>
      <c r="M10" s="518">
        <f t="shared" si="1"/>
        <v>0</v>
      </c>
      <c r="N10" s="518">
        <f t="shared" si="0"/>
        <v>116</v>
      </c>
      <c r="O10" s="37" t="s">
        <v>16</v>
      </c>
      <c r="P10" s="124"/>
      <c r="Q10" s="124"/>
      <c r="R10" s="124"/>
      <c r="S10" s="124"/>
      <c r="T10" s="124"/>
    </row>
    <row r="11" spans="1:20" s="5" customFormat="1" ht="22.5" customHeight="1" thickBot="1">
      <c r="A11" s="64" t="s">
        <v>8</v>
      </c>
      <c r="B11" s="519">
        <v>11</v>
      </c>
      <c r="C11" s="519">
        <v>5</v>
      </c>
      <c r="D11" s="519">
        <v>60</v>
      </c>
      <c r="E11" s="519">
        <v>0</v>
      </c>
      <c r="F11" s="519">
        <v>4</v>
      </c>
      <c r="G11" s="519">
        <v>8</v>
      </c>
      <c r="H11" s="519">
        <v>4</v>
      </c>
      <c r="I11" s="520">
        <v>16</v>
      </c>
      <c r="J11" s="520">
        <v>8</v>
      </c>
      <c r="K11" s="521">
        <v>8</v>
      </c>
      <c r="L11" s="521">
        <v>0</v>
      </c>
      <c r="M11" s="521">
        <f t="shared" si="1"/>
        <v>8</v>
      </c>
      <c r="N11" s="521">
        <f t="shared" si="0"/>
        <v>116</v>
      </c>
      <c r="O11" s="38" t="s">
        <v>17</v>
      </c>
      <c r="P11" s="124"/>
      <c r="Q11" s="124"/>
      <c r="R11" s="124"/>
      <c r="S11" s="124"/>
      <c r="T11" s="124"/>
    </row>
    <row r="12" spans="1:20" s="5" customFormat="1" ht="22.5" customHeight="1" thickBot="1">
      <c r="A12" s="34" t="s">
        <v>38</v>
      </c>
      <c r="B12" s="516">
        <v>11</v>
      </c>
      <c r="C12" s="516">
        <v>5</v>
      </c>
      <c r="D12" s="516">
        <v>60</v>
      </c>
      <c r="E12" s="516">
        <v>0</v>
      </c>
      <c r="F12" s="516">
        <v>4</v>
      </c>
      <c r="G12" s="516">
        <v>8</v>
      </c>
      <c r="H12" s="516">
        <v>4</v>
      </c>
      <c r="I12" s="517">
        <v>16</v>
      </c>
      <c r="J12" s="517">
        <v>8</v>
      </c>
      <c r="K12" s="518">
        <v>21</v>
      </c>
      <c r="L12" s="518">
        <v>0</v>
      </c>
      <c r="M12" s="518">
        <f t="shared" si="1"/>
        <v>21</v>
      </c>
      <c r="N12" s="518">
        <f t="shared" si="0"/>
        <v>116</v>
      </c>
      <c r="O12" s="37" t="s">
        <v>18</v>
      </c>
      <c r="P12" s="124"/>
      <c r="Q12" s="124"/>
      <c r="R12" s="124"/>
      <c r="S12" s="124"/>
      <c r="T12" s="124"/>
    </row>
    <row r="13" spans="1:20" s="5" customFormat="1" ht="22.5" customHeight="1" thickBot="1">
      <c r="A13" s="64" t="s">
        <v>9</v>
      </c>
      <c r="B13" s="519">
        <v>10</v>
      </c>
      <c r="C13" s="519">
        <v>5</v>
      </c>
      <c r="D13" s="519">
        <v>60</v>
      </c>
      <c r="E13" s="519">
        <v>0</v>
      </c>
      <c r="F13" s="519">
        <v>4</v>
      </c>
      <c r="G13" s="519">
        <v>8</v>
      </c>
      <c r="H13" s="519">
        <v>4</v>
      </c>
      <c r="I13" s="520">
        <v>24</v>
      </c>
      <c r="J13" s="520">
        <v>5</v>
      </c>
      <c r="K13" s="521">
        <v>3</v>
      </c>
      <c r="L13" s="521">
        <v>0</v>
      </c>
      <c r="M13" s="521">
        <f t="shared" si="1"/>
        <v>3</v>
      </c>
      <c r="N13" s="521">
        <f t="shared" si="0"/>
        <v>120</v>
      </c>
      <c r="O13" s="38" t="s">
        <v>19</v>
      </c>
      <c r="P13" s="124"/>
      <c r="Q13" s="124"/>
      <c r="R13" s="124"/>
      <c r="S13" s="124"/>
      <c r="T13" s="124"/>
    </row>
    <row r="14" spans="1:20" s="5" customFormat="1" ht="22.5" customHeight="1" thickBot="1">
      <c r="A14" s="34" t="s">
        <v>39</v>
      </c>
      <c r="B14" s="516">
        <v>10</v>
      </c>
      <c r="C14" s="516">
        <v>5</v>
      </c>
      <c r="D14" s="516">
        <v>60</v>
      </c>
      <c r="E14" s="516">
        <v>0</v>
      </c>
      <c r="F14" s="516">
        <v>4</v>
      </c>
      <c r="G14" s="516">
        <v>8</v>
      </c>
      <c r="H14" s="516">
        <v>4</v>
      </c>
      <c r="I14" s="517">
        <v>24</v>
      </c>
      <c r="J14" s="517">
        <v>5</v>
      </c>
      <c r="K14" s="518">
        <v>19</v>
      </c>
      <c r="L14" s="518">
        <v>0</v>
      </c>
      <c r="M14" s="518">
        <f t="shared" si="1"/>
        <v>19</v>
      </c>
      <c r="N14" s="518">
        <f t="shared" si="0"/>
        <v>120</v>
      </c>
      <c r="O14" s="37" t="s">
        <v>20</v>
      </c>
      <c r="P14" s="124"/>
      <c r="Q14" s="124"/>
      <c r="R14" s="124"/>
      <c r="S14" s="124"/>
      <c r="T14" s="124"/>
    </row>
    <row r="15" spans="1:20" s="5" customFormat="1" ht="22.5" customHeight="1" thickBot="1">
      <c r="A15" s="64" t="s">
        <v>10</v>
      </c>
      <c r="B15" s="519">
        <v>10</v>
      </c>
      <c r="C15" s="519">
        <v>5</v>
      </c>
      <c r="D15" s="519">
        <v>60</v>
      </c>
      <c r="E15" s="519">
        <v>1</v>
      </c>
      <c r="F15" s="519">
        <v>4</v>
      </c>
      <c r="G15" s="519">
        <v>8</v>
      </c>
      <c r="H15" s="519">
        <v>4</v>
      </c>
      <c r="I15" s="520">
        <v>16</v>
      </c>
      <c r="J15" s="520">
        <v>7</v>
      </c>
      <c r="K15" s="521">
        <v>0</v>
      </c>
      <c r="L15" s="521">
        <v>0</v>
      </c>
      <c r="M15" s="521">
        <f t="shared" si="1"/>
        <v>0</v>
      </c>
      <c r="N15" s="521">
        <f t="shared" si="0"/>
        <v>115</v>
      </c>
      <c r="O15" s="38" t="s">
        <v>21</v>
      </c>
      <c r="P15" s="124"/>
      <c r="Q15" s="124"/>
      <c r="R15" s="124"/>
      <c r="S15" s="124"/>
      <c r="T15" s="124"/>
    </row>
    <row r="16" spans="1:20" s="5" customFormat="1" ht="22.5" customHeight="1" thickBot="1">
      <c r="A16" s="34" t="s">
        <v>40</v>
      </c>
      <c r="B16" s="516">
        <v>10</v>
      </c>
      <c r="C16" s="516">
        <v>5</v>
      </c>
      <c r="D16" s="516">
        <v>60</v>
      </c>
      <c r="E16" s="516">
        <v>1</v>
      </c>
      <c r="F16" s="516">
        <v>4</v>
      </c>
      <c r="G16" s="516">
        <v>8</v>
      </c>
      <c r="H16" s="516">
        <v>4</v>
      </c>
      <c r="I16" s="517">
        <v>16</v>
      </c>
      <c r="J16" s="517">
        <v>7</v>
      </c>
      <c r="K16" s="518">
        <v>1</v>
      </c>
      <c r="L16" s="518">
        <v>3</v>
      </c>
      <c r="M16" s="518">
        <f t="shared" si="1"/>
        <v>1</v>
      </c>
      <c r="N16" s="518">
        <f t="shared" si="0"/>
        <v>118</v>
      </c>
      <c r="O16" s="37" t="s">
        <v>41</v>
      </c>
      <c r="P16" s="124"/>
      <c r="Q16" s="124"/>
      <c r="R16" s="124"/>
      <c r="S16" s="124"/>
      <c r="T16" s="124"/>
    </row>
    <row r="17" spans="1:20" s="5" customFormat="1" ht="22.5" customHeight="1" thickBot="1">
      <c r="A17" s="64" t="s">
        <v>11</v>
      </c>
      <c r="B17" s="519">
        <v>10</v>
      </c>
      <c r="C17" s="519">
        <v>5</v>
      </c>
      <c r="D17" s="519">
        <v>60</v>
      </c>
      <c r="E17" s="519">
        <v>1</v>
      </c>
      <c r="F17" s="519">
        <v>4</v>
      </c>
      <c r="G17" s="519">
        <v>8</v>
      </c>
      <c r="H17" s="519">
        <v>4</v>
      </c>
      <c r="I17" s="520">
        <v>16</v>
      </c>
      <c r="J17" s="520">
        <v>7</v>
      </c>
      <c r="K17" s="521">
        <v>1</v>
      </c>
      <c r="L17" s="521">
        <v>4</v>
      </c>
      <c r="M17" s="521">
        <f t="shared" si="1"/>
        <v>1</v>
      </c>
      <c r="N17" s="521">
        <f t="shared" si="0"/>
        <v>119</v>
      </c>
      <c r="O17" s="38" t="s">
        <v>22</v>
      </c>
      <c r="P17" s="124"/>
      <c r="Q17" s="124"/>
      <c r="R17" s="124"/>
      <c r="S17" s="124"/>
      <c r="T17" s="124"/>
    </row>
    <row r="18" spans="1:20" s="5" customFormat="1" ht="22.5" customHeight="1">
      <c r="A18" s="40" t="s">
        <v>12</v>
      </c>
      <c r="B18" s="516">
        <v>10</v>
      </c>
      <c r="C18" s="516">
        <v>5</v>
      </c>
      <c r="D18" s="522">
        <v>60</v>
      </c>
      <c r="E18" s="516">
        <v>1</v>
      </c>
      <c r="F18" s="516">
        <v>4</v>
      </c>
      <c r="G18" s="516">
        <v>8</v>
      </c>
      <c r="H18" s="516">
        <v>4</v>
      </c>
      <c r="I18" s="517">
        <v>16</v>
      </c>
      <c r="J18" s="517">
        <v>7</v>
      </c>
      <c r="K18" s="522">
        <v>3</v>
      </c>
      <c r="L18" s="522">
        <v>4</v>
      </c>
      <c r="M18" s="522">
        <f t="shared" si="1"/>
        <v>3</v>
      </c>
      <c r="N18" s="522">
        <f t="shared" si="0"/>
        <v>119</v>
      </c>
      <c r="O18" s="41" t="s">
        <v>23</v>
      </c>
      <c r="P18" s="124"/>
      <c r="Q18" s="124"/>
      <c r="R18" s="124"/>
      <c r="S18" s="124"/>
      <c r="T18" s="124"/>
    </row>
    <row r="19" spans="1:20" s="5" customFormat="1" ht="24.95" customHeight="1">
      <c r="A19" s="42" t="s">
        <v>0</v>
      </c>
      <c r="B19" s="134">
        <f>SUM(B7:B18)</f>
        <v>131</v>
      </c>
      <c r="C19" s="134">
        <f t="shared" ref="C19:J19" si="2">SUM(C7:C18)</f>
        <v>60</v>
      </c>
      <c r="D19" s="134">
        <f t="shared" si="2"/>
        <v>720</v>
      </c>
      <c r="E19" s="134">
        <f t="shared" si="2"/>
        <v>4</v>
      </c>
      <c r="F19" s="134">
        <f t="shared" si="2"/>
        <v>48</v>
      </c>
      <c r="G19" s="134">
        <f t="shared" si="2"/>
        <v>96</v>
      </c>
      <c r="H19" s="134">
        <f t="shared" si="2"/>
        <v>48</v>
      </c>
      <c r="I19" s="134">
        <f t="shared" si="2"/>
        <v>200</v>
      </c>
      <c r="J19" s="134">
        <f t="shared" si="2"/>
        <v>86</v>
      </c>
      <c r="K19" s="134">
        <f>MOD(SUM(K7:K18),60)</f>
        <v>56</v>
      </c>
      <c r="L19" s="134">
        <f t="shared" ref="L19" si="3">SUM(L7:L18)+QUOTIENT(SUM(K7:K18),60)</f>
        <v>11</v>
      </c>
      <c r="M19" s="134">
        <f>MOD(SUM(M7:M18),60)</f>
        <v>56</v>
      </c>
      <c r="N19" s="134">
        <f t="shared" ref="N19" si="4">SUM(N7:N18)+QUOTIENT(SUM(M7:M18),60)</f>
        <v>1404</v>
      </c>
      <c r="O19" s="93" t="s">
        <v>1</v>
      </c>
    </row>
  </sheetData>
  <mergeCells count="7">
    <mergeCell ref="A1:O1"/>
    <mergeCell ref="A2:O2"/>
    <mergeCell ref="A3:O3"/>
    <mergeCell ref="A5:A6"/>
    <mergeCell ref="K5:L5"/>
    <mergeCell ref="M5:N5"/>
    <mergeCell ref="O5:O6"/>
  </mergeCells>
  <printOptions horizontalCentered="1" verticalCentered="1"/>
  <pageMargins left="0.7" right="0.7" top="0.75" bottom="0.75" header="0.3" footer="0.3"/>
  <pageSetup scale="66" fitToHeight="0" orientation="landscape" r:id="rId1"/>
  <headerFooter>
    <oddFooter>&amp;L_x000D_&amp;1#&amp;"Aptos"&amp;10&amp;K13A10E Classification: C0 Public - تصنيف الوثيقة عام</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48D8F-4042-4B52-B3D0-9AB66739A50C}">
  <dimension ref="A1:O28"/>
  <sheetViews>
    <sheetView showGridLines="0" rightToLeft="1" view="pageBreakPreview" zoomScaleNormal="75" zoomScaleSheetLayoutView="100" workbookViewId="0">
      <selection activeCell="J5" sqref="J5:J7"/>
    </sheetView>
  </sheetViews>
  <sheetFormatPr defaultRowHeight="12.75"/>
  <cols>
    <col min="1" max="1" width="16.5703125" style="10" customWidth="1"/>
    <col min="2" max="8" width="12.7109375" style="10" customWidth="1"/>
    <col min="9" max="9" width="12.7109375" style="90" customWidth="1"/>
    <col min="10" max="10" width="18.85546875" style="10" customWidth="1"/>
  </cols>
  <sheetData>
    <row r="1" spans="1:15" s="11" customFormat="1" ht="18">
      <c r="A1" s="944" t="s">
        <v>637</v>
      </c>
      <c r="B1" s="945"/>
      <c r="C1" s="945"/>
      <c r="D1" s="945"/>
      <c r="E1" s="945"/>
      <c r="F1" s="945"/>
      <c r="G1" s="945"/>
      <c r="H1" s="945"/>
      <c r="I1" s="945"/>
      <c r="J1" s="945"/>
    </row>
    <row r="2" spans="1:15" s="11" customFormat="1" ht="39" customHeight="1">
      <c r="A2" s="1078" t="s">
        <v>681</v>
      </c>
      <c r="B2" s="1078"/>
      <c r="C2" s="1078"/>
      <c r="D2" s="1078"/>
      <c r="E2" s="1078"/>
      <c r="F2" s="1078"/>
      <c r="G2" s="1078"/>
      <c r="H2" s="1078"/>
      <c r="I2" s="1078"/>
      <c r="J2" s="1078"/>
    </row>
    <row r="3" spans="1:15" s="12" customFormat="1" ht="18.75" customHeight="1">
      <c r="A3" s="946">
        <v>2024</v>
      </c>
      <c r="B3" s="946"/>
      <c r="C3" s="946"/>
      <c r="D3" s="946"/>
      <c r="E3" s="946"/>
      <c r="F3" s="946"/>
      <c r="G3" s="946"/>
      <c r="H3" s="946"/>
      <c r="I3" s="946"/>
      <c r="J3" s="946"/>
    </row>
    <row r="4" spans="1:15" s="12" customFormat="1" ht="15.75">
      <c r="A4" s="21" t="s">
        <v>138</v>
      </c>
      <c r="B4" s="20"/>
      <c r="C4" s="20"/>
      <c r="D4"/>
      <c r="E4"/>
      <c r="F4"/>
      <c r="G4"/>
      <c r="H4"/>
      <c r="I4"/>
      <c r="J4" s="32" t="s">
        <v>139</v>
      </c>
    </row>
    <row r="5" spans="1:15" ht="60.75" customHeight="1">
      <c r="A5" s="1062" t="s">
        <v>742</v>
      </c>
      <c r="B5" s="1074" t="s">
        <v>855</v>
      </c>
      <c r="C5" s="1080"/>
      <c r="D5" s="1080"/>
      <c r="E5" s="1080"/>
      <c r="F5" s="1080"/>
      <c r="G5" s="1080"/>
      <c r="H5" s="1075"/>
      <c r="I5" s="694" t="s">
        <v>635</v>
      </c>
      <c r="J5" s="1046" t="s">
        <v>743</v>
      </c>
    </row>
    <row r="6" spans="1:15" s="4" customFormat="1" ht="39" customHeight="1">
      <c r="A6" s="1063"/>
      <c r="B6" s="94" t="s">
        <v>856</v>
      </c>
      <c r="C6" s="94" t="s">
        <v>857</v>
      </c>
      <c r="D6" s="94" t="s">
        <v>858</v>
      </c>
      <c r="E6" s="94" t="s">
        <v>859</v>
      </c>
      <c r="F6" s="94" t="s">
        <v>860</v>
      </c>
      <c r="G6" s="283" t="s">
        <v>861</v>
      </c>
      <c r="H6" s="87" t="s">
        <v>854</v>
      </c>
      <c r="I6" s="523" t="s">
        <v>856</v>
      </c>
      <c r="J6" s="1050"/>
    </row>
    <row r="7" spans="1:15" s="4" customFormat="1" ht="35.25" customHeight="1">
      <c r="A7" s="1079"/>
      <c r="B7" s="24" t="s">
        <v>439</v>
      </c>
      <c r="C7" s="24" t="s">
        <v>439</v>
      </c>
      <c r="D7" s="24" t="s">
        <v>439</v>
      </c>
      <c r="E7" s="24" t="s">
        <v>439</v>
      </c>
      <c r="F7" s="24" t="s">
        <v>439</v>
      </c>
      <c r="G7" s="24" t="s">
        <v>439</v>
      </c>
      <c r="H7" s="24" t="s">
        <v>439</v>
      </c>
      <c r="I7" s="426" t="s">
        <v>744</v>
      </c>
      <c r="J7" s="1047"/>
    </row>
    <row r="8" spans="1:15" s="5" customFormat="1" ht="24.95" customHeight="1" thickBot="1">
      <c r="A8" s="43" t="s">
        <v>4</v>
      </c>
      <c r="B8" s="77">
        <v>704</v>
      </c>
      <c r="C8" s="424">
        <v>0</v>
      </c>
      <c r="D8" s="424">
        <v>16</v>
      </c>
      <c r="E8" s="424">
        <v>0</v>
      </c>
      <c r="F8" s="424">
        <v>23</v>
      </c>
      <c r="G8" s="424">
        <v>3</v>
      </c>
      <c r="H8" s="425">
        <f>SUM(B8+C8+D8+E8+F8+G8)</f>
        <v>746</v>
      </c>
      <c r="I8" s="425">
        <v>744</v>
      </c>
      <c r="J8" s="201" t="s">
        <v>13</v>
      </c>
      <c r="K8" s="124"/>
      <c r="L8" s="124"/>
      <c r="M8" s="124"/>
      <c r="N8" s="124"/>
      <c r="O8" s="124"/>
    </row>
    <row r="9" spans="1:15" s="5" customFormat="1" ht="24.95" customHeight="1" thickBot="1">
      <c r="A9" s="34" t="s">
        <v>5</v>
      </c>
      <c r="B9" s="78">
        <v>657</v>
      </c>
      <c r="C9" s="78">
        <v>0</v>
      </c>
      <c r="D9" s="78">
        <v>15</v>
      </c>
      <c r="E9" s="78">
        <v>0</v>
      </c>
      <c r="F9" s="78">
        <v>23</v>
      </c>
      <c r="G9" s="78">
        <v>3</v>
      </c>
      <c r="H9" s="109">
        <f t="shared" ref="H9:H19" si="0">SUM(B9+C9+D9+E9+F9+G9)</f>
        <v>698</v>
      </c>
      <c r="I9" s="109">
        <v>696</v>
      </c>
      <c r="J9" s="37" t="s">
        <v>14</v>
      </c>
      <c r="K9" s="124"/>
      <c r="L9" s="124"/>
      <c r="M9" s="124"/>
      <c r="N9" s="124"/>
      <c r="O9" s="124"/>
    </row>
    <row r="10" spans="1:15" s="5" customFormat="1" ht="24.95" customHeight="1" thickBot="1">
      <c r="A10" s="64" t="s">
        <v>6</v>
      </c>
      <c r="B10" s="77">
        <v>704</v>
      </c>
      <c r="C10" s="79">
        <v>0</v>
      </c>
      <c r="D10" s="79">
        <v>30</v>
      </c>
      <c r="E10" s="79">
        <v>0</v>
      </c>
      <c r="F10" s="79">
        <v>22</v>
      </c>
      <c r="G10" s="79">
        <v>3</v>
      </c>
      <c r="H10" s="110">
        <f t="shared" si="0"/>
        <v>759</v>
      </c>
      <c r="I10" s="110">
        <v>744</v>
      </c>
      <c r="J10" s="38" t="s">
        <v>15</v>
      </c>
      <c r="K10" s="124"/>
      <c r="L10" s="124"/>
      <c r="M10" s="124"/>
      <c r="N10" s="124"/>
      <c r="O10" s="124"/>
    </row>
    <row r="11" spans="1:15" s="5" customFormat="1" ht="24.95" customHeight="1" thickBot="1">
      <c r="A11" s="34" t="s">
        <v>488</v>
      </c>
      <c r="B11" s="78">
        <v>681</v>
      </c>
      <c r="C11" s="78">
        <v>0</v>
      </c>
      <c r="D11" s="78">
        <v>15</v>
      </c>
      <c r="E11" s="78">
        <v>0</v>
      </c>
      <c r="F11" s="78">
        <v>22</v>
      </c>
      <c r="G11" s="78">
        <v>3</v>
      </c>
      <c r="H11" s="109">
        <f t="shared" si="0"/>
        <v>721</v>
      </c>
      <c r="I11" s="109">
        <v>720</v>
      </c>
      <c r="J11" s="37" t="s">
        <v>16</v>
      </c>
      <c r="K11" s="124"/>
      <c r="L11" s="124"/>
      <c r="M11" s="124"/>
      <c r="N11" s="124"/>
      <c r="O11" s="124"/>
    </row>
    <row r="12" spans="1:15" s="5" customFormat="1" ht="24.95" customHeight="1" thickBot="1">
      <c r="A12" s="64" t="s">
        <v>8</v>
      </c>
      <c r="B12" s="77">
        <v>404</v>
      </c>
      <c r="C12" s="79">
        <v>0</v>
      </c>
      <c r="D12" s="79">
        <v>16</v>
      </c>
      <c r="E12" s="79">
        <v>0</v>
      </c>
      <c r="F12" s="77">
        <v>23</v>
      </c>
      <c r="G12" s="79">
        <v>3</v>
      </c>
      <c r="H12" s="110">
        <f t="shared" si="0"/>
        <v>446</v>
      </c>
      <c r="I12" s="110">
        <v>744</v>
      </c>
      <c r="J12" s="38" t="s">
        <v>17</v>
      </c>
      <c r="K12" s="124"/>
      <c r="L12" s="124"/>
      <c r="M12" s="124"/>
      <c r="N12" s="124"/>
      <c r="O12" s="124"/>
    </row>
    <row r="13" spans="1:15" s="5" customFormat="1" ht="24.95" customHeight="1" thickBot="1">
      <c r="A13" s="34" t="s">
        <v>38</v>
      </c>
      <c r="B13" s="78">
        <v>681</v>
      </c>
      <c r="C13" s="78">
        <v>0</v>
      </c>
      <c r="D13" s="78">
        <v>15</v>
      </c>
      <c r="E13" s="78">
        <v>0</v>
      </c>
      <c r="F13" s="78">
        <v>22</v>
      </c>
      <c r="G13" s="78">
        <v>3</v>
      </c>
      <c r="H13" s="109">
        <f t="shared" si="0"/>
        <v>721</v>
      </c>
      <c r="I13" s="109">
        <v>720</v>
      </c>
      <c r="J13" s="37" t="s">
        <v>18</v>
      </c>
      <c r="K13" s="124"/>
      <c r="L13" s="124"/>
      <c r="M13" s="124"/>
      <c r="N13" s="124"/>
      <c r="O13" s="124"/>
    </row>
    <row r="14" spans="1:15" s="5" customFormat="1" ht="24.95" customHeight="1" thickBot="1">
      <c r="A14" s="64" t="s">
        <v>9</v>
      </c>
      <c r="B14" s="77">
        <v>704</v>
      </c>
      <c r="C14" s="79">
        <v>0</v>
      </c>
      <c r="D14" s="79">
        <v>16</v>
      </c>
      <c r="E14" s="79">
        <v>0</v>
      </c>
      <c r="F14" s="77">
        <v>23</v>
      </c>
      <c r="G14" s="79">
        <v>3</v>
      </c>
      <c r="H14" s="110">
        <f t="shared" si="0"/>
        <v>746</v>
      </c>
      <c r="I14" s="110">
        <v>744</v>
      </c>
      <c r="J14" s="38" t="s">
        <v>19</v>
      </c>
      <c r="K14" s="124"/>
      <c r="L14" s="124"/>
      <c r="M14" s="124"/>
      <c r="N14" s="124"/>
      <c r="O14" s="124"/>
    </row>
    <row r="15" spans="1:15" s="5" customFormat="1" ht="24.95" customHeight="1" thickBot="1">
      <c r="A15" s="34" t="s">
        <v>39</v>
      </c>
      <c r="B15" s="78">
        <v>704</v>
      </c>
      <c r="C15" s="78">
        <v>0</v>
      </c>
      <c r="D15" s="78">
        <v>16</v>
      </c>
      <c r="E15" s="78">
        <v>0</v>
      </c>
      <c r="F15" s="78">
        <v>23</v>
      </c>
      <c r="G15" s="78">
        <v>3</v>
      </c>
      <c r="H15" s="109">
        <f t="shared" si="0"/>
        <v>746</v>
      </c>
      <c r="I15" s="109">
        <v>744</v>
      </c>
      <c r="J15" s="37" t="s">
        <v>20</v>
      </c>
      <c r="K15" s="124"/>
      <c r="L15" s="124"/>
      <c r="M15" s="124"/>
      <c r="N15" s="124"/>
      <c r="O15" s="124"/>
    </row>
    <row r="16" spans="1:15" s="5" customFormat="1" ht="24.95" customHeight="1" thickBot="1">
      <c r="A16" s="64" t="s">
        <v>10</v>
      </c>
      <c r="B16" s="77">
        <v>681</v>
      </c>
      <c r="C16" s="79">
        <v>0</v>
      </c>
      <c r="D16" s="79">
        <v>15</v>
      </c>
      <c r="E16" s="79">
        <v>0</v>
      </c>
      <c r="F16" s="77">
        <v>22</v>
      </c>
      <c r="G16" s="79">
        <v>3</v>
      </c>
      <c r="H16" s="110">
        <f t="shared" si="0"/>
        <v>721</v>
      </c>
      <c r="I16" s="110">
        <v>720</v>
      </c>
      <c r="J16" s="38" t="s">
        <v>21</v>
      </c>
      <c r="K16" s="124"/>
      <c r="L16" s="124"/>
      <c r="M16" s="124"/>
      <c r="N16" s="124"/>
      <c r="O16" s="124"/>
    </row>
    <row r="17" spans="1:15" s="5" customFormat="1" ht="24.95" customHeight="1" thickBot="1">
      <c r="A17" s="34" t="s">
        <v>40</v>
      </c>
      <c r="B17" s="78">
        <v>704</v>
      </c>
      <c r="C17" s="78">
        <v>0</v>
      </c>
      <c r="D17" s="78">
        <v>16</v>
      </c>
      <c r="E17" s="78">
        <v>0</v>
      </c>
      <c r="F17" s="78">
        <v>23</v>
      </c>
      <c r="G17" s="78">
        <v>3</v>
      </c>
      <c r="H17" s="109">
        <f t="shared" si="0"/>
        <v>746</v>
      </c>
      <c r="I17" s="109">
        <v>744</v>
      </c>
      <c r="J17" s="37" t="s">
        <v>41</v>
      </c>
      <c r="K17" s="124"/>
      <c r="L17" s="124"/>
      <c r="M17" s="124"/>
      <c r="N17" s="124"/>
      <c r="O17" s="124"/>
    </row>
    <row r="18" spans="1:15" s="5" customFormat="1" ht="24.95" customHeight="1" thickBot="1">
      <c r="A18" s="64" t="s">
        <v>11</v>
      </c>
      <c r="B18" s="77">
        <v>681</v>
      </c>
      <c r="C18" s="79">
        <v>0</v>
      </c>
      <c r="D18" s="79">
        <v>15</v>
      </c>
      <c r="E18" s="79">
        <v>0</v>
      </c>
      <c r="F18" s="77">
        <v>22</v>
      </c>
      <c r="G18" s="79">
        <v>3</v>
      </c>
      <c r="H18" s="110">
        <f t="shared" si="0"/>
        <v>721</v>
      </c>
      <c r="I18" s="110">
        <v>720</v>
      </c>
      <c r="J18" s="38" t="s">
        <v>22</v>
      </c>
      <c r="K18" s="124"/>
      <c r="L18" s="124"/>
      <c r="M18" s="124"/>
      <c r="N18" s="124"/>
      <c r="O18" s="124"/>
    </row>
    <row r="19" spans="1:15" s="5" customFormat="1" ht="24.95" customHeight="1">
      <c r="A19" s="40" t="s">
        <v>12</v>
      </c>
      <c r="B19" s="422">
        <v>704</v>
      </c>
      <c r="C19" s="422">
        <v>0</v>
      </c>
      <c r="D19" s="422">
        <v>16</v>
      </c>
      <c r="E19" s="422">
        <v>0</v>
      </c>
      <c r="F19" s="422">
        <v>23</v>
      </c>
      <c r="G19" s="422">
        <v>3</v>
      </c>
      <c r="H19" s="423">
        <f t="shared" si="0"/>
        <v>746</v>
      </c>
      <c r="I19" s="423">
        <v>744</v>
      </c>
      <c r="J19" s="41" t="s">
        <v>23</v>
      </c>
      <c r="K19" s="124"/>
      <c r="L19" s="124"/>
      <c r="M19" s="124"/>
      <c r="N19" s="124"/>
      <c r="O19" s="124"/>
    </row>
    <row r="20" spans="1:15" s="5" customFormat="1" ht="24.95" customHeight="1">
      <c r="A20" s="42" t="s">
        <v>0</v>
      </c>
      <c r="B20" s="134">
        <f>SUM(B8:B19)</f>
        <v>8009</v>
      </c>
      <c r="C20" s="134">
        <f t="shared" ref="C20:H20" si="1">SUM(C8:C19)</f>
        <v>0</v>
      </c>
      <c r="D20" s="134">
        <f t="shared" si="1"/>
        <v>201</v>
      </c>
      <c r="E20" s="134">
        <f t="shared" si="1"/>
        <v>0</v>
      </c>
      <c r="F20" s="134">
        <f t="shared" si="1"/>
        <v>271</v>
      </c>
      <c r="G20" s="134">
        <f t="shared" si="1"/>
        <v>36</v>
      </c>
      <c r="H20" s="134">
        <f t="shared" si="1"/>
        <v>8517</v>
      </c>
      <c r="I20" s="134">
        <f>SUM(I8:I19)</f>
        <v>8784</v>
      </c>
      <c r="J20" s="93" t="s">
        <v>1</v>
      </c>
    </row>
    <row r="21" spans="1:15" s="5" customFormat="1" ht="15.95" customHeight="1">
      <c r="A21" s="10"/>
      <c r="B21" s="10"/>
      <c r="C21" s="10"/>
      <c r="D21" s="10"/>
      <c r="E21" s="10"/>
      <c r="F21" s="10"/>
      <c r="G21" s="10"/>
      <c r="H21" s="10"/>
      <c r="I21" s="60"/>
      <c r="J21" s="10"/>
    </row>
    <row r="22" spans="1:15" s="5" customFormat="1" ht="15.95" customHeight="1">
      <c r="A22" s="10"/>
      <c r="B22" s="10"/>
      <c r="C22" s="10"/>
      <c r="D22" s="10"/>
      <c r="E22" s="10"/>
      <c r="F22" s="10"/>
      <c r="G22" s="10"/>
      <c r="H22" s="10"/>
      <c r="I22" s="90"/>
      <c r="J22" s="10"/>
    </row>
    <row r="23" spans="1:15" s="5" customFormat="1" ht="15.95" customHeight="1">
      <c r="A23" s="10"/>
      <c r="B23" s="10"/>
      <c r="C23" s="10"/>
      <c r="D23" s="10"/>
      <c r="E23" s="10"/>
      <c r="F23" s="10"/>
      <c r="G23" s="10"/>
      <c r="H23" s="10"/>
      <c r="I23" s="90"/>
      <c r="J23" s="10"/>
    </row>
    <row r="24" spans="1:15" s="10" customFormat="1" ht="15.95" customHeight="1">
      <c r="I24" s="90"/>
    </row>
    <row r="25" spans="1:15" s="10" customFormat="1" ht="15.95" customHeight="1">
      <c r="I25" s="90"/>
    </row>
    <row r="26" spans="1:15" s="10" customFormat="1" ht="15.95" customHeight="1">
      <c r="I26" s="90"/>
    </row>
    <row r="27" spans="1:15" s="10" customFormat="1" ht="29.25" customHeight="1">
      <c r="I27" s="90"/>
    </row>
    <row r="28" spans="1:15" s="13" customFormat="1" ht="25.15" customHeight="1">
      <c r="A28" s="10"/>
      <c r="B28" s="10"/>
      <c r="C28" s="10"/>
      <c r="D28" s="10"/>
      <c r="E28" s="10"/>
      <c r="F28" s="10"/>
      <c r="G28" s="10"/>
      <c r="H28" s="10"/>
      <c r="I28" s="90"/>
      <c r="J28" s="10"/>
    </row>
  </sheetData>
  <mergeCells count="6">
    <mergeCell ref="J5:J7"/>
    <mergeCell ref="A1:J1"/>
    <mergeCell ref="A2:J2"/>
    <mergeCell ref="A3:J3"/>
    <mergeCell ref="A5:A7"/>
    <mergeCell ref="B5:H5"/>
  </mergeCells>
  <printOptions horizontalCentered="1" verticalCentered="1"/>
  <pageMargins left="0" right="0" top="0" bottom="0" header="0" footer="0"/>
  <pageSetup paperSize="9" orientation="landscape" r:id="rId1"/>
  <headerFooter alignWithMargins="0">
    <oddFooter>&amp;L_x000D_&amp;1#&amp;"Aptos"&amp;10&amp;K13A10E Classification: C0 Public - تصنيف الوثيقة عام</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U29"/>
  <sheetViews>
    <sheetView showGridLines="0" rightToLeft="1" view="pageBreakPreview" topLeftCell="B1" zoomScaleNormal="75" zoomScaleSheetLayoutView="100" workbookViewId="0">
      <selection activeCell="P5" sqref="P5:P6"/>
    </sheetView>
  </sheetViews>
  <sheetFormatPr defaultRowHeight="12.75"/>
  <cols>
    <col min="1" max="1" width="16.5703125" style="10" customWidth="1"/>
    <col min="2" max="2" width="8.85546875" style="10" customWidth="1"/>
    <col min="3" max="4" width="7.28515625" style="10" customWidth="1"/>
    <col min="5" max="5" width="8.7109375" style="10" customWidth="1"/>
    <col min="6" max="14" width="7.28515625" style="10" customWidth="1"/>
    <col min="15" max="15" width="8.85546875" style="10" customWidth="1"/>
    <col min="16" max="16" width="19.28515625" style="10" customWidth="1"/>
  </cols>
  <sheetData>
    <row r="1" spans="1:21" s="11" customFormat="1" ht="18">
      <c r="A1" s="944" t="s">
        <v>173</v>
      </c>
      <c r="B1" s="945"/>
      <c r="C1" s="945"/>
      <c r="D1" s="945"/>
      <c r="E1" s="945"/>
      <c r="F1" s="945"/>
      <c r="G1" s="945"/>
      <c r="H1" s="945"/>
      <c r="I1" s="945"/>
      <c r="J1" s="945"/>
      <c r="K1" s="945"/>
      <c r="L1" s="945"/>
      <c r="M1" s="945"/>
      <c r="N1" s="945"/>
      <c r="O1" s="945"/>
      <c r="P1" s="945"/>
    </row>
    <row r="2" spans="1:21" s="12" customFormat="1" ht="37.5" customHeight="1">
      <c r="A2" s="946" t="s">
        <v>985</v>
      </c>
      <c r="B2" s="946"/>
      <c r="C2" s="946"/>
      <c r="D2" s="946"/>
      <c r="E2" s="946"/>
      <c r="F2" s="946"/>
      <c r="G2" s="946"/>
      <c r="H2" s="946"/>
      <c r="I2" s="946"/>
      <c r="J2" s="946"/>
      <c r="K2" s="946"/>
      <c r="L2" s="946"/>
      <c r="M2" s="946"/>
      <c r="N2" s="946"/>
      <c r="O2" s="946"/>
      <c r="P2" s="946"/>
    </row>
    <row r="3" spans="1:21" s="12" customFormat="1" ht="15.75">
      <c r="A3" s="947">
        <v>2024</v>
      </c>
      <c r="B3" s="947"/>
      <c r="C3" s="947"/>
      <c r="D3" s="947"/>
      <c r="E3" s="947"/>
      <c r="F3" s="947"/>
      <c r="G3" s="947"/>
      <c r="H3" s="947"/>
      <c r="I3" s="947"/>
      <c r="J3" s="947"/>
      <c r="K3" s="947"/>
      <c r="L3" s="947"/>
      <c r="M3" s="947"/>
      <c r="N3" s="947"/>
      <c r="O3" s="947"/>
      <c r="P3" s="947"/>
    </row>
    <row r="4" spans="1:21" ht="20.100000000000001" customHeight="1">
      <c r="A4" s="21" t="s">
        <v>141</v>
      </c>
      <c r="B4" s="20"/>
      <c r="C4" s="20"/>
      <c r="D4" s="20"/>
      <c r="E4" s="20"/>
      <c r="F4" s="20"/>
      <c r="G4"/>
      <c r="H4"/>
      <c r="I4"/>
      <c r="J4"/>
      <c r="K4"/>
      <c r="L4"/>
      <c r="M4"/>
      <c r="N4"/>
      <c r="O4"/>
      <c r="P4" s="32" t="s">
        <v>140</v>
      </c>
    </row>
    <row r="5" spans="1:21" s="4" customFormat="1" ht="35.25" customHeight="1">
      <c r="A5" s="976" t="s">
        <v>505</v>
      </c>
      <c r="B5" s="977" t="s">
        <v>287</v>
      </c>
      <c r="C5" s="977"/>
      <c r="D5" s="977" t="s">
        <v>585</v>
      </c>
      <c r="E5" s="977"/>
      <c r="F5" s="977" t="s">
        <v>286</v>
      </c>
      <c r="G5" s="977"/>
      <c r="H5" s="977" t="s">
        <v>285</v>
      </c>
      <c r="I5" s="977"/>
      <c r="J5" s="977" t="s">
        <v>284</v>
      </c>
      <c r="K5" s="977"/>
      <c r="L5" s="1035" t="s">
        <v>487</v>
      </c>
      <c r="M5" s="1037"/>
      <c r="N5" s="977" t="s">
        <v>283</v>
      </c>
      <c r="O5" s="977"/>
      <c r="P5" s="1081" t="s">
        <v>508</v>
      </c>
    </row>
    <row r="6" spans="1:21" s="4" customFormat="1" ht="47.25" customHeight="1">
      <c r="A6" s="1045"/>
      <c r="B6" s="24" t="s">
        <v>438</v>
      </c>
      <c r="C6" s="24" t="s">
        <v>439</v>
      </c>
      <c r="D6" s="24" t="s">
        <v>438</v>
      </c>
      <c r="E6" s="24" t="s">
        <v>439</v>
      </c>
      <c r="F6" s="24" t="s">
        <v>438</v>
      </c>
      <c r="G6" s="24" t="s">
        <v>439</v>
      </c>
      <c r="H6" s="24" t="s">
        <v>438</v>
      </c>
      <c r="I6" s="24" t="s">
        <v>439</v>
      </c>
      <c r="J6" s="24" t="s">
        <v>438</v>
      </c>
      <c r="K6" s="24" t="s">
        <v>439</v>
      </c>
      <c r="L6" s="24" t="s">
        <v>438</v>
      </c>
      <c r="M6" s="24" t="s">
        <v>439</v>
      </c>
      <c r="N6" s="24" t="s">
        <v>438</v>
      </c>
      <c r="O6" s="24" t="s">
        <v>439</v>
      </c>
      <c r="P6" s="1082"/>
    </row>
    <row r="7" spans="1:21" s="5" customFormat="1" ht="24.95" customHeight="1" thickBot="1">
      <c r="A7" s="43" t="s">
        <v>4</v>
      </c>
      <c r="B7" s="77">
        <v>40</v>
      </c>
      <c r="C7" s="77">
        <v>22</v>
      </c>
      <c r="D7" s="77">
        <v>40</v>
      </c>
      <c r="E7" s="77">
        <v>718</v>
      </c>
      <c r="F7" s="77">
        <v>0</v>
      </c>
      <c r="G7" s="77">
        <v>0</v>
      </c>
      <c r="H7" s="77">
        <v>0</v>
      </c>
      <c r="I7" s="77">
        <v>2</v>
      </c>
      <c r="J7" s="77">
        <v>0</v>
      </c>
      <c r="K7" s="77">
        <v>0</v>
      </c>
      <c r="L7" s="77">
        <v>40</v>
      </c>
      <c r="M7" s="77">
        <v>0</v>
      </c>
      <c r="N7" s="108">
        <f>MOD(B7+D7+F7+H7+J7+L7,60)</f>
        <v>0</v>
      </c>
      <c r="O7" s="108">
        <f>SUM(C7+E7+G7+I7+K7+M7)+QUOTIENT(B7+D7+F7+H7+J7+L7,60)</f>
        <v>744</v>
      </c>
      <c r="P7" s="36" t="s">
        <v>13</v>
      </c>
      <c r="Q7" s="124"/>
      <c r="R7" s="124"/>
      <c r="S7" s="124"/>
      <c r="T7" s="124"/>
      <c r="U7" s="124"/>
    </row>
    <row r="8" spans="1:21" s="5" customFormat="1" ht="24.95" customHeight="1" thickBot="1">
      <c r="A8" s="34" t="s">
        <v>5</v>
      </c>
      <c r="B8" s="78">
        <v>40</v>
      </c>
      <c r="C8" s="78">
        <v>22</v>
      </c>
      <c r="D8" s="78">
        <v>50</v>
      </c>
      <c r="E8" s="78">
        <v>670</v>
      </c>
      <c r="F8" s="78">
        <v>0</v>
      </c>
      <c r="G8" s="78">
        <v>0</v>
      </c>
      <c r="H8" s="78">
        <v>0</v>
      </c>
      <c r="I8" s="78">
        <v>2</v>
      </c>
      <c r="J8" s="78">
        <v>0</v>
      </c>
      <c r="K8" s="78">
        <v>0</v>
      </c>
      <c r="L8" s="78">
        <v>30</v>
      </c>
      <c r="M8" s="78">
        <v>0</v>
      </c>
      <c r="N8" s="109">
        <f t="shared" ref="N8:N18" si="0">MOD(B8+D8+F8+H8+J8+L8,60)</f>
        <v>0</v>
      </c>
      <c r="O8" s="109">
        <f t="shared" ref="O8:O18" si="1">SUM(C8+E8+G8+I8+K8+M8)+QUOTIENT(B8+D8+F8+H8+J8+L8,60)</f>
        <v>696</v>
      </c>
      <c r="P8" s="37" t="s">
        <v>14</v>
      </c>
      <c r="Q8" s="124"/>
      <c r="R8" s="124"/>
      <c r="S8" s="124"/>
      <c r="T8" s="124"/>
      <c r="U8" s="124"/>
    </row>
    <row r="9" spans="1:21" s="5" customFormat="1" ht="24.95" customHeight="1" thickBot="1">
      <c r="A9" s="64" t="s">
        <v>6</v>
      </c>
      <c r="B9" s="79">
        <v>5</v>
      </c>
      <c r="C9" s="79">
        <v>387</v>
      </c>
      <c r="D9" s="79">
        <v>0</v>
      </c>
      <c r="E9" s="79">
        <v>326</v>
      </c>
      <c r="F9" s="79">
        <v>0</v>
      </c>
      <c r="G9" s="79">
        <v>0</v>
      </c>
      <c r="H9" s="79">
        <v>0</v>
      </c>
      <c r="I9" s="79">
        <v>30</v>
      </c>
      <c r="J9" s="79">
        <v>0</v>
      </c>
      <c r="K9" s="79">
        <v>0</v>
      </c>
      <c r="L9" s="79">
        <v>55</v>
      </c>
      <c r="M9" s="79">
        <v>0</v>
      </c>
      <c r="N9" s="110">
        <f t="shared" si="0"/>
        <v>0</v>
      </c>
      <c r="O9" s="110">
        <f t="shared" si="1"/>
        <v>744</v>
      </c>
      <c r="P9" s="38" t="s">
        <v>15</v>
      </c>
      <c r="Q9" s="124"/>
      <c r="R9" s="124"/>
      <c r="S9" s="124"/>
      <c r="T9" s="124"/>
      <c r="U9" s="124"/>
    </row>
    <row r="10" spans="1:21" s="5" customFormat="1" ht="24.95" customHeight="1" thickBot="1">
      <c r="A10" s="34" t="s">
        <v>488</v>
      </c>
      <c r="B10" s="78">
        <v>30</v>
      </c>
      <c r="C10" s="78">
        <v>188</v>
      </c>
      <c r="D10" s="78">
        <v>30</v>
      </c>
      <c r="E10" s="78">
        <v>528</v>
      </c>
      <c r="F10" s="78">
        <v>0</v>
      </c>
      <c r="G10" s="78">
        <v>0</v>
      </c>
      <c r="H10" s="78">
        <v>30</v>
      </c>
      <c r="I10" s="78">
        <v>2</v>
      </c>
      <c r="J10" s="78">
        <v>0</v>
      </c>
      <c r="K10" s="78">
        <v>0</v>
      </c>
      <c r="L10" s="78">
        <v>30</v>
      </c>
      <c r="M10" s="78">
        <v>0</v>
      </c>
      <c r="N10" s="109">
        <f t="shared" si="0"/>
        <v>0</v>
      </c>
      <c r="O10" s="109">
        <f t="shared" si="1"/>
        <v>720</v>
      </c>
      <c r="P10" s="37" t="s">
        <v>16</v>
      </c>
      <c r="Q10" s="124"/>
      <c r="R10" s="124"/>
      <c r="S10" s="124"/>
      <c r="T10" s="124"/>
      <c r="U10" s="124"/>
    </row>
    <row r="11" spans="1:21" s="5" customFormat="1" ht="24.95" customHeight="1" thickBot="1">
      <c r="A11" s="64" t="s">
        <v>8</v>
      </c>
      <c r="B11" s="79">
        <v>40</v>
      </c>
      <c r="C11" s="79">
        <v>22</v>
      </c>
      <c r="D11" s="79">
        <v>40</v>
      </c>
      <c r="E11" s="79">
        <v>718</v>
      </c>
      <c r="F11" s="79">
        <v>0</v>
      </c>
      <c r="G11" s="79">
        <v>0</v>
      </c>
      <c r="H11" s="79">
        <v>0</v>
      </c>
      <c r="I11" s="79">
        <v>2</v>
      </c>
      <c r="J11" s="79">
        <v>0</v>
      </c>
      <c r="K11" s="79">
        <v>0</v>
      </c>
      <c r="L11" s="79">
        <v>40</v>
      </c>
      <c r="M11" s="79">
        <v>0</v>
      </c>
      <c r="N11" s="110">
        <f t="shared" si="0"/>
        <v>0</v>
      </c>
      <c r="O11" s="110">
        <f t="shared" si="1"/>
        <v>744</v>
      </c>
      <c r="P11" s="38" t="s">
        <v>17</v>
      </c>
      <c r="Q11" s="124"/>
      <c r="R11" s="124"/>
      <c r="S11" s="124"/>
      <c r="T11" s="124"/>
      <c r="U11" s="124"/>
    </row>
    <row r="12" spans="1:21" s="5" customFormat="1" ht="24.95" customHeight="1" thickBot="1">
      <c r="A12" s="34" t="s">
        <v>38</v>
      </c>
      <c r="B12" s="78">
        <v>40</v>
      </c>
      <c r="C12" s="78">
        <v>33</v>
      </c>
      <c r="D12" s="78">
        <v>5</v>
      </c>
      <c r="E12" s="78">
        <v>683</v>
      </c>
      <c r="F12" s="78">
        <v>0</v>
      </c>
      <c r="G12" s="78">
        <v>0</v>
      </c>
      <c r="H12" s="78">
        <v>30</v>
      </c>
      <c r="I12" s="78">
        <v>2</v>
      </c>
      <c r="J12" s="78">
        <v>0</v>
      </c>
      <c r="K12" s="78">
        <v>0</v>
      </c>
      <c r="L12" s="78">
        <v>45</v>
      </c>
      <c r="M12" s="78">
        <v>0</v>
      </c>
      <c r="N12" s="109">
        <f t="shared" si="0"/>
        <v>0</v>
      </c>
      <c r="O12" s="109">
        <f t="shared" si="1"/>
        <v>720</v>
      </c>
      <c r="P12" s="37" t="s">
        <v>18</v>
      </c>
      <c r="Q12" s="124"/>
      <c r="R12" s="124"/>
      <c r="S12" s="124"/>
      <c r="T12" s="124"/>
      <c r="U12" s="124"/>
    </row>
    <row r="13" spans="1:21" s="5" customFormat="1" ht="24.95" customHeight="1" thickBot="1">
      <c r="A13" s="64" t="s">
        <v>9</v>
      </c>
      <c r="B13" s="79">
        <v>40</v>
      </c>
      <c r="C13" s="79">
        <v>22</v>
      </c>
      <c r="D13" s="79">
        <v>50</v>
      </c>
      <c r="E13" s="79">
        <v>718</v>
      </c>
      <c r="F13" s="79">
        <v>0</v>
      </c>
      <c r="G13" s="79">
        <v>0</v>
      </c>
      <c r="H13" s="79">
        <v>0</v>
      </c>
      <c r="I13" s="79">
        <v>2</v>
      </c>
      <c r="J13" s="79">
        <v>0</v>
      </c>
      <c r="K13" s="79">
        <v>0</v>
      </c>
      <c r="L13" s="79">
        <v>30</v>
      </c>
      <c r="M13" s="79">
        <v>0</v>
      </c>
      <c r="N13" s="110">
        <f t="shared" si="0"/>
        <v>0</v>
      </c>
      <c r="O13" s="110">
        <f t="shared" si="1"/>
        <v>744</v>
      </c>
      <c r="P13" s="38" t="s">
        <v>19</v>
      </c>
      <c r="Q13" s="124"/>
      <c r="R13" s="124"/>
      <c r="S13" s="124"/>
      <c r="T13" s="124"/>
      <c r="U13" s="124"/>
    </row>
    <row r="14" spans="1:21" s="5" customFormat="1" ht="24.95" customHeight="1" thickBot="1">
      <c r="A14" s="34" t="s">
        <v>39</v>
      </c>
      <c r="B14" s="78">
        <v>40</v>
      </c>
      <c r="C14" s="78">
        <v>22</v>
      </c>
      <c r="D14" s="78">
        <v>55</v>
      </c>
      <c r="E14" s="78">
        <v>718</v>
      </c>
      <c r="F14" s="78">
        <v>0</v>
      </c>
      <c r="G14" s="78">
        <v>0</v>
      </c>
      <c r="H14" s="78">
        <v>0</v>
      </c>
      <c r="I14" s="78">
        <v>2</v>
      </c>
      <c r="J14" s="78">
        <v>0</v>
      </c>
      <c r="K14" s="78">
        <v>0</v>
      </c>
      <c r="L14" s="78">
        <v>25</v>
      </c>
      <c r="M14" s="78">
        <v>0</v>
      </c>
      <c r="N14" s="109">
        <f t="shared" si="0"/>
        <v>0</v>
      </c>
      <c r="O14" s="109">
        <f t="shared" si="1"/>
        <v>744</v>
      </c>
      <c r="P14" s="37" t="s">
        <v>20</v>
      </c>
      <c r="Q14" s="124"/>
      <c r="R14" s="124"/>
      <c r="S14" s="124"/>
      <c r="T14" s="124"/>
      <c r="U14" s="124"/>
    </row>
    <row r="15" spans="1:21" s="5" customFormat="1" ht="24.95" customHeight="1" thickBot="1">
      <c r="A15" s="64" t="s">
        <v>10</v>
      </c>
      <c r="B15" s="79">
        <v>40</v>
      </c>
      <c r="C15" s="79">
        <v>22</v>
      </c>
      <c r="D15" s="79">
        <v>35</v>
      </c>
      <c r="E15" s="79">
        <v>689</v>
      </c>
      <c r="F15" s="79">
        <v>0</v>
      </c>
      <c r="G15" s="79">
        <v>0</v>
      </c>
      <c r="H15" s="79">
        <v>0</v>
      </c>
      <c r="I15" s="79">
        <v>7</v>
      </c>
      <c r="J15" s="79">
        <v>0</v>
      </c>
      <c r="K15" s="79">
        <v>0</v>
      </c>
      <c r="L15" s="79">
        <v>45</v>
      </c>
      <c r="M15" s="79">
        <v>0</v>
      </c>
      <c r="N15" s="110">
        <f t="shared" si="0"/>
        <v>0</v>
      </c>
      <c r="O15" s="110">
        <f t="shared" si="1"/>
        <v>720</v>
      </c>
      <c r="P15" s="38" t="s">
        <v>21</v>
      </c>
      <c r="Q15" s="124"/>
      <c r="R15" s="124"/>
      <c r="S15" s="124"/>
      <c r="T15" s="124"/>
      <c r="U15" s="124"/>
    </row>
    <row r="16" spans="1:21" s="5" customFormat="1" ht="24.95" customHeight="1" thickBot="1">
      <c r="A16" s="34" t="s">
        <v>40</v>
      </c>
      <c r="B16" s="78">
        <v>40</v>
      </c>
      <c r="C16" s="78">
        <v>22</v>
      </c>
      <c r="D16" s="78">
        <v>50</v>
      </c>
      <c r="E16" s="78">
        <v>718</v>
      </c>
      <c r="F16" s="78">
        <v>0</v>
      </c>
      <c r="G16" s="78">
        <v>0</v>
      </c>
      <c r="H16" s="78">
        <v>0</v>
      </c>
      <c r="I16" s="78">
        <v>2</v>
      </c>
      <c r="J16" s="78">
        <v>0</v>
      </c>
      <c r="K16" s="78">
        <v>0</v>
      </c>
      <c r="L16" s="78">
        <v>30</v>
      </c>
      <c r="M16" s="78">
        <v>0</v>
      </c>
      <c r="N16" s="109">
        <f t="shared" si="0"/>
        <v>0</v>
      </c>
      <c r="O16" s="109">
        <f t="shared" si="1"/>
        <v>744</v>
      </c>
      <c r="P16" s="37" t="s">
        <v>41</v>
      </c>
      <c r="Q16" s="124"/>
      <c r="R16" s="124"/>
      <c r="S16" s="124"/>
      <c r="T16" s="124"/>
      <c r="U16" s="124"/>
    </row>
    <row r="17" spans="1:21" s="5" customFormat="1" ht="24.95" customHeight="1" thickBot="1">
      <c r="A17" s="64" t="s">
        <v>11</v>
      </c>
      <c r="B17" s="79">
        <v>40</v>
      </c>
      <c r="C17" s="79">
        <v>22</v>
      </c>
      <c r="D17" s="79">
        <v>30</v>
      </c>
      <c r="E17" s="79">
        <v>694</v>
      </c>
      <c r="F17" s="79">
        <v>0</v>
      </c>
      <c r="G17" s="79">
        <v>0</v>
      </c>
      <c r="H17" s="79">
        <v>30</v>
      </c>
      <c r="I17" s="79">
        <v>2</v>
      </c>
      <c r="J17" s="79">
        <v>0</v>
      </c>
      <c r="K17" s="79">
        <v>0</v>
      </c>
      <c r="L17" s="79">
        <v>20</v>
      </c>
      <c r="M17" s="79">
        <v>0</v>
      </c>
      <c r="N17" s="110">
        <f t="shared" si="0"/>
        <v>0</v>
      </c>
      <c r="O17" s="110">
        <f t="shared" si="1"/>
        <v>720</v>
      </c>
      <c r="P17" s="38" t="s">
        <v>22</v>
      </c>
      <c r="Q17" s="124"/>
      <c r="R17" s="124"/>
      <c r="S17" s="124"/>
      <c r="T17" s="124"/>
      <c r="U17" s="124"/>
    </row>
    <row r="18" spans="1:21" s="5" customFormat="1" ht="24.95" customHeight="1">
      <c r="A18" s="40" t="s">
        <v>12</v>
      </c>
      <c r="B18" s="80">
        <v>40</v>
      </c>
      <c r="C18" s="80">
        <v>22</v>
      </c>
      <c r="D18" s="80">
        <v>30</v>
      </c>
      <c r="E18" s="80">
        <v>718</v>
      </c>
      <c r="F18" s="80">
        <v>0</v>
      </c>
      <c r="G18" s="80">
        <v>0</v>
      </c>
      <c r="H18" s="80">
        <v>0</v>
      </c>
      <c r="I18" s="80">
        <v>2</v>
      </c>
      <c r="J18" s="80">
        <v>0</v>
      </c>
      <c r="K18" s="80">
        <v>0</v>
      </c>
      <c r="L18" s="80">
        <v>50</v>
      </c>
      <c r="M18" s="80">
        <v>0</v>
      </c>
      <c r="N18" s="111">
        <f t="shared" si="0"/>
        <v>0</v>
      </c>
      <c r="O18" s="111">
        <f t="shared" si="1"/>
        <v>744</v>
      </c>
      <c r="P18" s="41" t="s">
        <v>23</v>
      </c>
      <c r="Q18" s="124"/>
      <c r="R18" s="124"/>
      <c r="S18" s="124"/>
      <c r="T18" s="124"/>
      <c r="U18" s="124"/>
    </row>
    <row r="19" spans="1:21" s="5" customFormat="1" ht="24.95" customHeight="1">
      <c r="A19" s="42" t="s">
        <v>0</v>
      </c>
      <c r="B19" s="134">
        <f>MOD(SUM(B7:B18),60)</f>
        <v>15</v>
      </c>
      <c r="C19" s="134">
        <f>SUM(C7:C18)+QUOTIENT(SUM(B7:B18),60)</f>
        <v>813</v>
      </c>
      <c r="D19" s="134">
        <f t="shared" ref="D19" si="2">MOD(SUM(D7:D18),60)</f>
        <v>55</v>
      </c>
      <c r="E19" s="134">
        <f t="shared" ref="E19" si="3">SUM(E7:E18)+QUOTIENT(SUM(D7:D18),60)</f>
        <v>7904</v>
      </c>
      <c r="F19" s="134">
        <f t="shared" ref="F19" si="4">MOD(SUM(F7:F18),60)</f>
        <v>0</v>
      </c>
      <c r="G19" s="134">
        <f t="shared" ref="G19" si="5">SUM(G7:G18)+QUOTIENT(SUM(F7:F18),60)</f>
        <v>0</v>
      </c>
      <c r="H19" s="134">
        <f t="shared" ref="H19" si="6">MOD(SUM(H7:H18),60)</f>
        <v>30</v>
      </c>
      <c r="I19" s="134">
        <f t="shared" ref="I19" si="7">SUM(I7:I18)+QUOTIENT(SUM(H7:H18),60)</f>
        <v>58</v>
      </c>
      <c r="J19" s="134">
        <f t="shared" ref="J19" si="8">MOD(SUM(J7:J18),60)</f>
        <v>0</v>
      </c>
      <c r="K19" s="134">
        <f t="shared" ref="K19" si="9">SUM(K7:K18)+QUOTIENT(SUM(J7:J18),60)</f>
        <v>0</v>
      </c>
      <c r="L19" s="134">
        <f t="shared" ref="L19" si="10">MOD(SUM(L7:L18),60)</f>
        <v>20</v>
      </c>
      <c r="M19" s="134">
        <f t="shared" ref="M19" si="11">SUM(M7:M18)+QUOTIENT(SUM(L7:L18),60)</f>
        <v>7</v>
      </c>
      <c r="N19" s="134">
        <f t="shared" ref="N19" si="12">MOD(SUM(N7:N18),60)</f>
        <v>0</v>
      </c>
      <c r="O19" s="134">
        <f>SUM(O7:O18)+QUOTIENT(SUM(N7:N18),60)</f>
        <v>8784</v>
      </c>
      <c r="P19" s="93" t="s">
        <v>1</v>
      </c>
    </row>
    <row r="20" spans="1:21" s="5" customFormat="1" ht="15.95" customHeight="1">
      <c r="A20" s="10"/>
      <c r="B20" s="125"/>
      <c r="C20" s="125"/>
      <c r="D20" s="10"/>
      <c r="E20" s="10"/>
      <c r="F20" s="10"/>
      <c r="G20" s="10"/>
      <c r="H20" s="10"/>
      <c r="I20" s="10"/>
      <c r="J20" s="10"/>
      <c r="K20" s="10"/>
      <c r="L20" s="10"/>
      <c r="M20" s="10"/>
      <c r="N20" s="125"/>
      <c r="O20" s="10"/>
      <c r="P20" s="10"/>
    </row>
    <row r="21" spans="1:21" s="5" customFormat="1" ht="15.95" customHeight="1">
      <c r="A21" s="10"/>
      <c r="B21" s="125"/>
      <c r="C21" s="10"/>
      <c r="D21" s="10"/>
      <c r="E21" s="10"/>
      <c r="F21" s="10"/>
      <c r="G21" s="10"/>
      <c r="H21" s="10"/>
      <c r="I21" s="10"/>
      <c r="J21" s="10"/>
      <c r="K21" s="10"/>
      <c r="L21" s="10"/>
      <c r="M21" s="10"/>
      <c r="N21" s="125"/>
      <c r="O21" s="10"/>
      <c r="P21" s="10"/>
    </row>
    <row r="22" spans="1:21" s="5" customFormat="1" ht="15.95" customHeight="1">
      <c r="A22" s="10"/>
      <c r="B22" s="125"/>
      <c r="C22" s="10"/>
      <c r="D22" s="10"/>
      <c r="E22" s="10"/>
      <c r="F22" s="10"/>
      <c r="G22" s="10"/>
      <c r="H22" s="10"/>
      <c r="I22" s="10"/>
      <c r="J22" s="10"/>
      <c r="K22" s="10"/>
      <c r="L22" s="10"/>
      <c r="M22" s="10"/>
      <c r="N22" s="125"/>
      <c r="O22" s="10"/>
      <c r="P22" s="10"/>
    </row>
    <row r="23" spans="1:21" s="5" customFormat="1" ht="15.95" customHeight="1">
      <c r="A23" s="10"/>
      <c r="B23" s="125"/>
      <c r="C23" s="10"/>
      <c r="D23" s="10"/>
      <c r="E23" s="10"/>
      <c r="F23" s="10"/>
      <c r="G23" s="10"/>
      <c r="H23" s="10"/>
      <c r="I23" s="10"/>
      <c r="J23" s="10"/>
      <c r="K23" s="10"/>
      <c r="L23" s="10"/>
      <c r="M23" s="10"/>
      <c r="N23" s="125"/>
      <c r="O23" s="10"/>
      <c r="P23" s="10"/>
    </row>
    <row r="24" spans="1:21" s="5" customFormat="1" ht="15.95" customHeight="1">
      <c r="A24" s="10"/>
      <c r="B24" s="125"/>
      <c r="C24" s="10"/>
      <c r="D24" s="10"/>
      <c r="E24" s="10"/>
      <c r="F24" s="10"/>
      <c r="G24" s="10"/>
      <c r="H24" s="10"/>
      <c r="I24" s="10"/>
      <c r="J24" s="10"/>
      <c r="K24" s="10"/>
      <c r="L24" s="10"/>
      <c r="M24" s="10"/>
      <c r="N24" s="10"/>
      <c r="O24" s="10"/>
      <c r="P24" s="10"/>
    </row>
    <row r="25" spans="1:21" s="10" customFormat="1" ht="15.95" customHeight="1">
      <c r="B25" s="125"/>
    </row>
    <row r="26" spans="1:21" s="10" customFormat="1" ht="15.95" customHeight="1">
      <c r="B26" s="125"/>
    </row>
    <row r="27" spans="1:21" s="10" customFormat="1" ht="15.95" customHeight="1"/>
    <row r="28" spans="1:21" s="10" customFormat="1" ht="29.25" customHeight="1"/>
    <row r="29" spans="1:21" s="13" customFormat="1" ht="25.15" customHeight="1">
      <c r="A29" s="10"/>
      <c r="B29" s="10"/>
      <c r="C29" s="10"/>
      <c r="D29" s="10"/>
      <c r="E29" s="10"/>
      <c r="F29" s="10"/>
      <c r="G29" s="10"/>
      <c r="H29" s="10"/>
      <c r="I29" s="10"/>
      <c r="J29" s="10"/>
      <c r="K29" s="10"/>
      <c r="L29" s="10"/>
      <c r="M29" s="10"/>
      <c r="N29" s="10"/>
      <c r="O29" s="10"/>
      <c r="P29" s="10"/>
    </row>
  </sheetData>
  <mergeCells count="12">
    <mergeCell ref="N5:O5"/>
    <mergeCell ref="P5:P6"/>
    <mergeCell ref="A1:P1"/>
    <mergeCell ref="A2:P2"/>
    <mergeCell ref="A3:P3"/>
    <mergeCell ref="A5:A6"/>
    <mergeCell ref="B5:C5"/>
    <mergeCell ref="D5:E5"/>
    <mergeCell ref="F5:G5"/>
    <mergeCell ref="H5:I5"/>
    <mergeCell ref="J5:K5"/>
    <mergeCell ref="L5:M5"/>
  </mergeCells>
  <printOptions horizontalCentered="1" verticalCentered="1"/>
  <pageMargins left="0" right="0" top="0" bottom="0" header="0" footer="0"/>
  <pageSetup paperSize="9" orientation="landscape" r:id="rId1"/>
  <headerFooter alignWithMargins="0">
    <oddFooter>&amp;L_x000D_&amp;1#&amp;"Aptos"&amp;10&amp;K13A10E Classification: C0 Public - تصنيف الوثيقة عام</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M28"/>
  <sheetViews>
    <sheetView rightToLeft="1" view="pageBreakPreview" topLeftCell="A2" zoomScaleNormal="100" zoomScaleSheetLayoutView="100" workbookViewId="0">
      <selection activeCell="S13" sqref="S13"/>
    </sheetView>
  </sheetViews>
  <sheetFormatPr defaultRowHeight="12.75"/>
  <cols>
    <col min="1" max="1" width="19.42578125" customWidth="1"/>
    <col min="2" max="9" width="8.42578125" customWidth="1"/>
    <col min="10" max="10" width="23.28515625" customWidth="1"/>
  </cols>
  <sheetData>
    <row r="1" spans="1:13" ht="36" customHeight="1">
      <c r="A1" s="988" t="s">
        <v>217</v>
      </c>
      <c r="B1" s="934"/>
      <c r="C1" s="934"/>
      <c r="D1" s="934"/>
      <c r="E1" s="934"/>
      <c r="F1" s="934"/>
      <c r="G1" s="934"/>
      <c r="H1" s="934"/>
      <c r="I1" s="934"/>
      <c r="J1" s="934"/>
    </row>
    <row r="2" spans="1:13" ht="48" customHeight="1">
      <c r="A2" s="1048" t="s">
        <v>218</v>
      </c>
      <c r="B2" s="1048"/>
      <c r="C2" s="1048"/>
      <c r="D2" s="1048"/>
      <c r="E2" s="1048"/>
      <c r="F2" s="1048"/>
      <c r="G2" s="1048"/>
      <c r="H2" s="1048"/>
      <c r="I2" s="1048"/>
      <c r="J2" s="1048"/>
    </row>
    <row r="3" spans="1:13" ht="15.75">
      <c r="A3" s="1009">
        <v>2024</v>
      </c>
      <c r="B3" s="1009"/>
      <c r="C3" s="1009"/>
      <c r="D3" s="1009"/>
      <c r="E3" s="1009"/>
      <c r="F3" s="1009"/>
      <c r="G3" s="1009"/>
      <c r="H3" s="1009"/>
      <c r="I3" s="1009"/>
      <c r="J3" s="1009"/>
    </row>
    <row r="4" spans="1:13" ht="15.75">
      <c r="A4" s="562" t="s">
        <v>142</v>
      </c>
      <c r="B4" s="131"/>
      <c r="C4" s="131"/>
      <c r="D4" s="104"/>
      <c r="E4" s="104"/>
      <c r="F4" s="104"/>
      <c r="G4" s="104"/>
      <c r="H4" s="104"/>
      <c r="I4" s="104"/>
      <c r="J4" s="105" t="s">
        <v>143</v>
      </c>
    </row>
    <row r="5" spans="1:13" ht="40.5" customHeight="1">
      <c r="A5" s="976" t="s">
        <v>479</v>
      </c>
      <c r="B5" s="1085" t="s">
        <v>446</v>
      </c>
      <c r="C5" s="1086"/>
      <c r="D5" s="1085" t="s">
        <v>445</v>
      </c>
      <c r="E5" s="1089"/>
      <c r="F5" s="1085" t="s">
        <v>85</v>
      </c>
      <c r="G5" s="1089"/>
      <c r="H5" s="1085" t="s">
        <v>74</v>
      </c>
      <c r="I5" s="1089"/>
      <c r="J5" s="981" t="s">
        <v>478</v>
      </c>
    </row>
    <row r="6" spans="1:13" ht="6" customHeight="1">
      <c r="A6" s="1049"/>
      <c r="B6" s="1087"/>
      <c r="C6" s="1088"/>
      <c r="D6" s="1087"/>
      <c r="E6" s="1090"/>
      <c r="F6" s="1087"/>
      <c r="G6" s="1090"/>
      <c r="H6" s="1087"/>
      <c r="I6" s="1090"/>
      <c r="J6" s="1091"/>
    </row>
    <row r="7" spans="1:13" ht="15" customHeight="1">
      <c r="A7" s="1049"/>
      <c r="B7" s="116" t="s">
        <v>298</v>
      </c>
      <c r="C7" s="116" t="s">
        <v>299</v>
      </c>
      <c r="D7" s="116" t="s">
        <v>298</v>
      </c>
      <c r="E7" s="116" t="s">
        <v>299</v>
      </c>
      <c r="F7" s="116" t="s">
        <v>298</v>
      </c>
      <c r="G7" s="116" t="s">
        <v>299</v>
      </c>
      <c r="H7" s="116" t="s">
        <v>298</v>
      </c>
      <c r="I7" s="116" t="s">
        <v>299</v>
      </c>
      <c r="J7" s="1091"/>
    </row>
    <row r="8" spans="1:13" ht="15" customHeight="1">
      <c r="A8" s="1045"/>
      <c r="B8" s="174" t="s">
        <v>301</v>
      </c>
      <c r="C8" s="174" t="s">
        <v>300</v>
      </c>
      <c r="D8" s="174" t="s">
        <v>301</v>
      </c>
      <c r="E8" s="174" t="s">
        <v>300</v>
      </c>
      <c r="F8" s="174" t="s">
        <v>301</v>
      </c>
      <c r="G8" s="174" t="s">
        <v>300</v>
      </c>
      <c r="H8" s="174" t="s">
        <v>301</v>
      </c>
      <c r="I8" s="174" t="s">
        <v>300</v>
      </c>
      <c r="J8" s="1092"/>
    </row>
    <row r="9" spans="1:13" ht="26.25" customHeight="1" thickBot="1">
      <c r="A9" s="43" t="s">
        <v>4</v>
      </c>
      <c r="B9" s="205">
        <v>15</v>
      </c>
      <c r="C9" s="205">
        <v>750</v>
      </c>
      <c r="D9" s="205">
        <v>30</v>
      </c>
      <c r="E9" s="205">
        <v>222</v>
      </c>
      <c r="F9" s="205">
        <v>18</v>
      </c>
      <c r="G9" s="205">
        <v>3</v>
      </c>
      <c r="H9" s="206">
        <f>MOD((B9+D9+F9),60)</f>
        <v>3</v>
      </c>
      <c r="I9" s="206">
        <f>(C9+E9+G9+QUOTIENT(B9+D9+F9,60))</f>
        <v>976</v>
      </c>
      <c r="J9" s="36" t="s">
        <v>13</v>
      </c>
      <c r="K9" s="701"/>
      <c r="L9" s="1083"/>
      <c r="M9" s="1083"/>
    </row>
    <row r="10" spans="1:13" ht="26.25" customHeight="1" thickBot="1">
      <c r="A10" s="34" t="s">
        <v>5</v>
      </c>
      <c r="B10" s="207">
        <v>5</v>
      </c>
      <c r="C10" s="207">
        <v>696</v>
      </c>
      <c r="D10" s="207">
        <v>10</v>
      </c>
      <c r="E10" s="207">
        <v>355</v>
      </c>
      <c r="F10" s="207">
        <v>47</v>
      </c>
      <c r="G10" s="207">
        <v>1</v>
      </c>
      <c r="H10" s="208">
        <f t="shared" ref="H10:H20" si="0">MOD((B10+D10+F10),60)</f>
        <v>2</v>
      </c>
      <c r="I10" s="208">
        <f>C10+E10+G10+QUOTIENT((B10+D10+F10),60)</f>
        <v>1053</v>
      </c>
      <c r="J10" s="37" t="s">
        <v>14</v>
      </c>
      <c r="K10" s="293"/>
    </row>
    <row r="11" spans="1:13" ht="26.25" customHeight="1" thickBot="1">
      <c r="A11" s="64" t="s">
        <v>6</v>
      </c>
      <c r="B11" s="209">
        <v>10</v>
      </c>
      <c r="C11" s="209">
        <v>420</v>
      </c>
      <c r="D11" s="209">
        <v>0</v>
      </c>
      <c r="E11" s="209">
        <v>580</v>
      </c>
      <c r="F11" s="209">
        <v>20</v>
      </c>
      <c r="G11" s="209">
        <v>6</v>
      </c>
      <c r="H11" s="210">
        <f t="shared" si="0"/>
        <v>30</v>
      </c>
      <c r="I11" s="210">
        <f t="shared" ref="I11:I20" si="1">C11+E11+G11+QUOTIENT((B11+D11+F11),60)</f>
        <v>1006</v>
      </c>
      <c r="J11" s="38" t="s">
        <v>15</v>
      </c>
    </row>
    <row r="12" spans="1:13" ht="26.25" customHeight="1" thickBot="1">
      <c r="A12" s="34" t="s">
        <v>488</v>
      </c>
      <c r="B12" s="207">
        <v>0</v>
      </c>
      <c r="C12" s="207">
        <v>325</v>
      </c>
      <c r="D12" s="207">
        <v>10</v>
      </c>
      <c r="E12" s="207">
        <v>598</v>
      </c>
      <c r="F12" s="207">
        <v>47</v>
      </c>
      <c r="G12" s="207">
        <v>8</v>
      </c>
      <c r="H12" s="208">
        <v>40</v>
      </c>
      <c r="I12" s="208">
        <f t="shared" si="1"/>
        <v>931</v>
      </c>
      <c r="J12" s="37" t="s">
        <v>16</v>
      </c>
    </row>
    <row r="13" spans="1:13" ht="26.25" customHeight="1" thickBot="1">
      <c r="A13" s="64" t="s">
        <v>8</v>
      </c>
      <c r="B13" s="209">
        <v>0</v>
      </c>
      <c r="C13" s="209">
        <v>204</v>
      </c>
      <c r="D13" s="209">
        <v>5</v>
      </c>
      <c r="E13" s="209">
        <v>325</v>
      </c>
      <c r="F13" s="209">
        <v>51</v>
      </c>
      <c r="G13" s="209">
        <v>0</v>
      </c>
      <c r="H13" s="210">
        <f t="shared" si="0"/>
        <v>56</v>
      </c>
      <c r="I13" s="210">
        <f t="shared" si="1"/>
        <v>529</v>
      </c>
      <c r="J13" s="38" t="s">
        <v>17</v>
      </c>
    </row>
    <row r="14" spans="1:13" ht="26.25" customHeight="1" thickBot="1">
      <c r="A14" s="34" t="s">
        <v>38</v>
      </c>
      <c r="B14" s="207">
        <v>0</v>
      </c>
      <c r="C14" s="207">
        <v>120</v>
      </c>
      <c r="D14" s="207">
        <v>0</v>
      </c>
      <c r="E14" s="207">
        <v>95</v>
      </c>
      <c r="F14" s="207">
        <v>17</v>
      </c>
      <c r="G14" s="207">
        <v>0</v>
      </c>
      <c r="H14" s="208">
        <f t="shared" si="0"/>
        <v>17</v>
      </c>
      <c r="I14" s="208">
        <f t="shared" si="1"/>
        <v>215</v>
      </c>
      <c r="J14" s="37" t="s">
        <v>18</v>
      </c>
    </row>
    <row r="15" spans="1:13" ht="26.25" customHeight="1" thickBot="1">
      <c r="A15" s="64" t="s">
        <v>168</v>
      </c>
      <c r="B15" s="209">
        <v>0</v>
      </c>
      <c r="C15" s="209">
        <v>522</v>
      </c>
      <c r="D15" s="209">
        <v>0</v>
      </c>
      <c r="E15" s="209">
        <v>15</v>
      </c>
      <c r="F15" s="209">
        <v>15</v>
      </c>
      <c r="G15" s="209">
        <v>0</v>
      </c>
      <c r="H15" s="210">
        <f t="shared" si="0"/>
        <v>15</v>
      </c>
      <c r="I15" s="210">
        <f t="shared" si="1"/>
        <v>537</v>
      </c>
      <c r="J15" s="38" t="s">
        <v>169</v>
      </c>
    </row>
    <row r="16" spans="1:13" ht="26.25" customHeight="1" thickBot="1">
      <c r="A16" s="34" t="s">
        <v>39</v>
      </c>
      <c r="B16" s="207">
        <v>30</v>
      </c>
      <c r="C16" s="207">
        <v>98</v>
      </c>
      <c r="D16" s="207">
        <v>0</v>
      </c>
      <c r="E16" s="207">
        <v>135</v>
      </c>
      <c r="F16" s="207">
        <v>26</v>
      </c>
      <c r="G16" s="207">
        <v>0</v>
      </c>
      <c r="H16" s="208">
        <f t="shared" si="0"/>
        <v>56</v>
      </c>
      <c r="I16" s="208">
        <f t="shared" si="1"/>
        <v>233</v>
      </c>
      <c r="J16" s="37" t="s">
        <v>20</v>
      </c>
    </row>
    <row r="17" spans="1:10" ht="26.25" customHeight="1" thickBot="1">
      <c r="A17" s="64" t="s">
        <v>10</v>
      </c>
      <c r="B17" s="209">
        <v>30</v>
      </c>
      <c r="C17" s="209">
        <v>285</v>
      </c>
      <c r="D17" s="209">
        <v>0</v>
      </c>
      <c r="E17" s="209">
        <v>395</v>
      </c>
      <c r="F17" s="209">
        <v>26</v>
      </c>
      <c r="G17" s="209">
        <v>0</v>
      </c>
      <c r="H17" s="210">
        <f t="shared" si="0"/>
        <v>56</v>
      </c>
      <c r="I17" s="210">
        <f t="shared" si="1"/>
        <v>680</v>
      </c>
      <c r="J17" s="38" t="s">
        <v>21</v>
      </c>
    </row>
    <row r="18" spans="1:10" ht="26.25" customHeight="1" thickBot="1">
      <c r="A18" s="34" t="s">
        <v>40</v>
      </c>
      <c r="B18" s="207">
        <v>0</v>
      </c>
      <c r="C18" s="207">
        <v>311</v>
      </c>
      <c r="D18" s="207">
        <v>0</v>
      </c>
      <c r="E18" s="207">
        <v>430</v>
      </c>
      <c r="F18" s="207">
        <v>52</v>
      </c>
      <c r="G18" s="207">
        <v>0</v>
      </c>
      <c r="H18" s="208">
        <f t="shared" si="0"/>
        <v>52</v>
      </c>
      <c r="I18" s="208">
        <f t="shared" si="1"/>
        <v>741</v>
      </c>
      <c r="J18" s="37" t="s">
        <v>41</v>
      </c>
    </row>
    <row r="19" spans="1:10" ht="26.25" customHeight="1" thickBot="1">
      <c r="A19" s="64" t="s">
        <v>11</v>
      </c>
      <c r="B19" s="209">
        <v>30</v>
      </c>
      <c r="C19" s="209">
        <v>299</v>
      </c>
      <c r="D19" s="209">
        <v>0</v>
      </c>
      <c r="E19" s="209">
        <v>502</v>
      </c>
      <c r="F19" s="209">
        <v>30</v>
      </c>
      <c r="G19" s="209">
        <v>2</v>
      </c>
      <c r="H19" s="210">
        <f t="shared" si="0"/>
        <v>0</v>
      </c>
      <c r="I19" s="210">
        <f t="shared" si="1"/>
        <v>804</v>
      </c>
      <c r="J19" s="38" t="s">
        <v>22</v>
      </c>
    </row>
    <row r="20" spans="1:10" ht="26.25" customHeight="1">
      <c r="A20" s="40" t="s">
        <v>12</v>
      </c>
      <c r="B20" s="211">
        <v>45</v>
      </c>
      <c r="C20" s="211">
        <v>480</v>
      </c>
      <c r="D20" s="211">
        <v>0</v>
      </c>
      <c r="E20" s="211">
        <v>725</v>
      </c>
      <c r="F20" s="211">
        <v>15</v>
      </c>
      <c r="G20" s="211">
        <v>3</v>
      </c>
      <c r="H20" s="212">
        <f t="shared" si="0"/>
        <v>0</v>
      </c>
      <c r="I20" s="212">
        <f t="shared" si="1"/>
        <v>1209</v>
      </c>
      <c r="J20" s="41" t="s">
        <v>23</v>
      </c>
    </row>
    <row r="21" spans="1:10" ht="26.25" customHeight="1">
      <c r="A21" s="42" t="s">
        <v>0</v>
      </c>
      <c r="B21" s="213">
        <f>MOD(SUM(B9:B20),60)</f>
        <v>45</v>
      </c>
      <c r="C21" s="213">
        <f>SUM(C9:C20)+QUOTIENT(SUM(B9:B20),60)</f>
        <v>4512</v>
      </c>
      <c r="D21" s="213">
        <f t="shared" ref="D21" si="2">MOD(SUM(D9:D20),60)</f>
        <v>55</v>
      </c>
      <c r="E21" s="213">
        <f t="shared" ref="E21" si="3">SUM(E9:E20)+QUOTIENT(SUM(D9:D20),60)</f>
        <v>4377</v>
      </c>
      <c r="F21" s="213">
        <f>MOD(SUM(F9:F20),60)</f>
        <v>4</v>
      </c>
      <c r="G21" s="213">
        <f>SUM(G9:G20)+QUOTIENT(SUM(F9:F20),60)</f>
        <v>29</v>
      </c>
      <c r="H21" s="213">
        <f t="shared" ref="H21" si="4">MOD(SUM(H9:H20),60)</f>
        <v>27</v>
      </c>
      <c r="I21" s="213">
        <f t="shared" ref="I21" si="5">SUM(I9:I20)+QUOTIENT(SUM(H9:H20),60)</f>
        <v>8919</v>
      </c>
      <c r="J21" s="93" t="s">
        <v>1</v>
      </c>
    </row>
    <row r="22" spans="1:10">
      <c r="A22" s="1084"/>
      <c r="B22" s="1084"/>
      <c r="C22" s="1084"/>
      <c r="D22" s="1084"/>
      <c r="E22" s="126"/>
      <c r="F22" s="126"/>
      <c r="G22" s="126"/>
      <c r="H22" s="126"/>
      <c r="I22" s="126"/>
      <c r="J22" s="92"/>
    </row>
    <row r="23" spans="1:10">
      <c r="A23" s="90"/>
      <c r="B23" s="91"/>
      <c r="C23" s="91"/>
      <c r="D23" s="91"/>
      <c r="E23" s="91"/>
      <c r="F23" s="91"/>
      <c r="G23" s="294"/>
      <c r="H23" s="91"/>
      <c r="I23" s="91"/>
      <c r="J23" s="91"/>
    </row>
    <row r="24" spans="1:10">
      <c r="A24" s="90"/>
      <c r="B24" s="60"/>
      <c r="C24" s="60"/>
      <c r="D24" s="60"/>
      <c r="E24" s="60"/>
      <c r="F24" s="60"/>
      <c r="G24" s="60"/>
      <c r="H24" s="60"/>
      <c r="I24" s="60"/>
      <c r="J24" s="91"/>
    </row>
    <row r="25" spans="1:10">
      <c r="A25" s="90"/>
      <c r="B25" s="90"/>
      <c r="C25" s="90"/>
      <c r="D25" s="90"/>
      <c r="E25" s="90"/>
      <c r="F25" s="90"/>
      <c r="G25" s="90"/>
      <c r="H25" s="90"/>
      <c r="I25" s="90"/>
      <c r="J25" s="90"/>
    </row>
    <row r="26" spans="1:10">
      <c r="A26" s="90"/>
      <c r="B26" s="90"/>
      <c r="C26" s="90"/>
      <c r="D26" s="90"/>
      <c r="E26" s="90"/>
      <c r="F26" s="90"/>
      <c r="G26" s="90"/>
      <c r="H26" s="90"/>
      <c r="I26" s="90"/>
      <c r="J26" s="90"/>
    </row>
    <row r="27" spans="1:10">
      <c r="A27" s="90"/>
      <c r="B27" s="90"/>
      <c r="C27" s="90"/>
      <c r="D27" s="90"/>
      <c r="E27" s="90"/>
      <c r="F27" s="90"/>
      <c r="G27" s="90"/>
      <c r="H27" s="90"/>
      <c r="I27" s="90"/>
      <c r="J27" s="90"/>
    </row>
    <row r="28" spans="1:10">
      <c r="A28" s="90"/>
      <c r="B28" s="90"/>
      <c r="C28" s="90"/>
      <c r="D28" s="90"/>
      <c r="E28" s="90"/>
      <c r="F28" s="90"/>
      <c r="G28" s="90"/>
      <c r="H28" s="90"/>
      <c r="I28" s="90"/>
      <c r="J28" s="90"/>
    </row>
  </sheetData>
  <mergeCells count="11">
    <mergeCell ref="L9:M9"/>
    <mergeCell ref="A22:D22"/>
    <mergeCell ref="A1:J1"/>
    <mergeCell ref="A2:J2"/>
    <mergeCell ref="A3:J3"/>
    <mergeCell ref="A5:A8"/>
    <mergeCell ref="B5:C6"/>
    <mergeCell ref="D5:E6"/>
    <mergeCell ref="J5:J8"/>
    <mergeCell ref="F5:G6"/>
    <mergeCell ref="H5:I6"/>
  </mergeCells>
  <printOptions horizontalCentered="1" verticalCentered="1"/>
  <pageMargins left="0.01" right="0.13" top="0.66" bottom="1.1200000000000001" header="0.31496062992126" footer="0.31496062992126"/>
  <pageSetup paperSize="9" scale="93" orientation="portrait" r:id="rId1"/>
  <headerFooter>
    <oddFooter>&amp;L_x000D_&amp;1#&amp;"Aptos"&amp;10&amp;K13A10E Classification: C0 Public - تصنيف الوثيقة عام</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P24"/>
  <sheetViews>
    <sheetView rightToLeft="1" view="pageBreakPreview" zoomScaleNormal="100" zoomScaleSheetLayoutView="100" workbookViewId="0">
      <selection activeCell="V12" sqref="V12"/>
    </sheetView>
  </sheetViews>
  <sheetFormatPr defaultRowHeight="12.75"/>
  <cols>
    <col min="1" max="1" width="14.28515625" style="90" customWidth="1"/>
    <col min="2" max="5" width="10.5703125" style="90" customWidth="1"/>
    <col min="6" max="6" width="12.140625" style="90" customWidth="1"/>
    <col min="7" max="7" width="11.42578125" style="90" customWidth="1"/>
    <col min="8" max="8" width="10.28515625" style="90" customWidth="1"/>
    <col min="9" max="9" width="11.42578125" style="90" customWidth="1"/>
    <col min="10" max="10" width="10.7109375" style="90" customWidth="1"/>
    <col min="11" max="11" width="11.42578125" style="90" customWidth="1"/>
    <col min="12" max="15" width="8.42578125" style="90" customWidth="1"/>
    <col min="16" max="16" width="16.28515625" style="90" customWidth="1"/>
    <col min="17" max="16384" width="9.140625" style="90"/>
  </cols>
  <sheetData>
    <row r="1" spans="1:16" ht="18">
      <c r="A1" s="988" t="s">
        <v>641</v>
      </c>
      <c r="B1" s="988"/>
      <c r="C1" s="934"/>
      <c r="D1" s="934"/>
      <c r="E1" s="934"/>
      <c r="F1" s="934"/>
      <c r="G1" s="934"/>
      <c r="H1" s="934"/>
      <c r="I1" s="934"/>
      <c r="J1" s="934"/>
      <c r="K1" s="934"/>
      <c r="L1" s="934"/>
      <c r="M1" s="934"/>
      <c r="N1" s="934"/>
      <c r="O1" s="934"/>
      <c r="P1" s="934"/>
    </row>
    <row r="2" spans="1:16" ht="31.5" customHeight="1">
      <c r="A2" s="1048" t="s">
        <v>638</v>
      </c>
      <c r="B2" s="1048"/>
      <c r="C2" s="1048"/>
      <c r="D2" s="1048"/>
      <c r="E2" s="1048"/>
      <c r="F2" s="1048"/>
      <c r="G2" s="1048"/>
      <c r="H2" s="1048"/>
      <c r="I2" s="1048"/>
      <c r="J2" s="1048"/>
      <c r="K2" s="1048"/>
      <c r="L2" s="1048"/>
      <c r="M2" s="1048"/>
      <c r="N2" s="1048"/>
      <c r="O2" s="1048"/>
      <c r="P2" s="1048"/>
    </row>
    <row r="3" spans="1:16" ht="15.75">
      <c r="A3" s="1009">
        <v>2024</v>
      </c>
      <c r="B3" s="1009"/>
      <c r="C3" s="1009"/>
      <c r="D3" s="1009"/>
      <c r="E3" s="1009"/>
      <c r="F3" s="1009"/>
      <c r="G3" s="1009"/>
      <c r="H3" s="1009"/>
      <c r="I3" s="1009"/>
      <c r="J3" s="1009"/>
      <c r="K3" s="1009"/>
      <c r="L3" s="1009"/>
      <c r="M3" s="1009"/>
      <c r="N3" s="1009"/>
      <c r="O3" s="1009"/>
      <c r="P3" s="1009"/>
    </row>
    <row r="4" spans="1:16" ht="15.75">
      <c r="A4" s="103" t="s">
        <v>145</v>
      </c>
      <c r="B4" s="103"/>
      <c r="C4" s="131"/>
      <c r="D4" s="131"/>
      <c r="E4" s="104"/>
      <c r="F4" s="104"/>
      <c r="G4" s="104"/>
      <c r="H4" s="104"/>
      <c r="I4" s="104"/>
      <c r="J4" s="104"/>
      <c r="K4" s="104"/>
      <c r="L4" s="104"/>
      <c r="M4" s="104"/>
      <c r="N4" s="104"/>
      <c r="O4" s="104"/>
      <c r="P4" s="105" t="s">
        <v>146</v>
      </c>
    </row>
    <row r="5" spans="1:16" ht="54" customHeight="1">
      <c r="A5" s="976" t="s">
        <v>343</v>
      </c>
      <c r="B5" s="1036" t="s">
        <v>592</v>
      </c>
      <c r="C5" s="1036"/>
      <c r="D5" s="1036"/>
      <c r="E5" s="1036"/>
      <c r="F5" s="1036"/>
      <c r="G5" s="1036"/>
      <c r="H5" s="1036"/>
      <c r="I5" s="1036"/>
      <c r="J5" s="1036"/>
      <c r="K5" s="1037"/>
      <c r="L5" s="1094" t="s">
        <v>587</v>
      </c>
      <c r="M5" s="1095"/>
      <c r="N5" s="1095"/>
      <c r="O5" s="1096"/>
      <c r="P5" s="981" t="s">
        <v>444</v>
      </c>
    </row>
    <row r="6" spans="1:16" ht="29.25" customHeight="1">
      <c r="A6" s="1049"/>
      <c r="B6" s="488" t="s">
        <v>305</v>
      </c>
      <c r="C6" s="488" t="s">
        <v>306</v>
      </c>
      <c r="D6" s="488" t="s">
        <v>307</v>
      </c>
      <c r="E6" s="488" t="s">
        <v>308</v>
      </c>
      <c r="F6" s="488" t="s">
        <v>309</v>
      </c>
      <c r="G6" s="488" t="s">
        <v>310</v>
      </c>
      <c r="H6" s="488" t="s">
        <v>311</v>
      </c>
      <c r="I6" s="488" t="s">
        <v>312</v>
      </c>
      <c r="J6" s="488" t="s">
        <v>313</v>
      </c>
      <c r="K6" s="488" t="s">
        <v>171</v>
      </c>
      <c r="L6" s="1035" t="s">
        <v>745</v>
      </c>
      <c r="M6" s="1036"/>
      <c r="N6" s="1035" t="s">
        <v>312</v>
      </c>
      <c r="O6" s="1036"/>
      <c r="P6" s="1091"/>
    </row>
    <row r="7" spans="1:16" ht="14.25" customHeight="1">
      <c r="A7" s="1049"/>
      <c r="B7" s="240" t="s">
        <v>299</v>
      </c>
      <c r="C7" s="240" t="s">
        <v>299</v>
      </c>
      <c r="D7" s="240" t="s">
        <v>299</v>
      </c>
      <c r="E7" s="240" t="s">
        <v>299</v>
      </c>
      <c r="F7" s="240" t="s">
        <v>299</v>
      </c>
      <c r="G7" s="240" t="s">
        <v>299</v>
      </c>
      <c r="H7" s="240" t="s">
        <v>299</v>
      </c>
      <c r="I7" s="240" t="s">
        <v>299</v>
      </c>
      <c r="J7" s="240" t="s">
        <v>299</v>
      </c>
      <c r="K7" s="240" t="s">
        <v>299</v>
      </c>
      <c r="L7" s="116" t="s">
        <v>298</v>
      </c>
      <c r="M7" s="240" t="s">
        <v>299</v>
      </c>
      <c r="N7" s="116" t="s">
        <v>298</v>
      </c>
      <c r="O7" s="240" t="s">
        <v>299</v>
      </c>
      <c r="P7" s="1091"/>
    </row>
    <row r="8" spans="1:16" ht="14.25" customHeight="1">
      <c r="A8" s="1045"/>
      <c r="B8" s="241" t="s">
        <v>300</v>
      </c>
      <c r="C8" s="241" t="s">
        <v>300</v>
      </c>
      <c r="D8" s="241" t="s">
        <v>300</v>
      </c>
      <c r="E8" s="241" t="s">
        <v>300</v>
      </c>
      <c r="F8" s="241" t="s">
        <v>300</v>
      </c>
      <c r="G8" s="241" t="s">
        <v>300</v>
      </c>
      <c r="H8" s="241" t="s">
        <v>300</v>
      </c>
      <c r="I8" s="241" t="s">
        <v>300</v>
      </c>
      <c r="J8" s="241" t="s">
        <v>300</v>
      </c>
      <c r="K8" s="241" t="s">
        <v>300</v>
      </c>
      <c r="L8" s="174" t="s">
        <v>301</v>
      </c>
      <c r="M8" s="241" t="s">
        <v>300</v>
      </c>
      <c r="N8" s="174" t="s">
        <v>301</v>
      </c>
      <c r="O8" s="241" t="s">
        <v>300</v>
      </c>
      <c r="P8" s="1092"/>
    </row>
    <row r="9" spans="1:16" ht="23.25" customHeight="1" thickBot="1">
      <c r="A9" s="33" t="s">
        <v>4</v>
      </c>
      <c r="B9" s="513">
        <v>37</v>
      </c>
      <c r="C9" s="513">
        <v>0</v>
      </c>
      <c r="D9" s="513">
        <v>97</v>
      </c>
      <c r="E9" s="513">
        <v>175</v>
      </c>
      <c r="F9" s="513">
        <v>59</v>
      </c>
      <c r="G9" s="513">
        <v>30</v>
      </c>
      <c r="H9" s="513">
        <v>119</v>
      </c>
      <c r="I9" s="514">
        <v>112</v>
      </c>
      <c r="J9" s="513">
        <v>1</v>
      </c>
      <c r="K9" s="526">
        <f>SUM(B9:J9)</f>
        <v>630</v>
      </c>
      <c r="L9" s="536">
        <v>0</v>
      </c>
      <c r="M9" s="536">
        <v>0</v>
      </c>
      <c r="N9" s="536">
        <v>6</v>
      </c>
      <c r="O9" s="536">
        <v>680</v>
      </c>
      <c r="P9" s="201" t="s">
        <v>13</v>
      </c>
    </row>
    <row r="10" spans="1:16" ht="23.25" customHeight="1" thickBot="1">
      <c r="A10" s="34" t="s">
        <v>5</v>
      </c>
      <c r="B10" s="516">
        <v>36</v>
      </c>
      <c r="C10" s="516">
        <v>0</v>
      </c>
      <c r="D10" s="516">
        <v>55</v>
      </c>
      <c r="E10" s="516">
        <v>129</v>
      </c>
      <c r="F10" s="516">
        <v>46</v>
      </c>
      <c r="G10" s="516">
        <v>30</v>
      </c>
      <c r="H10" s="516">
        <v>133</v>
      </c>
      <c r="I10" s="517">
        <v>168</v>
      </c>
      <c r="J10" s="516">
        <v>2</v>
      </c>
      <c r="K10" s="527">
        <f t="shared" ref="K10:K20" si="0">SUM(B10:J10)</f>
        <v>599</v>
      </c>
      <c r="L10" s="537">
        <v>0</v>
      </c>
      <c r="M10" s="537">
        <v>0</v>
      </c>
      <c r="N10" s="537">
        <v>20</v>
      </c>
      <c r="O10" s="537">
        <v>617</v>
      </c>
      <c r="P10" s="37" t="s">
        <v>14</v>
      </c>
    </row>
    <row r="11" spans="1:16" ht="23.25" customHeight="1" thickBot="1">
      <c r="A11" s="64" t="s">
        <v>6</v>
      </c>
      <c r="B11" s="519">
        <v>227</v>
      </c>
      <c r="C11" s="519">
        <v>0</v>
      </c>
      <c r="D11" s="519">
        <v>155</v>
      </c>
      <c r="E11" s="519">
        <v>158</v>
      </c>
      <c r="F11" s="519">
        <v>26</v>
      </c>
      <c r="G11" s="519">
        <v>25</v>
      </c>
      <c r="H11" s="519">
        <v>89</v>
      </c>
      <c r="I11" s="520">
        <v>58</v>
      </c>
      <c r="J11" s="519">
        <v>6</v>
      </c>
      <c r="K11" s="528">
        <f t="shared" si="0"/>
        <v>744</v>
      </c>
      <c r="L11" s="538">
        <v>20</v>
      </c>
      <c r="M11" s="538">
        <v>430</v>
      </c>
      <c r="N11" s="538">
        <v>0</v>
      </c>
      <c r="O11" s="538">
        <v>0</v>
      </c>
      <c r="P11" s="38" t="s">
        <v>15</v>
      </c>
    </row>
    <row r="12" spans="1:16" ht="23.25" customHeight="1" thickBot="1">
      <c r="A12" s="34" t="s">
        <v>488</v>
      </c>
      <c r="B12" s="516">
        <v>121</v>
      </c>
      <c r="C12" s="516">
        <v>0</v>
      </c>
      <c r="D12" s="516">
        <v>143</v>
      </c>
      <c r="E12" s="516">
        <v>41</v>
      </c>
      <c r="F12" s="516">
        <v>31</v>
      </c>
      <c r="G12" s="516">
        <v>48</v>
      </c>
      <c r="H12" s="516">
        <v>116</v>
      </c>
      <c r="I12" s="517">
        <v>134</v>
      </c>
      <c r="J12" s="516">
        <v>2</v>
      </c>
      <c r="K12" s="527">
        <f t="shared" si="0"/>
        <v>636</v>
      </c>
      <c r="L12" s="537">
        <v>0</v>
      </c>
      <c r="M12" s="537">
        <v>0</v>
      </c>
      <c r="N12" s="537">
        <v>11</v>
      </c>
      <c r="O12" s="537">
        <v>533</v>
      </c>
      <c r="P12" s="37" t="s">
        <v>16</v>
      </c>
    </row>
    <row r="13" spans="1:16" ht="23.25" customHeight="1" thickBot="1">
      <c r="A13" s="64" t="s">
        <v>8</v>
      </c>
      <c r="B13" s="519">
        <v>55</v>
      </c>
      <c r="C13" s="519">
        <v>0</v>
      </c>
      <c r="D13" s="519">
        <v>160</v>
      </c>
      <c r="E13" s="519">
        <v>32</v>
      </c>
      <c r="F13" s="519">
        <v>56</v>
      </c>
      <c r="G13" s="519">
        <v>52</v>
      </c>
      <c r="H13" s="519">
        <v>174</v>
      </c>
      <c r="I13" s="520">
        <v>79</v>
      </c>
      <c r="J13" s="519">
        <v>0</v>
      </c>
      <c r="K13" s="528">
        <f t="shared" si="0"/>
        <v>608</v>
      </c>
      <c r="L13" s="538">
        <v>0</v>
      </c>
      <c r="M13" s="538">
        <v>0</v>
      </c>
      <c r="N13" s="538">
        <v>30</v>
      </c>
      <c r="O13" s="538">
        <v>658</v>
      </c>
      <c r="P13" s="38" t="s">
        <v>17</v>
      </c>
    </row>
    <row r="14" spans="1:16" ht="23.25" customHeight="1" thickBot="1">
      <c r="A14" s="34" t="s">
        <v>38</v>
      </c>
      <c r="B14" s="516">
        <v>82</v>
      </c>
      <c r="C14" s="516">
        <v>0</v>
      </c>
      <c r="D14" s="516">
        <v>180</v>
      </c>
      <c r="E14" s="516">
        <v>15</v>
      </c>
      <c r="F14" s="516">
        <v>55</v>
      </c>
      <c r="G14" s="516">
        <v>35</v>
      </c>
      <c r="H14" s="516">
        <v>168</v>
      </c>
      <c r="I14" s="517">
        <v>71</v>
      </c>
      <c r="J14" s="516">
        <v>1</v>
      </c>
      <c r="K14" s="527">
        <f t="shared" si="0"/>
        <v>607</v>
      </c>
      <c r="L14" s="537">
        <v>0</v>
      </c>
      <c r="M14" s="537">
        <v>0</v>
      </c>
      <c r="N14" s="537">
        <v>28</v>
      </c>
      <c r="O14" s="537">
        <v>679</v>
      </c>
      <c r="P14" s="37" t="s">
        <v>18</v>
      </c>
    </row>
    <row r="15" spans="1:16" ht="23.25" customHeight="1" thickBot="1">
      <c r="A15" s="64" t="s">
        <v>168</v>
      </c>
      <c r="B15" s="519">
        <v>62</v>
      </c>
      <c r="C15" s="519">
        <v>0</v>
      </c>
      <c r="D15" s="519">
        <v>177</v>
      </c>
      <c r="E15" s="519">
        <v>20</v>
      </c>
      <c r="F15" s="519">
        <v>50</v>
      </c>
      <c r="G15" s="519">
        <v>49</v>
      </c>
      <c r="H15" s="519">
        <v>186</v>
      </c>
      <c r="I15" s="520">
        <v>75</v>
      </c>
      <c r="J15" s="519">
        <v>1</v>
      </c>
      <c r="K15" s="528">
        <f>SUM(B15:J15)</f>
        <v>620</v>
      </c>
      <c r="L15" s="538">
        <v>0</v>
      </c>
      <c r="M15" s="538">
        <v>0</v>
      </c>
      <c r="N15" s="538">
        <v>0</v>
      </c>
      <c r="O15" s="538">
        <v>0</v>
      </c>
      <c r="P15" s="38" t="s">
        <v>169</v>
      </c>
    </row>
    <row r="16" spans="1:16" ht="23.25" customHeight="1" thickBot="1">
      <c r="A16" s="34" t="s">
        <v>39</v>
      </c>
      <c r="B16" s="516">
        <v>71</v>
      </c>
      <c r="C16" s="516">
        <v>0</v>
      </c>
      <c r="D16" s="516">
        <v>175</v>
      </c>
      <c r="E16" s="516">
        <v>18</v>
      </c>
      <c r="F16" s="516">
        <v>72</v>
      </c>
      <c r="G16" s="516">
        <v>26</v>
      </c>
      <c r="H16" s="516">
        <v>186</v>
      </c>
      <c r="I16" s="517">
        <v>74</v>
      </c>
      <c r="J16" s="516">
        <v>0</v>
      </c>
      <c r="K16" s="527">
        <f t="shared" si="0"/>
        <v>622</v>
      </c>
      <c r="L16" s="537">
        <v>0</v>
      </c>
      <c r="M16" s="537">
        <v>0</v>
      </c>
      <c r="N16" s="537">
        <v>5</v>
      </c>
      <c r="O16" s="537">
        <v>660</v>
      </c>
      <c r="P16" s="37" t="s">
        <v>20</v>
      </c>
    </row>
    <row r="17" spans="1:16" ht="23.25" customHeight="1" thickBot="1">
      <c r="A17" s="64" t="s">
        <v>10</v>
      </c>
      <c r="B17" s="519">
        <v>60</v>
      </c>
      <c r="C17" s="519">
        <v>0</v>
      </c>
      <c r="D17" s="519">
        <v>171</v>
      </c>
      <c r="E17" s="519">
        <v>68</v>
      </c>
      <c r="F17" s="519">
        <v>52</v>
      </c>
      <c r="G17" s="519">
        <v>38</v>
      </c>
      <c r="H17" s="519">
        <v>176</v>
      </c>
      <c r="I17" s="520">
        <v>58</v>
      </c>
      <c r="J17" s="519">
        <v>0</v>
      </c>
      <c r="K17" s="528">
        <f t="shared" si="0"/>
        <v>623</v>
      </c>
      <c r="L17" s="538">
        <v>0</v>
      </c>
      <c r="M17" s="538">
        <v>0</v>
      </c>
      <c r="N17" s="538">
        <v>0</v>
      </c>
      <c r="O17" s="538">
        <v>0</v>
      </c>
      <c r="P17" s="38" t="s">
        <v>21</v>
      </c>
    </row>
    <row r="18" spans="1:16" ht="23.25" customHeight="1" thickBot="1">
      <c r="A18" s="34" t="s">
        <v>40</v>
      </c>
      <c r="B18" s="516">
        <v>47</v>
      </c>
      <c r="C18" s="516">
        <v>6</v>
      </c>
      <c r="D18" s="516">
        <v>170</v>
      </c>
      <c r="E18" s="516">
        <v>121</v>
      </c>
      <c r="F18" s="516">
        <v>66</v>
      </c>
      <c r="G18" s="516">
        <v>24</v>
      </c>
      <c r="H18" s="516">
        <v>181</v>
      </c>
      <c r="I18" s="517">
        <v>42</v>
      </c>
      <c r="J18" s="516">
        <v>0</v>
      </c>
      <c r="K18" s="527">
        <f t="shared" si="0"/>
        <v>657</v>
      </c>
      <c r="L18" s="537">
        <v>0</v>
      </c>
      <c r="M18" s="537">
        <v>0</v>
      </c>
      <c r="N18" s="537">
        <v>5</v>
      </c>
      <c r="O18" s="537">
        <v>660</v>
      </c>
      <c r="P18" s="37" t="s">
        <v>41</v>
      </c>
    </row>
    <row r="19" spans="1:16" ht="23.25" customHeight="1" thickBot="1">
      <c r="A19" s="64" t="s">
        <v>11</v>
      </c>
      <c r="B19" s="519">
        <v>49</v>
      </c>
      <c r="C19" s="519">
        <v>14</v>
      </c>
      <c r="D19" s="519">
        <v>145</v>
      </c>
      <c r="E19" s="519">
        <v>142</v>
      </c>
      <c r="F19" s="519">
        <v>50</v>
      </c>
      <c r="G19" s="519">
        <v>13</v>
      </c>
      <c r="H19" s="519">
        <v>195</v>
      </c>
      <c r="I19" s="520">
        <v>32</v>
      </c>
      <c r="J19" s="519">
        <v>0</v>
      </c>
      <c r="K19" s="528">
        <f t="shared" si="0"/>
        <v>640</v>
      </c>
      <c r="L19" s="538">
        <v>0</v>
      </c>
      <c r="M19" s="538">
        <v>0</v>
      </c>
      <c r="N19" s="538">
        <v>30</v>
      </c>
      <c r="O19" s="538">
        <v>682</v>
      </c>
      <c r="P19" s="38" t="s">
        <v>22</v>
      </c>
    </row>
    <row r="20" spans="1:16" ht="23.25" customHeight="1">
      <c r="A20" s="40" t="s">
        <v>12</v>
      </c>
      <c r="B20" s="516">
        <v>34</v>
      </c>
      <c r="C20" s="516">
        <v>12</v>
      </c>
      <c r="D20" s="516">
        <v>188</v>
      </c>
      <c r="E20" s="516">
        <v>139</v>
      </c>
      <c r="F20" s="516">
        <v>69</v>
      </c>
      <c r="G20" s="516">
        <v>18</v>
      </c>
      <c r="H20" s="516">
        <v>130</v>
      </c>
      <c r="I20" s="517">
        <v>70</v>
      </c>
      <c r="J20" s="516">
        <v>6</v>
      </c>
      <c r="K20" s="529">
        <f t="shared" si="0"/>
        <v>666</v>
      </c>
      <c r="L20" s="539">
        <v>0</v>
      </c>
      <c r="M20" s="539">
        <v>0</v>
      </c>
      <c r="N20" s="539">
        <v>28</v>
      </c>
      <c r="O20" s="539">
        <v>679</v>
      </c>
      <c r="P20" s="41" t="s">
        <v>23</v>
      </c>
    </row>
    <row r="21" spans="1:16" ht="23.25" customHeight="1">
      <c r="A21" s="204" t="s">
        <v>0</v>
      </c>
      <c r="B21" s="135">
        <f>SUM(B9:B20)</f>
        <v>881</v>
      </c>
      <c r="C21" s="135">
        <f>SUM(C9:C20)</f>
        <v>32</v>
      </c>
      <c r="D21" s="135">
        <f>SUM(D9:D20)</f>
        <v>1816</v>
      </c>
      <c r="E21" s="135">
        <f t="shared" ref="E21:K21" si="1">SUM(E9:E20)</f>
        <v>1058</v>
      </c>
      <c r="F21" s="135">
        <f t="shared" si="1"/>
        <v>632</v>
      </c>
      <c r="G21" s="135">
        <f t="shared" si="1"/>
        <v>388</v>
      </c>
      <c r="H21" s="135">
        <f t="shared" si="1"/>
        <v>1853</v>
      </c>
      <c r="I21" s="135">
        <f t="shared" si="1"/>
        <v>973</v>
      </c>
      <c r="J21" s="132">
        <f t="shared" si="1"/>
        <v>19</v>
      </c>
      <c r="K21" s="132">
        <f t="shared" si="1"/>
        <v>7652</v>
      </c>
      <c r="L21" s="134">
        <f>MOD(SUM(L9:L20),60)</f>
        <v>20</v>
      </c>
      <c r="M21" s="134">
        <f>SUM(M9:M20)+QUOTIENT(SUM(L9:L20),60)</f>
        <v>430</v>
      </c>
      <c r="N21" s="134">
        <f>MOD(SUM(N9:N20),60)</f>
        <v>43</v>
      </c>
      <c r="O21" s="134">
        <f>SUM(O9:O20)+QUOTIENT(SUM(N9:N20),60)</f>
        <v>5850</v>
      </c>
      <c r="P21" s="102" t="s">
        <v>1</v>
      </c>
    </row>
    <row r="22" spans="1:16" ht="15" customHeight="1">
      <c r="A22" s="1084" t="s">
        <v>588</v>
      </c>
      <c r="B22" s="1084"/>
      <c r="C22" s="1084"/>
      <c r="D22" s="1084"/>
      <c r="E22" s="1084"/>
      <c r="F22" s="1084"/>
      <c r="G22" s="1093" t="s">
        <v>586</v>
      </c>
      <c r="H22" s="1093"/>
      <c r="I22" s="1093"/>
      <c r="J22" s="1093"/>
      <c r="K22" s="1093"/>
      <c r="L22" s="1093"/>
      <c r="M22" s="1093"/>
      <c r="N22" s="1093"/>
      <c r="O22" s="1093"/>
      <c r="P22" s="1093"/>
    </row>
    <row r="23" spans="1:16">
      <c r="C23" s="91"/>
      <c r="D23" s="91"/>
      <c r="E23" s="91"/>
      <c r="F23" s="91"/>
      <c r="G23" s="91"/>
      <c r="H23" s="91"/>
      <c r="I23" s="91"/>
      <c r="J23" s="91"/>
      <c r="K23" s="91"/>
      <c r="L23" s="91"/>
      <c r="M23" s="91"/>
      <c r="N23" s="91"/>
      <c r="O23" s="91"/>
      <c r="P23" s="91"/>
    </row>
    <row r="24" spans="1:16">
      <c r="C24" s="60"/>
      <c r="D24" s="60"/>
      <c r="E24" s="60"/>
      <c r="F24" s="60"/>
      <c r="G24" s="60"/>
      <c r="H24" s="60"/>
      <c r="I24" s="60"/>
      <c r="J24" s="60"/>
      <c r="K24" s="60"/>
      <c r="L24" s="60"/>
      <c r="M24" s="60"/>
      <c r="N24" s="60"/>
      <c r="O24" s="60"/>
      <c r="P24" s="91"/>
    </row>
  </sheetData>
  <mergeCells count="11">
    <mergeCell ref="G22:P22"/>
    <mergeCell ref="A1:P1"/>
    <mergeCell ref="A2:P2"/>
    <mergeCell ref="A3:P3"/>
    <mergeCell ref="B5:K5"/>
    <mergeCell ref="L6:M6"/>
    <mergeCell ref="L5:O5"/>
    <mergeCell ref="A22:F22"/>
    <mergeCell ref="N6:O6"/>
    <mergeCell ref="P5:P8"/>
    <mergeCell ref="A5:A8"/>
  </mergeCells>
  <printOptions horizontalCentered="1" verticalCentered="1"/>
  <pageMargins left="0" right="0" top="0.74803149606299202" bottom="0" header="0" footer="0"/>
  <pageSetup paperSize="9" scale="80" orientation="landscape" r:id="rId1"/>
  <headerFooter>
    <oddFooter>&amp;L_x000D_&amp;1#&amp;"Aptos"&amp;10&amp;K13A10E Classification: C0 Public - تصنيف الوثيقة عام</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F13"/>
  <sheetViews>
    <sheetView showGridLines="0" rightToLeft="1" view="pageBreakPreview" zoomScaleNormal="75" zoomScaleSheetLayoutView="100" workbookViewId="0">
      <selection activeCell="C22" sqref="C22"/>
    </sheetView>
  </sheetViews>
  <sheetFormatPr defaultRowHeight="12.75"/>
  <cols>
    <col min="1" max="1" width="20" style="10" customWidth="1"/>
    <col min="2" max="4" width="15.140625" style="10" customWidth="1"/>
    <col min="5" max="5" width="12.42578125" style="10" customWidth="1"/>
    <col min="6" max="6" width="20" style="10" customWidth="1"/>
  </cols>
  <sheetData>
    <row r="1" spans="1:6" s="11" customFormat="1" ht="18">
      <c r="A1" s="944" t="s">
        <v>150</v>
      </c>
      <c r="B1" s="945"/>
      <c r="C1" s="945"/>
      <c r="D1" s="945"/>
      <c r="E1" s="945"/>
      <c r="F1" s="945"/>
    </row>
    <row r="2" spans="1:6" s="12" customFormat="1" ht="15.75">
      <c r="A2" s="947" t="s">
        <v>590</v>
      </c>
      <c r="B2" s="947"/>
      <c r="C2" s="947"/>
      <c r="D2" s="947"/>
      <c r="E2" s="947"/>
      <c r="F2" s="947"/>
    </row>
    <row r="3" spans="1:6" s="12" customFormat="1" ht="15.75">
      <c r="A3" s="947" t="s">
        <v>684</v>
      </c>
      <c r="B3" s="947"/>
      <c r="C3" s="947"/>
      <c r="D3" s="947"/>
      <c r="E3" s="947"/>
      <c r="F3" s="947"/>
    </row>
    <row r="4" spans="1:6" ht="20.100000000000001" customHeight="1">
      <c r="A4" s="21" t="s">
        <v>144</v>
      </c>
      <c r="B4" s="20"/>
      <c r="C4" s="20"/>
      <c r="D4" s="20"/>
      <c r="E4" s="20"/>
      <c r="F4" s="32" t="s">
        <v>147</v>
      </c>
    </row>
    <row r="5" spans="1:6" s="4" customFormat="1" ht="27" customHeight="1" thickBot="1">
      <c r="A5" s="948" t="s">
        <v>186</v>
      </c>
      <c r="B5" s="106" t="s">
        <v>187</v>
      </c>
      <c r="C5" s="106" t="s">
        <v>188</v>
      </c>
      <c r="D5" s="106" t="s">
        <v>189</v>
      </c>
      <c r="E5" s="113" t="s">
        <v>0</v>
      </c>
      <c r="F5" s="1099" t="s">
        <v>572</v>
      </c>
    </row>
    <row r="6" spans="1:6" s="4" customFormat="1" ht="27" customHeight="1">
      <c r="A6" s="950"/>
      <c r="B6" s="389" t="s">
        <v>190</v>
      </c>
      <c r="C6" s="389" t="s">
        <v>238</v>
      </c>
      <c r="D6" s="389" t="s">
        <v>239</v>
      </c>
      <c r="E6" s="390" t="s">
        <v>1</v>
      </c>
      <c r="F6" s="1100"/>
    </row>
    <row r="7" spans="1:6" s="203" customFormat="1" ht="27" customHeight="1">
      <c r="A7" s="393" t="s">
        <v>573</v>
      </c>
      <c r="B7" s="530">
        <v>65</v>
      </c>
      <c r="C7" s="530">
        <v>4</v>
      </c>
      <c r="D7" s="530">
        <v>1</v>
      </c>
      <c r="E7" s="531">
        <f t="shared" ref="E7:E11" si="0">SUM(B7:D7)</f>
        <v>70</v>
      </c>
      <c r="F7" s="391" t="s">
        <v>536</v>
      </c>
    </row>
    <row r="8" spans="1:6" ht="27" customHeight="1">
      <c r="A8" s="394">
        <v>2021</v>
      </c>
      <c r="B8" s="532">
        <v>29</v>
      </c>
      <c r="C8" s="532">
        <v>0</v>
      </c>
      <c r="D8" s="532">
        <v>0</v>
      </c>
      <c r="E8" s="533">
        <f t="shared" si="0"/>
        <v>29</v>
      </c>
      <c r="F8" s="392">
        <v>2021</v>
      </c>
    </row>
    <row r="9" spans="1:6" ht="27" customHeight="1">
      <c r="A9" s="393" t="s">
        <v>574</v>
      </c>
      <c r="B9" s="530">
        <v>0</v>
      </c>
      <c r="C9" s="530">
        <v>0</v>
      </c>
      <c r="D9" s="530">
        <v>0</v>
      </c>
      <c r="E9" s="531">
        <f t="shared" si="0"/>
        <v>0</v>
      </c>
      <c r="F9" s="391" t="s">
        <v>557</v>
      </c>
    </row>
    <row r="10" spans="1:6" ht="27" customHeight="1">
      <c r="A10" s="394" t="s">
        <v>632</v>
      </c>
      <c r="B10" s="532">
        <v>0</v>
      </c>
      <c r="C10" s="532">
        <v>0</v>
      </c>
      <c r="D10" s="532">
        <v>0</v>
      </c>
      <c r="E10" s="533">
        <f t="shared" si="0"/>
        <v>0</v>
      </c>
      <c r="F10" s="392" t="s">
        <v>633</v>
      </c>
    </row>
    <row r="11" spans="1:6" ht="27" customHeight="1">
      <c r="A11" s="482" t="s">
        <v>685</v>
      </c>
      <c r="B11" s="534">
        <v>0</v>
      </c>
      <c r="C11" s="534">
        <v>0</v>
      </c>
      <c r="D11" s="534">
        <v>0</v>
      </c>
      <c r="E11" s="535">
        <f t="shared" si="0"/>
        <v>0</v>
      </c>
      <c r="F11" s="483" t="s">
        <v>685</v>
      </c>
    </row>
    <row r="12" spans="1:6" ht="24" customHeight="1">
      <c r="A12" s="943" t="s">
        <v>538</v>
      </c>
      <c r="B12" s="943"/>
      <c r="C12" s="943"/>
      <c r="D12" s="1098" t="s">
        <v>537</v>
      </c>
      <c r="E12" s="1098"/>
      <c r="F12" s="1098"/>
    </row>
    <row r="13" spans="1:6" ht="24" customHeight="1">
      <c r="A13" s="1097" t="s">
        <v>575</v>
      </c>
      <c r="B13" s="1097"/>
      <c r="C13" s="1097"/>
      <c r="D13" s="1098" t="s">
        <v>589</v>
      </c>
      <c r="E13" s="1098"/>
      <c r="F13" s="1098"/>
    </row>
  </sheetData>
  <mergeCells count="9">
    <mergeCell ref="A13:C13"/>
    <mergeCell ref="D12:F12"/>
    <mergeCell ref="A12:C12"/>
    <mergeCell ref="A1:F1"/>
    <mergeCell ref="A2:F2"/>
    <mergeCell ref="A3:F3"/>
    <mergeCell ref="F5:F6"/>
    <mergeCell ref="A5:A6"/>
    <mergeCell ref="D13:F13"/>
  </mergeCells>
  <phoneticPr fontId="34" type="noConversion"/>
  <printOptions horizontalCentered="1" verticalCentered="1"/>
  <pageMargins left="0" right="0" top="0" bottom="0" header="0" footer="0"/>
  <pageSetup orientation="portrait" r:id="rId1"/>
  <headerFooter alignWithMargins="0">
    <oddFooter>&amp;L_x000D_&amp;1#&amp;"Aptos"&amp;10&amp;K13A10E Classification: C0 Public - تصنيف الوثيقة عام</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A1:K13"/>
  <sheetViews>
    <sheetView showGridLines="0" rightToLeft="1" view="pageBreakPreview" zoomScale="75" zoomScaleNormal="75" zoomScaleSheetLayoutView="75" workbookViewId="0">
      <selection activeCell="F32" sqref="F32"/>
    </sheetView>
  </sheetViews>
  <sheetFormatPr defaultRowHeight="12.75"/>
  <cols>
    <col min="1" max="1" width="18.7109375" style="10" customWidth="1"/>
    <col min="2" max="10" width="10.140625" style="10" customWidth="1"/>
    <col min="11" max="11" width="19.7109375" style="10" customWidth="1"/>
  </cols>
  <sheetData>
    <row r="1" spans="1:11" s="11" customFormat="1" ht="18">
      <c r="A1" s="944" t="s">
        <v>86</v>
      </c>
      <c r="B1" s="945"/>
      <c r="C1" s="945"/>
      <c r="D1" s="945"/>
      <c r="E1" s="945"/>
      <c r="F1" s="945"/>
      <c r="G1" s="945"/>
      <c r="H1" s="945"/>
      <c r="I1" s="945"/>
      <c r="J1" s="945"/>
      <c r="K1" s="945"/>
    </row>
    <row r="2" spans="1:11" s="12" customFormat="1" ht="15.75">
      <c r="A2" s="947" t="s">
        <v>591</v>
      </c>
      <c r="B2" s="947"/>
      <c r="C2" s="947"/>
      <c r="D2" s="947"/>
      <c r="E2" s="947"/>
      <c r="F2" s="947"/>
      <c r="G2" s="947"/>
      <c r="H2" s="947"/>
      <c r="I2" s="947"/>
      <c r="J2" s="947"/>
      <c r="K2" s="947"/>
    </row>
    <row r="3" spans="1:11" s="12" customFormat="1" ht="15.75">
      <c r="A3" s="947" t="s">
        <v>684</v>
      </c>
      <c r="B3" s="947"/>
      <c r="C3" s="947"/>
      <c r="D3" s="947"/>
      <c r="E3" s="947"/>
      <c r="F3" s="947"/>
      <c r="G3" s="947"/>
      <c r="H3" s="947"/>
      <c r="I3" s="947"/>
      <c r="J3" s="947"/>
      <c r="K3" s="947"/>
    </row>
    <row r="4" spans="1:11" ht="20.100000000000001" customHeight="1">
      <c r="A4" s="21" t="s">
        <v>148</v>
      </c>
      <c r="B4" s="20"/>
      <c r="C4" s="20"/>
      <c r="D4" s="20"/>
      <c r="E4" s="20"/>
      <c r="F4"/>
      <c r="G4"/>
      <c r="H4"/>
      <c r="I4"/>
      <c r="J4"/>
      <c r="K4" s="32" t="s">
        <v>149</v>
      </c>
    </row>
    <row r="5" spans="1:11" s="4" customFormat="1" ht="36" customHeight="1" thickBot="1">
      <c r="A5" s="1104" t="s">
        <v>191</v>
      </c>
      <c r="B5" s="106" t="s">
        <v>244</v>
      </c>
      <c r="C5" s="106" t="s">
        <v>193</v>
      </c>
      <c r="D5" s="106" t="s">
        <v>659</v>
      </c>
      <c r="E5" s="106" t="s">
        <v>195</v>
      </c>
      <c r="F5" s="106" t="s">
        <v>240</v>
      </c>
      <c r="G5" s="106" t="s">
        <v>196</v>
      </c>
      <c r="H5" s="106" t="s">
        <v>198</v>
      </c>
      <c r="I5" s="106" t="s">
        <v>180</v>
      </c>
      <c r="J5" s="113" t="s">
        <v>0</v>
      </c>
      <c r="K5" s="1099" t="s">
        <v>192</v>
      </c>
    </row>
    <row r="6" spans="1:11" s="4" customFormat="1" ht="36" customHeight="1">
      <c r="A6" s="1105"/>
      <c r="B6" s="140" t="s">
        <v>241</v>
      </c>
      <c r="C6" s="140" t="s">
        <v>194</v>
      </c>
      <c r="D6" s="140" t="s">
        <v>660</v>
      </c>
      <c r="E6" s="140" t="s">
        <v>242</v>
      </c>
      <c r="F6" s="140" t="s">
        <v>243</v>
      </c>
      <c r="G6" s="140" t="s">
        <v>197</v>
      </c>
      <c r="H6" s="140" t="s">
        <v>199</v>
      </c>
      <c r="I6" s="140" t="s">
        <v>181</v>
      </c>
      <c r="J6" s="141" t="s">
        <v>1</v>
      </c>
      <c r="K6" s="1103"/>
    </row>
    <row r="7" spans="1:11" s="4" customFormat="1" ht="36" customHeight="1">
      <c r="A7" s="743" t="s">
        <v>986</v>
      </c>
      <c r="B7" s="484">
        <v>0</v>
      </c>
      <c r="C7" s="484">
        <v>0</v>
      </c>
      <c r="D7" s="484">
        <v>58</v>
      </c>
      <c r="E7" s="484">
        <v>2</v>
      </c>
      <c r="F7" s="484">
        <v>0</v>
      </c>
      <c r="G7" s="484">
        <v>0</v>
      </c>
      <c r="H7" s="484">
        <v>0</v>
      </c>
      <c r="I7" s="484">
        <v>10</v>
      </c>
      <c r="J7" s="748">
        <f>SUM(B7:I7)</f>
        <v>70</v>
      </c>
      <c r="K7" s="740" t="s">
        <v>986</v>
      </c>
    </row>
    <row r="8" spans="1:11" s="203" customFormat="1" ht="27" customHeight="1" thickBot="1">
      <c r="A8" s="744">
        <v>2021</v>
      </c>
      <c r="B8" s="319">
        <v>0</v>
      </c>
      <c r="C8" s="319">
        <v>1</v>
      </c>
      <c r="D8" s="319">
        <v>9</v>
      </c>
      <c r="E8" s="319">
        <v>1</v>
      </c>
      <c r="F8" s="319">
        <v>0</v>
      </c>
      <c r="G8" s="319">
        <v>0</v>
      </c>
      <c r="H8" s="319">
        <v>0</v>
      </c>
      <c r="I8" s="485">
        <v>18</v>
      </c>
      <c r="J8" s="702">
        <f t="shared" ref="J8:J11" si="0">SUM(B8:I8)</f>
        <v>29</v>
      </c>
      <c r="K8" s="751">
        <v>2021</v>
      </c>
    </row>
    <row r="9" spans="1:11" ht="27" customHeight="1">
      <c r="A9" s="745" t="s">
        <v>987</v>
      </c>
      <c r="B9" s="320">
        <v>0</v>
      </c>
      <c r="C9" s="320">
        <v>0</v>
      </c>
      <c r="D9" s="320">
        <v>0</v>
      </c>
      <c r="E9" s="320">
        <v>0</v>
      </c>
      <c r="F9" s="320">
        <v>0</v>
      </c>
      <c r="G9" s="320">
        <v>0</v>
      </c>
      <c r="H9" s="320">
        <v>0</v>
      </c>
      <c r="I9" s="320">
        <v>0</v>
      </c>
      <c r="J9" s="749">
        <f t="shared" si="0"/>
        <v>0</v>
      </c>
      <c r="K9" s="741" t="s">
        <v>987</v>
      </c>
    </row>
    <row r="10" spans="1:11" ht="27" customHeight="1">
      <c r="A10" s="746" t="s">
        <v>988</v>
      </c>
      <c r="B10" s="480">
        <v>0</v>
      </c>
      <c r="C10" s="480">
        <v>0</v>
      </c>
      <c r="D10" s="480">
        <v>0</v>
      </c>
      <c r="E10" s="480">
        <v>0</v>
      </c>
      <c r="F10" s="480">
        <v>0</v>
      </c>
      <c r="G10" s="480">
        <v>0</v>
      </c>
      <c r="H10" s="480">
        <v>0</v>
      </c>
      <c r="I10" s="480">
        <v>0</v>
      </c>
      <c r="J10" s="702">
        <f t="shared" si="0"/>
        <v>0</v>
      </c>
      <c r="K10" s="752" t="s">
        <v>988</v>
      </c>
    </row>
    <row r="11" spans="1:11" ht="26.25" customHeight="1">
      <c r="A11" s="747" t="s">
        <v>989</v>
      </c>
      <c r="B11" s="481">
        <v>0</v>
      </c>
      <c r="C11" s="481">
        <v>0</v>
      </c>
      <c r="D11" s="481">
        <v>0</v>
      </c>
      <c r="E11" s="481">
        <v>0</v>
      </c>
      <c r="F11" s="481">
        <v>0</v>
      </c>
      <c r="G11" s="481">
        <v>0</v>
      </c>
      <c r="H11" s="481">
        <v>0</v>
      </c>
      <c r="I11" s="481">
        <v>0</v>
      </c>
      <c r="J11" s="750">
        <f t="shared" si="0"/>
        <v>0</v>
      </c>
      <c r="K11" s="742" t="s">
        <v>989</v>
      </c>
    </row>
    <row r="12" spans="1:11" ht="26.25" customHeight="1">
      <c r="A12" s="1032" t="s">
        <v>539</v>
      </c>
      <c r="B12" s="1032"/>
      <c r="C12" s="1032"/>
      <c r="D12" s="1032"/>
      <c r="E12" s="1032"/>
      <c r="F12" s="304"/>
      <c r="G12" s="1102" t="s">
        <v>540</v>
      </c>
      <c r="H12" s="1102"/>
      <c r="I12" s="1102"/>
      <c r="J12" s="1102"/>
      <c r="K12" s="1102"/>
    </row>
    <row r="13" spans="1:11">
      <c r="A13" s="1101" t="s">
        <v>575</v>
      </c>
      <c r="B13" s="1101"/>
      <c r="C13" s="1101"/>
      <c r="D13" s="1101"/>
      <c r="E13" s="1101"/>
      <c r="F13" s="1102" t="s">
        <v>589</v>
      </c>
      <c r="G13" s="1102"/>
      <c r="H13" s="1102"/>
      <c r="I13" s="1102"/>
      <c r="J13" s="1102"/>
      <c r="K13" s="1102"/>
    </row>
  </sheetData>
  <mergeCells count="9">
    <mergeCell ref="A13:E13"/>
    <mergeCell ref="A12:E12"/>
    <mergeCell ref="G12:K12"/>
    <mergeCell ref="A1:K1"/>
    <mergeCell ref="A2:K2"/>
    <mergeCell ref="A3:K3"/>
    <mergeCell ref="K5:K6"/>
    <mergeCell ref="A5:A6"/>
    <mergeCell ref="F13:K13"/>
  </mergeCells>
  <phoneticPr fontId="34" type="noConversion"/>
  <printOptions horizontalCentered="1" verticalCentered="1"/>
  <pageMargins left="0" right="0" top="0" bottom="0" header="0" footer="0"/>
  <pageSetup paperSize="9" orientation="landscape" r:id="rId1"/>
  <headerFooter alignWithMargins="0">
    <oddFooter>&amp;L_x000D_&amp;1#&amp;"Aptos"&amp;10&amp;K13A10E Classification: C0 Public - تصنيف الوثيقة عام</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FBBA69-CE3E-499A-A3A4-AB7BCB6E6CDF}">
  <sheetPr>
    <pageSetUpPr fitToPage="1"/>
  </sheetPr>
  <dimension ref="A1:O28"/>
  <sheetViews>
    <sheetView showGridLines="0" rightToLeft="1" tabSelected="1" view="pageBreakPreview" zoomScale="85" zoomScaleNormal="75" zoomScaleSheetLayoutView="85" workbookViewId="0">
      <selection activeCell="M26" sqref="M26"/>
    </sheetView>
  </sheetViews>
  <sheetFormatPr defaultRowHeight="12.75"/>
  <cols>
    <col min="1" max="1" width="37.85546875" style="171" customWidth="1"/>
    <col min="2" max="13" width="9.7109375" style="171" customWidth="1"/>
    <col min="14" max="14" width="12.42578125" style="171" customWidth="1"/>
    <col min="15" max="15" width="39.140625" style="171" customWidth="1"/>
    <col min="16" max="16384" width="9.140625" style="90"/>
  </cols>
  <sheetData>
    <row r="1" spans="1:15" s="11" customFormat="1" ht="18">
      <c r="A1" s="1109" t="s">
        <v>964</v>
      </c>
      <c r="B1" s="1110"/>
      <c r="C1" s="1110"/>
      <c r="D1" s="1110"/>
      <c r="E1" s="1110"/>
      <c r="F1" s="1110"/>
      <c r="G1" s="1110"/>
      <c r="H1" s="1110"/>
      <c r="I1" s="1110"/>
      <c r="J1" s="1110"/>
      <c r="K1" s="1110"/>
      <c r="L1" s="1110"/>
      <c r="M1" s="1110"/>
      <c r="N1" s="1110"/>
      <c r="O1" s="1110"/>
    </row>
    <row r="2" spans="1:15" s="12" customFormat="1" ht="15.75">
      <c r="A2" s="1111" t="s">
        <v>961</v>
      </c>
      <c r="B2" s="1111"/>
      <c r="C2" s="1111"/>
      <c r="D2" s="1111"/>
      <c r="E2" s="1111"/>
      <c r="F2" s="1111"/>
      <c r="G2" s="1111"/>
      <c r="H2" s="1111"/>
      <c r="I2" s="1111"/>
      <c r="J2" s="1111"/>
      <c r="K2" s="1111"/>
      <c r="L2" s="1111"/>
      <c r="M2" s="1111"/>
      <c r="N2" s="1111"/>
      <c r="O2" s="1111"/>
    </row>
    <row r="3" spans="1:15" s="12" customFormat="1" ht="15.75">
      <c r="A3" s="1111">
        <v>2024</v>
      </c>
      <c r="B3" s="1111"/>
      <c r="C3" s="1111"/>
      <c r="D3" s="1111"/>
      <c r="E3" s="1111"/>
      <c r="F3" s="1111"/>
      <c r="G3" s="1111"/>
      <c r="H3" s="1111"/>
      <c r="I3" s="1111"/>
      <c r="J3" s="1111"/>
      <c r="K3" s="1111"/>
      <c r="L3" s="1111"/>
      <c r="M3" s="1111"/>
      <c r="N3" s="1111"/>
      <c r="O3" s="1111"/>
    </row>
    <row r="4" spans="1:15" ht="20.100000000000001" customHeight="1">
      <c r="A4" s="21" t="s">
        <v>182</v>
      </c>
      <c r="B4" s="20"/>
      <c r="C4" s="20"/>
      <c r="D4" s="20"/>
      <c r="E4" s="20"/>
      <c r="F4" s="90"/>
      <c r="G4" s="90"/>
      <c r="H4" s="90"/>
      <c r="I4" s="90"/>
      <c r="J4" s="90"/>
      <c r="K4" s="90"/>
      <c r="L4" s="90"/>
      <c r="M4" s="90"/>
      <c r="N4" s="90"/>
      <c r="O4" s="32" t="s">
        <v>183</v>
      </c>
    </row>
    <row r="5" spans="1:15" s="160" customFormat="1" ht="21" customHeight="1" thickBot="1">
      <c r="A5" s="948" t="s">
        <v>1015</v>
      </c>
      <c r="B5" s="133" t="s">
        <v>4</v>
      </c>
      <c r="C5" s="133" t="s">
        <v>5</v>
      </c>
      <c r="D5" s="133" t="s">
        <v>6</v>
      </c>
      <c r="E5" s="133" t="s">
        <v>488</v>
      </c>
      <c r="F5" s="133" t="s">
        <v>8</v>
      </c>
      <c r="G5" s="133" t="s">
        <v>38</v>
      </c>
      <c r="H5" s="133" t="s">
        <v>9</v>
      </c>
      <c r="I5" s="133" t="s">
        <v>39</v>
      </c>
      <c r="J5" s="133" t="s">
        <v>10</v>
      </c>
      <c r="K5" s="133" t="s">
        <v>40</v>
      </c>
      <c r="L5" s="133" t="s">
        <v>11</v>
      </c>
      <c r="M5" s="133" t="s">
        <v>12</v>
      </c>
      <c r="N5" s="133" t="s">
        <v>0</v>
      </c>
      <c r="O5" s="951" t="s">
        <v>678</v>
      </c>
    </row>
    <row r="6" spans="1:15" s="160" customFormat="1" ht="21" customHeight="1">
      <c r="A6" s="950"/>
      <c r="B6" s="122" t="s">
        <v>87</v>
      </c>
      <c r="C6" s="122" t="s">
        <v>88</v>
      </c>
      <c r="D6" s="122" t="s">
        <v>89</v>
      </c>
      <c r="E6" s="122" t="s">
        <v>90</v>
      </c>
      <c r="F6" s="122" t="s">
        <v>17</v>
      </c>
      <c r="G6" s="122" t="s">
        <v>91</v>
      </c>
      <c r="H6" s="122" t="s">
        <v>200</v>
      </c>
      <c r="I6" s="122" t="s">
        <v>93</v>
      </c>
      <c r="J6" s="122" t="s">
        <v>94</v>
      </c>
      <c r="K6" s="122" t="s">
        <v>96</v>
      </c>
      <c r="L6" s="122" t="s">
        <v>97</v>
      </c>
      <c r="M6" s="122" t="s">
        <v>98</v>
      </c>
      <c r="N6" s="122" t="s">
        <v>1</v>
      </c>
      <c r="O6" s="953"/>
    </row>
    <row r="7" spans="1:15" s="162" customFormat="1" ht="25.5" customHeight="1" thickBot="1">
      <c r="A7" s="33" t="s">
        <v>639</v>
      </c>
      <c r="B7" s="114">
        <v>35623</v>
      </c>
      <c r="C7" s="114">
        <v>36257</v>
      </c>
      <c r="D7" s="114">
        <v>19122</v>
      </c>
      <c r="E7" s="114">
        <v>24643</v>
      </c>
      <c r="F7" s="114">
        <v>23958</v>
      </c>
      <c r="G7" s="114">
        <v>15292</v>
      </c>
      <c r="H7" s="114">
        <v>15558</v>
      </c>
      <c r="I7" s="114">
        <v>17709</v>
      </c>
      <c r="J7" s="114">
        <v>18285</v>
      </c>
      <c r="K7" s="114">
        <v>26706</v>
      </c>
      <c r="L7" s="114">
        <v>34209</v>
      </c>
      <c r="M7" s="114">
        <v>47100</v>
      </c>
      <c r="N7" s="549">
        <f t="shared" ref="N7:N16" si="0">SUM(B7:M7)</f>
        <v>314462</v>
      </c>
      <c r="O7" s="201" t="s">
        <v>640</v>
      </c>
    </row>
    <row r="8" spans="1:15" s="162" customFormat="1" ht="25.5" customHeight="1" thickBot="1">
      <c r="A8" s="163" t="s">
        <v>75</v>
      </c>
      <c r="B8" s="115">
        <v>1208</v>
      </c>
      <c r="C8" s="115">
        <v>1936</v>
      </c>
      <c r="D8" s="115">
        <v>1487</v>
      </c>
      <c r="E8" s="115">
        <v>1206</v>
      </c>
      <c r="F8" s="115">
        <v>2033</v>
      </c>
      <c r="G8" s="115">
        <v>1121</v>
      </c>
      <c r="H8" s="115">
        <v>1295</v>
      </c>
      <c r="I8" s="115">
        <v>1192</v>
      </c>
      <c r="J8" s="115">
        <v>1324</v>
      </c>
      <c r="K8" s="63">
        <v>2176</v>
      </c>
      <c r="L8" s="63">
        <v>3507</v>
      </c>
      <c r="M8" s="115">
        <v>2509</v>
      </c>
      <c r="N8" s="550">
        <f t="shared" si="0"/>
        <v>20994</v>
      </c>
      <c r="O8" s="202" t="s">
        <v>76</v>
      </c>
    </row>
    <row r="9" spans="1:15" s="162" customFormat="1" ht="25.5" customHeight="1" thickBot="1">
      <c r="A9" s="64" t="s">
        <v>315</v>
      </c>
      <c r="B9" s="62">
        <v>49130</v>
      </c>
      <c r="C9" s="62">
        <v>48998</v>
      </c>
      <c r="D9" s="62">
        <v>25319</v>
      </c>
      <c r="E9" s="62">
        <v>35684</v>
      </c>
      <c r="F9" s="62">
        <v>40839</v>
      </c>
      <c r="G9" s="62">
        <v>31703</v>
      </c>
      <c r="H9" s="62">
        <v>32972</v>
      </c>
      <c r="I9" s="62">
        <v>34497</v>
      </c>
      <c r="J9" s="62">
        <v>32625</v>
      </c>
      <c r="K9" s="62">
        <v>44075</v>
      </c>
      <c r="L9" s="62">
        <v>50850</v>
      </c>
      <c r="M9" s="62">
        <v>60691</v>
      </c>
      <c r="N9" s="551">
        <f t="shared" si="0"/>
        <v>487383</v>
      </c>
      <c r="O9" s="38" t="s">
        <v>316</v>
      </c>
    </row>
    <row r="10" spans="1:15" s="162" customFormat="1" ht="25.5" customHeight="1" thickBot="1">
      <c r="A10" s="44" t="s">
        <v>800</v>
      </c>
      <c r="B10" s="273">
        <v>5860</v>
      </c>
      <c r="C10" s="273">
        <v>7079</v>
      </c>
      <c r="D10" s="273">
        <v>2713</v>
      </c>
      <c r="E10" s="273">
        <v>3832</v>
      </c>
      <c r="F10" s="273">
        <v>2087</v>
      </c>
      <c r="G10" s="273">
        <v>1041</v>
      </c>
      <c r="H10" s="273">
        <v>763</v>
      </c>
      <c r="I10" s="273">
        <v>968</v>
      </c>
      <c r="J10" s="273">
        <v>889</v>
      </c>
      <c r="K10" s="273">
        <v>3240</v>
      </c>
      <c r="L10" s="273">
        <v>4959</v>
      </c>
      <c r="M10" s="273">
        <v>6624</v>
      </c>
      <c r="N10" s="552">
        <f t="shared" si="0"/>
        <v>40055</v>
      </c>
      <c r="O10" s="486" t="s">
        <v>801</v>
      </c>
    </row>
    <row r="11" spans="1:15" s="162" customFormat="1" ht="35.1" customHeight="1" thickBot="1">
      <c r="A11" s="64" t="s">
        <v>1033</v>
      </c>
      <c r="B11" s="1334">
        <v>12171</v>
      </c>
      <c r="C11" s="1334">
        <v>10381</v>
      </c>
      <c r="D11" s="1334">
        <v>6252</v>
      </c>
      <c r="E11" s="1334">
        <v>5193</v>
      </c>
      <c r="F11" s="1334">
        <v>3864</v>
      </c>
      <c r="G11" s="1334">
        <v>3912</v>
      </c>
      <c r="H11" s="1334">
        <v>3559</v>
      </c>
      <c r="I11" s="1334">
        <v>4667</v>
      </c>
      <c r="J11" s="1334">
        <v>5399</v>
      </c>
      <c r="K11" s="1334">
        <v>11971</v>
      </c>
      <c r="L11" s="1334">
        <v>14704</v>
      </c>
      <c r="M11" s="1334">
        <v>11336</v>
      </c>
      <c r="N11" s="1335">
        <f>SUM(B11:M11)</f>
        <v>93409</v>
      </c>
      <c r="O11" s="38" t="s">
        <v>1034</v>
      </c>
    </row>
    <row r="12" spans="1:15" s="162" customFormat="1" ht="35.1" customHeight="1" thickBot="1">
      <c r="A12" s="34" t="s">
        <v>802</v>
      </c>
      <c r="B12" s="115">
        <v>1451</v>
      </c>
      <c r="C12" s="115">
        <v>6119</v>
      </c>
      <c r="D12" s="115">
        <v>6189</v>
      </c>
      <c r="E12" s="115">
        <v>6820</v>
      </c>
      <c r="F12" s="115">
        <v>7734</v>
      </c>
      <c r="G12" s="115">
        <v>2371</v>
      </c>
      <c r="H12" s="115">
        <v>1845</v>
      </c>
      <c r="I12" s="115">
        <v>1723</v>
      </c>
      <c r="J12" s="115">
        <v>4064</v>
      </c>
      <c r="K12" s="115">
        <v>4501</v>
      </c>
      <c r="L12" s="115">
        <v>5329</v>
      </c>
      <c r="M12" s="115">
        <v>3956</v>
      </c>
      <c r="N12" s="550">
        <f t="shared" si="0"/>
        <v>52102</v>
      </c>
      <c r="O12" s="37" t="s">
        <v>803</v>
      </c>
    </row>
    <row r="13" spans="1:15" s="162" customFormat="1" ht="35.1" customHeight="1" thickBot="1">
      <c r="A13" s="167" t="s">
        <v>531</v>
      </c>
      <c r="B13" s="1336">
        <v>353</v>
      </c>
      <c r="C13" s="1336">
        <v>362</v>
      </c>
      <c r="D13" s="1336">
        <v>217</v>
      </c>
      <c r="E13" s="1336">
        <v>253</v>
      </c>
      <c r="F13" s="1336">
        <v>201</v>
      </c>
      <c r="G13" s="1336">
        <v>186</v>
      </c>
      <c r="H13" s="1336">
        <v>59</v>
      </c>
      <c r="I13" s="1336">
        <v>81</v>
      </c>
      <c r="J13" s="1336">
        <v>174</v>
      </c>
      <c r="K13" s="1336">
        <v>300</v>
      </c>
      <c r="L13" s="1336">
        <v>588</v>
      </c>
      <c r="M13" s="1336">
        <v>281</v>
      </c>
      <c r="N13" s="1337">
        <f t="shared" si="0"/>
        <v>3055</v>
      </c>
      <c r="O13" s="1338" t="s">
        <v>532</v>
      </c>
    </row>
    <row r="14" spans="1:15" s="162" customFormat="1" ht="41.25" customHeight="1" thickBot="1">
      <c r="A14" s="34" t="s">
        <v>661</v>
      </c>
      <c r="B14" s="115">
        <v>4056</v>
      </c>
      <c r="C14" s="115">
        <v>8972</v>
      </c>
      <c r="D14" s="115">
        <v>3601</v>
      </c>
      <c r="E14" s="115">
        <v>4619</v>
      </c>
      <c r="F14" s="115">
        <v>10636</v>
      </c>
      <c r="G14" s="115">
        <v>9164</v>
      </c>
      <c r="H14" s="115">
        <v>11475</v>
      </c>
      <c r="I14" s="115">
        <v>10850</v>
      </c>
      <c r="J14" s="115">
        <v>7820</v>
      </c>
      <c r="K14" s="115">
        <v>8974</v>
      </c>
      <c r="L14" s="115">
        <v>10096</v>
      </c>
      <c r="M14" s="115">
        <v>10232</v>
      </c>
      <c r="N14" s="550">
        <f t="shared" si="0"/>
        <v>100495</v>
      </c>
      <c r="O14" s="37" t="s">
        <v>662</v>
      </c>
    </row>
    <row r="15" spans="1:15" s="162" customFormat="1" ht="35.1" customHeight="1" thickBot="1">
      <c r="A15" s="167" t="s">
        <v>1010</v>
      </c>
      <c r="B15" s="1336">
        <v>1224</v>
      </c>
      <c r="C15" s="1336">
        <v>4343</v>
      </c>
      <c r="D15" s="1336">
        <v>2687</v>
      </c>
      <c r="E15" s="1336">
        <v>1734</v>
      </c>
      <c r="F15" s="1336">
        <v>1814</v>
      </c>
      <c r="G15" s="1336">
        <v>1229</v>
      </c>
      <c r="H15" s="1336">
        <v>1060</v>
      </c>
      <c r="I15" s="1336">
        <v>799</v>
      </c>
      <c r="J15" s="1336">
        <v>2117</v>
      </c>
      <c r="K15" s="1336">
        <v>3042</v>
      </c>
      <c r="L15" s="1336">
        <v>5002</v>
      </c>
      <c r="M15" s="1336">
        <v>3068</v>
      </c>
      <c r="N15" s="1337">
        <f t="shared" si="0"/>
        <v>28119</v>
      </c>
      <c r="O15" s="688" t="s">
        <v>1024</v>
      </c>
    </row>
    <row r="16" spans="1:15" ht="25.5" customHeight="1">
      <c r="A16" s="44" t="s">
        <v>1026</v>
      </c>
      <c r="B16" s="273">
        <v>2431</v>
      </c>
      <c r="C16" s="273">
        <v>3456</v>
      </c>
      <c r="D16" s="273">
        <v>1211</v>
      </c>
      <c r="E16" s="273">
        <v>0</v>
      </c>
      <c r="F16" s="273">
        <v>0</v>
      </c>
      <c r="G16" s="273">
        <v>23</v>
      </c>
      <c r="H16" s="273">
        <v>201</v>
      </c>
      <c r="I16" s="273">
        <v>317</v>
      </c>
      <c r="J16" s="273">
        <v>293</v>
      </c>
      <c r="K16" s="273">
        <v>203</v>
      </c>
      <c r="L16" s="273">
        <v>262</v>
      </c>
      <c r="M16" s="273">
        <v>458</v>
      </c>
      <c r="N16" s="1339">
        <f t="shared" si="0"/>
        <v>8855</v>
      </c>
      <c r="O16" s="51" t="s">
        <v>1025</v>
      </c>
    </row>
    <row r="17" spans="1:15" ht="32.25" customHeight="1">
      <c r="A17" s="1340" t="s">
        <v>0</v>
      </c>
      <c r="B17" s="1341">
        <f>SUM(B7:B16)</f>
        <v>113507</v>
      </c>
      <c r="C17" s="1341">
        <f>SUM(C7:C16)</f>
        <v>127903</v>
      </c>
      <c r="D17" s="1341">
        <f>SUM(D7:D16)</f>
        <v>68798</v>
      </c>
      <c r="E17" s="1341">
        <f>SUM(E7:E16)</f>
        <v>83984</v>
      </c>
      <c r="F17" s="1341">
        <f>SUM(F7:F16)</f>
        <v>93166</v>
      </c>
      <c r="G17" s="1341">
        <f>SUM(G7:G16)</f>
        <v>66042</v>
      </c>
      <c r="H17" s="1341">
        <f>SUM(H7:H16)</f>
        <v>68787</v>
      </c>
      <c r="I17" s="1341">
        <f>SUM(I7:I16)</f>
        <v>72803</v>
      </c>
      <c r="J17" s="1341">
        <f>SUM(J7:J16)</f>
        <v>72990</v>
      </c>
      <c r="K17" s="1341">
        <f>SUM(K7:K16)</f>
        <v>105188</v>
      </c>
      <c r="L17" s="1341">
        <f>SUM(L7:L16)</f>
        <v>129506</v>
      </c>
      <c r="M17" s="1341">
        <f>SUM(M7:M16)</f>
        <v>146255</v>
      </c>
      <c r="N17" s="1342">
        <f>SUM(N7:N16)</f>
        <v>1148929</v>
      </c>
      <c r="O17" s="1343" t="s">
        <v>1</v>
      </c>
    </row>
    <row r="18" spans="1:15">
      <c r="A18" s="1106" t="s">
        <v>1008</v>
      </c>
      <c r="B18" s="1107"/>
      <c r="C18" s="1107"/>
      <c r="D18" s="1107"/>
      <c r="E18" s="1107"/>
      <c r="F18" s="1107"/>
      <c r="G18" s="1108" t="s">
        <v>1009</v>
      </c>
      <c r="H18" s="1108"/>
      <c r="I18" s="1108"/>
      <c r="J18" s="1108"/>
      <c r="K18" s="1108"/>
      <c r="L18" s="1108"/>
      <c r="M18" s="1108"/>
      <c r="N18" s="1108"/>
      <c r="O18" s="1108"/>
    </row>
    <row r="19" spans="1:15">
      <c r="A19" s="1344" t="s">
        <v>1035</v>
      </c>
      <c r="B19" s="1344"/>
      <c r="C19" s="1344"/>
      <c r="D19" s="1344"/>
      <c r="E19" s="1344"/>
      <c r="F19" s="1344"/>
      <c r="G19" s="1345" t="s">
        <v>1036</v>
      </c>
      <c r="H19" s="1345"/>
      <c r="I19" s="1345"/>
      <c r="J19" s="1345"/>
      <c r="K19" s="1345"/>
      <c r="L19" s="1345"/>
      <c r="M19" s="1345"/>
      <c r="N19" s="1345"/>
      <c r="O19" s="1345"/>
    </row>
    <row r="26" spans="1:15">
      <c r="M26" s="487">
        <f>SUM(N7:N11,N14)</f>
        <v>1056798</v>
      </c>
    </row>
    <row r="27" spans="1:15" ht="29.25" customHeight="1"/>
    <row r="28" spans="1:15">
      <c r="A28" s="90"/>
      <c r="B28" s="90"/>
      <c r="C28" s="90"/>
      <c r="D28" s="90"/>
      <c r="E28" s="90"/>
      <c r="F28" s="90"/>
      <c r="G28" s="90"/>
      <c r="H28" s="90"/>
      <c r="I28" s="90"/>
      <c r="J28" s="90"/>
      <c r="K28" s="90"/>
      <c r="L28" s="90"/>
      <c r="M28" s="90"/>
      <c r="N28" s="90"/>
      <c r="O28" s="90"/>
    </row>
  </sheetData>
  <mergeCells count="9">
    <mergeCell ref="A19:F19"/>
    <mergeCell ref="G19:O19"/>
    <mergeCell ref="A18:F18"/>
    <mergeCell ref="G18:O18"/>
    <mergeCell ref="A1:O1"/>
    <mergeCell ref="A2:O2"/>
    <mergeCell ref="A3:O3"/>
    <mergeCell ref="A5:A6"/>
    <mergeCell ref="O5:O6"/>
  </mergeCells>
  <printOptions horizontalCentered="1" verticalCentered="1"/>
  <pageMargins left="0" right="0" top="0" bottom="0.04" header="0" footer="0"/>
  <pageSetup paperSize="9" scale="71" orientation="landscape" r:id="rId1"/>
  <headerFooter alignWithMargins="0">
    <oddFooter>&amp;L_x000D_&amp;1#&amp;"Aptos"&amp;10&amp;K13A10E Classification: C0 Public - تصنيف الوثيقة عام</oddFooter>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DD92CD-78FE-495C-B2F5-52F984007324}">
  <dimension ref="A1:U50"/>
  <sheetViews>
    <sheetView showGridLines="0" rightToLeft="1" view="pageBreakPreview" zoomScaleNormal="75" zoomScaleSheetLayoutView="100" workbookViewId="0">
      <selection activeCell="B41" sqref="B41"/>
    </sheetView>
  </sheetViews>
  <sheetFormatPr defaultColWidth="9.140625" defaultRowHeight="30.75"/>
  <cols>
    <col min="1" max="1" width="42.5703125" style="492" customWidth="1"/>
    <col min="2" max="2" width="13.7109375" style="495" customWidth="1"/>
    <col min="3" max="3" width="47.85546875" style="554" customWidth="1"/>
    <col min="4" max="16384" width="9.140625" style="90"/>
  </cols>
  <sheetData>
    <row r="1" spans="1:21" s="11" customFormat="1" ht="18">
      <c r="A1" s="1109" t="s">
        <v>866</v>
      </c>
      <c r="B1" s="1110"/>
      <c r="C1" s="1110"/>
    </row>
    <row r="2" spans="1:21" s="12" customFormat="1" ht="15.75">
      <c r="A2" s="1111" t="s">
        <v>1016</v>
      </c>
      <c r="B2" s="1111"/>
      <c r="C2" s="1111"/>
    </row>
    <row r="3" spans="1:21" s="12" customFormat="1" ht="15.75">
      <c r="A3" s="1111">
        <v>2024</v>
      </c>
      <c r="B3" s="1111"/>
      <c r="C3" s="1111"/>
    </row>
    <row r="4" spans="1:21" ht="20.100000000000001" customHeight="1">
      <c r="A4" s="21" t="s">
        <v>1013</v>
      </c>
      <c r="B4" s="490"/>
      <c r="C4" s="32" t="s">
        <v>1014</v>
      </c>
    </row>
    <row r="5" spans="1:21" s="160" customFormat="1" ht="21" customHeight="1">
      <c r="A5" s="1112" t="s">
        <v>963</v>
      </c>
      <c r="B5" s="1114" t="s">
        <v>1017</v>
      </c>
      <c r="C5" s="1116" t="s">
        <v>962</v>
      </c>
    </row>
    <row r="6" spans="1:21" s="160" customFormat="1" ht="52.5" customHeight="1">
      <c r="A6" s="1113"/>
      <c r="B6" s="1115"/>
      <c r="C6" s="1117"/>
      <c r="U6" s="491"/>
    </row>
    <row r="7" spans="1:21" s="162" customFormat="1" ht="16.5" thickBot="1">
      <c r="A7" s="33" t="s">
        <v>804</v>
      </c>
      <c r="B7" s="836">
        <v>6039</v>
      </c>
      <c r="C7" s="201" t="s">
        <v>785</v>
      </c>
    </row>
    <row r="8" spans="1:21" s="162" customFormat="1" ht="16.5" thickBot="1">
      <c r="A8" s="163" t="s">
        <v>805</v>
      </c>
      <c r="B8" s="837">
        <v>2766</v>
      </c>
      <c r="C8" s="202" t="s">
        <v>765</v>
      </c>
    </row>
    <row r="9" spans="1:21" s="162" customFormat="1" ht="16.5" thickBot="1">
      <c r="A9" s="33" t="s">
        <v>786</v>
      </c>
      <c r="B9" s="838">
        <v>10937</v>
      </c>
      <c r="C9" s="38" t="s">
        <v>766</v>
      </c>
    </row>
    <row r="10" spans="1:21" s="162" customFormat="1" ht="16.5" thickBot="1">
      <c r="A10" s="163" t="s">
        <v>787</v>
      </c>
      <c r="B10" s="839">
        <v>3646</v>
      </c>
      <c r="C10" s="51" t="s">
        <v>767</v>
      </c>
    </row>
    <row r="11" spans="1:21" s="162" customFormat="1" ht="16.5" thickBot="1">
      <c r="A11" s="33" t="s">
        <v>788</v>
      </c>
      <c r="B11" s="838">
        <v>3408</v>
      </c>
      <c r="C11" s="38" t="s">
        <v>768</v>
      </c>
    </row>
    <row r="12" spans="1:21" s="162" customFormat="1" ht="16.5" thickBot="1">
      <c r="A12" s="163" t="s">
        <v>789</v>
      </c>
      <c r="B12" s="840">
        <v>12166</v>
      </c>
      <c r="C12" s="37" t="s">
        <v>806</v>
      </c>
    </row>
    <row r="13" spans="1:21" s="162" customFormat="1" ht="16.5" thickBot="1">
      <c r="A13" s="33" t="s">
        <v>807</v>
      </c>
      <c r="B13" s="838">
        <v>2782</v>
      </c>
      <c r="C13" s="38" t="s">
        <v>769</v>
      </c>
    </row>
    <row r="14" spans="1:21" s="162" customFormat="1" ht="16.5" thickBot="1">
      <c r="A14" s="163" t="s">
        <v>808</v>
      </c>
      <c r="B14" s="839">
        <v>5944</v>
      </c>
      <c r="C14" s="37" t="s">
        <v>770</v>
      </c>
    </row>
    <row r="15" spans="1:21" s="162" customFormat="1" ht="26.25" thickBot="1">
      <c r="A15" s="33" t="s">
        <v>809</v>
      </c>
      <c r="B15" s="841">
        <v>5944</v>
      </c>
      <c r="C15" s="201" t="s">
        <v>810</v>
      </c>
    </row>
    <row r="16" spans="1:21" s="162" customFormat="1" ht="16.5" thickBot="1">
      <c r="A16" s="163" t="s">
        <v>811</v>
      </c>
      <c r="B16" s="839">
        <v>1771</v>
      </c>
      <c r="C16" s="202" t="s">
        <v>771</v>
      </c>
    </row>
    <row r="17" spans="1:6" s="162" customFormat="1" ht="16.5" thickBot="1">
      <c r="A17" s="33" t="s">
        <v>790</v>
      </c>
      <c r="B17" s="841">
        <v>1298</v>
      </c>
      <c r="C17" s="38" t="s">
        <v>772</v>
      </c>
    </row>
    <row r="18" spans="1:6" s="162" customFormat="1" ht="16.5" thickBot="1">
      <c r="A18" s="163" t="s">
        <v>791</v>
      </c>
      <c r="B18" s="839">
        <v>5944</v>
      </c>
      <c r="C18" s="51" t="s">
        <v>773</v>
      </c>
    </row>
    <row r="19" spans="1:6" s="162" customFormat="1" ht="16.5" thickBot="1">
      <c r="A19" s="33" t="s">
        <v>812</v>
      </c>
      <c r="B19" s="841">
        <v>1062</v>
      </c>
      <c r="C19" s="38" t="s">
        <v>774</v>
      </c>
    </row>
    <row r="20" spans="1:6" s="162" customFormat="1" ht="16.5" thickBot="1">
      <c r="A20" s="163" t="s">
        <v>813</v>
      </c>
      <c r="B20" s="839">
        <v>1298</v>
      </c>
      <c r="C20" s="37" t="s">
        <v>775</v>
      </c>
    </row>
    <row r="21" spans="1:6" s="162" customFormat="1" ht="16.5" thickBot="1">
      <c r="A21" s="33" t="s">
        <v>814</v>
      </c>
      <c r="B21" s="841">
        <v>4322</v>
      </c>
      <c r="C21" s="38" t="s">
        <v>815</v>
      </c>
    </row>
    <row r="22" spans="1:6" s="162" customFormat="1" ht="16.5" thickBot="1">
      <c r="A22" s="163" t="s">
        <v>816</v>
      </c>
      <c r="B22" s="837">
        <v>5078</v>
      </c>
      <c r="C22" s="37" t="s">
        <v>776</v>
      </c>
    </row>
    <row r="23" spans="1:6" s="162" customFormat="1" ht="16.5" thickBot="1">
      <c r="A23" s="33" t="s">
        <v>817</v>
      </c>
      <c r="B23" s="838">
        <v>1298</v>
      </c>
      <c r="C23" s="201" t="s">
        <v>818</v>
      </c>
    </row>
    <row r="24" spans="1:6" s="162" customFormat="1" ht="16.5" thickBot="1">
      <c r="A24" s="163" t="s">
        <v>792</v>
      </c>
      <c r="B24" s="839">
        <v>4826</v>
      </c>
      <c r="C24" s="202" t="s">
        <v>777</v>
      </c>
    </row>
    <row r="25" spans="1:6" s="162" customFormat="1" ht="16.5" thickBot="1">
      <c r="A25" s="33" t="s">
        <v>793</v>
      </c>
      <c r="B25" s="838">
        <v>4826</v>
      </c>
      <c r="C25" s="38" t="s">
        <v>819</v>
      </c>
    </row>
    <row r="26" spans="1:6" s="162" customFormat="1" ht="26.25" thickBot="1">
      <c r="A26" s="163" t="s">
        <v>820</v>
      </c>
      <c r="B26" s="840">
        <v>1298</v>
      </c>
      <c r="C26" s="51" t="s">
        <v>821</v>
      </c>
    </row>
    <row r="27" spans="1:6" s="162" customFormat="1" ht="16.5" thickBot="1">
      <c r="A27" s="33" t="s">
        <v>794</v>
      </c>
      <c r="B27" s="838">
        <v>2666</v>
      </c>
      <c r="C27" s="38" t="s">
        <v>778</v>
      </c>
    </row>
    <row r="28" spans="1:6" s="162" customFormat="1" ht="16.5" thickBot="1">
      <c r="A28" s="163" t="s">
        <v>822</v>
      </c>
      <c r="B28" s="839">
        <v>3611</v>
      </c>
      <c r="C28" s="37" t="s">
        <v>779</v>
      </c>
    </row>
    <row r="29" spans="1:6" s="162" customFormat="1" ht="16.5" thickBot="1">
      <c r="A29" s="33" t="s">
        <v>823</v>
      </c>
      <c r="B29" s="841">
        <v>1802</v>
      </c>
      <c r="C29" s="38" t="s">
        <v>780</v>
      </c>
    </row>
    <row r="30" spans="1:6" s="162" customFormat="1" ht="16.5" thickBot="1">
      <c r="A30" s="163" t="s">
        <v>824</v>
      </c>
      <c r="B30" s="839">
        <v>3170</v>
      </c>
      <c r="C30" s="51" t="s">
        <v>825</v>
      </c>
    </row>
    <row r="31" spans="1:6" s="162" customFormat="1" ht="16.5" thickBot="1">
      <c r="A31" s="33" t="s">
        <v>826</v>
      </c>
      <c r="B31" s="841">
        <v>4332</v>
      </c>
      <c r="C31" s="38" t="s">
        <v>827</v>
      </c>
    </row>
    <row r="32" spans="1:6" s="162" customFormat="1" ht="16.5" thickBot="1">
      <c r="A32" s="163" t="s">
        <v>828</v>
      </c>
      <c r="B32" s="839">
        <v>12124</v>
      </c>
      <c r="C32" s="51" t="s">
        <v>781</v>
      </c>
    </row>
    <row r="33" spans="1:3" s="162" customFormat="1" ht="16.5" thickBot="1">
      <c r="A33" s="33" t="s">
        <v>829</v>
      </c>
      <c r="B33" s="841">
        <v>3845</v>
      </c>
      <c r="C33" s="38" t="s">
        <v>782</v>
      </c>
    </row>
    <row r="34" spans="1:3" s="162" customFormat="1" ht="16.5" thickBot="1">
      <c r="A34" s="163" t="s">
        <v>795</v>
      </c>
      <c r="B34" s="839">
        <v>11436</v>
      </c>
      <c r="C34" s="51" t="s">
        <v>783</v>
      </c>
    </row>
    <row r="35" spans="1:3" s="162" customFormat="1" ht="32.25" thickBot="1">
      <c r="A35" s="33" t="s">
        <v>830</v>
      </c>
      <c r="B35" s="841">
        <v>11967</v>
      </c>
      <c r="C35" s="38" t="s">
        <v>784</v>
      </c>
    </row>
    <row r="36" spans="1:3" s="162" customFormat="1" ht="16.5" thickBot="1">
      <c r="A36" s="163" t="s">
        <v>831</v>
      </c>
      <c r="B36" s="839">
        <v>14830</v>
      </c>
      <c r="C36" s="51" t="s">
        <v>832</v>
      </c>
    </row>
    <row r="37" spans="1:3" s="162" customFormat="1" ht="16.5" thickBot="1">
      <c r="A37" s="33" t="s">
        <v>833</v>
      </c>
      <c r="B37" s="842">
        <v>2572</v>
      </c>
      <c r="C37" s="38" t="s">
        <v>834</v>
      </c>
    </row>
    <row r="38" spans="1:3" s="162" customFormat="1" ht="16.5" thickBot="1">
      <c r="A38" s="163" t="s">
        <v>796</v>
      </c>
      <c r="B38" s="839">
        <v>10800</v>
      </c>
      <c r="C38" s="51" t="s">
        <v>835</v>
      </c>
    </row>
    <row r="39" spans="1:3" s="162" customFormat="1" ht="31.5">
      <c r="A39" s="868" t="s">
        <v>836</v>
      </c>
      <c r="B39" s="843">
        <v>22231</v>
      </c>
      <c r="C39" s="847" t="s">
        <v>837</v>
      </c>
    </row>
    <row r="40" spans="1:3" ht="15.75">
      <c r="A40" s="846" t="s">
        <v>0</v>
      </c>
      <c r="B40" s="844">
        <f>SUM(B7:B39)</f>
        <v>192039</v>
      </c>
      <c r="C40" s="845" t="s">
        <v>1</v>
      </c>
    </row>
    <row r="41" spans="1:3">
      <c r="B41" s="493"/>
    </row>
    <row r="50" spans="1:3" ht="29.25" customHeight="1">
      <c r="A50" s="494"/>
      <c r="B50" s="490"/>
      <c r="C50" s="555"/>
    </row>
  </sheetData>
  <mergeCells count="6">
    <mergeCell ref="A1:C1"/>
    <mergeCell ref="A2:C2"/>
    <mergeCell ref="A3:C3"/>
    <mergeCell ref="A5:A6"/>
    <mergeCell ref="B5:B6"/>
    <mergeCell ref="C5:C6"/>
  </mergeCells>
  <printOptions horizontalCentered="1" verticalCentered="1"/>
  <pageMargins left="0" right="0" top="0" bottom="3.937007874015748E-2" header="0" footer="0"/>
  <pageSetup paperSize="9" scale="95" orientation="portrait" r:id="rId1"/>
  <headerFooter alignWithMargins="0">
    <oddFooter>&amp;L_x000D_&amp;1#&amp;"Aptos"&amp;10&amp;K13A10E Classification: C0 Public - تصنيف الوثيقة عام</oddFooter>
  </headerFooter>
  <legacy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2"/>
  <dimension ref="A1:Q33"/>
  <sheetViews>
    <sheetView showGridLines="0" rightToLeft="1" view="pageBreakPreview" zoomScale="85" zoomScaleNormal="75" zoomScaleSheetLayoutView="85" workbookViewId="0">
      <selection activeCell="E15" sqref="E15"/>
    </sheetView>
  </sheetViews>
  <sheetFormatPr defaultRowHeight="12.75"/>
  <cols>
    <col min="1" max="1" width="14.140625" style="10" customWidth="1"/>
    <col min="2" max="2" width="10.7109375" style="10" customWidth="1"/>
    <col min="3" max="3" width="9.7109375" style="10" customWidth="1"/>
    <col min="4" max="5" width="10.7109375" style="10" customWidth="1"/>
    <col min="6" max="6" width="10.28515625" style="10" customWidth="1"/>
    <col min="7" max="7" width="9.7109375" style="10" customWidth="1"/>
    <col min="8" max="8" width="11.7109375" style="17" customWidth="1"/>
    <col min="9" max="9" width="8.5703125" style="17" customWidth="1"/>
    <col min="10" max="10" width="9" style="17" hidden="1" customWidth="1"/>
    <col min="11" max="12" width="7.7109375" style="17" customWidth="1"/>
    <col min="13" max="13" width="9" style="17" customWidth="1"/>
    <col min="14" max="16" width="7.7109375" style="17" customWidth="1"/>
    <col min="17" max="17" width="16.5703125" style="10" customWidth="1"/>
  </cols>
  <sheetData>
    <row r="1" spans="1:17" s="11" customFormat="1" ht="18">
      <c r="A1" s="944" t="s">
        <v>254</v>
      </c>
      <c r="B1" s="945"/>
      <c r="C1" s="945"/>
      <c r="D1" s="945"/>
      <c r="E1" s="945"/>
      <c r="F1" s="945"/>
      <c r="G1" s="945"/>
      <c r="H1" s="945"/>
      <c r="I1" s="945"/>
      <c r="J1" s="945"/>
      <c r="K1" s="945"/>
      <c r="L1" s="945"/>
      <c r="M1" s="945"/>
      <c r="N1" s="945"/>
      <c r="O1" s="945"/>
      <c r="P1" s="945"/>
      <c r="Q1" s="945"/>
    </row>
    <row r="2" spans="1:17" s="11" customFormat="1" ht="18">
      <c r="A2" s="1143">
        <v>2024</v>
      </c>
      <c r="B2" s="1144"/>
      <c r="C2" s="1144"/>
      <c r="D2" s="1144"/>
      <c r="E2" s="1144"/>
      <c r="F2" s="1144"/>
      <c r="G2" s="1144"/>
      <c r="H2" s="1144"/>
      <c r="I2" s="1144"/>
      <c r="J2" s="1144"/>
      <c r="K2" s="1144"/>
      <c r="L2" s="1144"/>
      <c r="M2" s="1144"/>
      <c r="N2" s="1144"/>
      <c r="O2" s="1144"/>
      <c r="P2" s="1144"/>
      <c r="Q2" s="1144"/>
    </row>
    <row r="3" spans="1:17" s="12" customFormat="1" ht="15.75">
      <c r="A3" s="947" t="s">
        <v>255</v>
      </c>
      <c r="B3" s="947"/>
      <c r="C3" s="947"/>
      <c r="D3" s="947"/>
      <c r="E3" s="947"/>
      <c r="F3" s="947"/>
      <c r="G3" s="947"/>
      <c r="H3" s="947"/>
      <c r="I3" s="947"/>
      <c r="J3" s="947"/>
      <c r="K3" s="947"/>
      <c r="L3" s="947"/>
      <c r="M3" s="947"/>
      <c r="N3" s="947"/>
      <c r="O3" s="947"/>
      <c r="P3" s="947"/>
      <c r="Q3" s="947"/>
    </row>
    <row r="4" spans="1:17" s="12" customFormat="1" ht="15.75">
      <c r="A4" s="947">
        <v>2024</v>
      </c>
      <c r="B4" s="947"/>
      <c r="C4" s="947"/>
      <c r="D4" s="947"/>
      <c r="E4" s="947"/>
      <c r="F4" s="947"/>
      <c r="G4" s="947"/>
      <c r="H4" s="947"/>
      <c r="I4" s="947"/>
      <c r="J4" s="947"/>
      <c r="K4" s="947"/>
      <c r="L4" s="947"/>
      <c r="M4" s="947"/>
      <c r="N4" s="947"/>
      <c r="O4" s="947"/>
      <c r="P4" s="947"/>
      <c r="Q4" s="947"/>
    </row>
    <row r="5" spans="1:17" ht="20.100000000000001" customHeight="1">
      <c r="A5" s="21" t="s">
        <v>974</v>
      </c>
      <c r="B5" s="20"/>
      <c r="C5" s="20"/>
      <c r="D5" s="20"/>
      <c r="E5" s="20"/>
      <c r="F5"/>
      <c r="G5"/>
      <c r="H5"/>
      <c r="I5"/>
      <c r="J5"/>
      <c r="K5"/>
      <c r="L5"/>
      <c r="M5"/>
      <c r="N5"/>
      <c r="O5"/>
      <c r="P5"/>
      <c r="Q5" s="32" t="s">
        <v>975</v>
      </c>
    </row>
    <row r="6" spans="1:17" s="4" customFormat="1" ht="28.5" customHeight="1" thickBot="1">
      <c r="A6" s="1148" t="s">
        <v>246</v>
      </c>
      <c r="B6" s="1035" t="s">
        <v>314</v>
      </c>
      <c r="C6" s="1036"/>
      <c r="D6" s="1036"/>
      <c r="E6" s="1036"/>
      <c r="F6" s="1036"/>
      <c r="G6" s="1037"/>
      <c r="H6" s="1119" t="s">
        <v>250</v>
      </c>
      <c r="I6" s="1119" t="s">
        <v>682</v>
      </c>
      <c r="J6" s="1140" t="s">
        <v>251</v>
      </c>
      <c r="K6" s="1125" t="s">
        <v>252</v>
      </c>
      <c r="L6" s="1126"/>
      <c r="M6" s="1070"/>
      <c r="N6" s="1131" t="s">
        <v>253</v>
      </c>
      <c r="O6" s="1132"/>
      <c r="P6" s="1133"/>
      <c r="Q6" s="1145" t="s">
        <v>245</v>
      </c>
    </row>
    <row r="7" spans="1:17" s="4" customFormat="1" ht="27.75" customHeight="1" thickBot="1">
      <c r="A7" s="1149"/>
      <c r="B7" s="116" t="s">
        <v>292</v>
      </c>
      <c r="C7" s="116" t="s">
        <v>293</v>
      </c>
      <c r="D7" s="116" t="s">
        <v>294</v>
      </c>
      <c r="E7" s="116" t="s">
        <v>295</v>
      </c>
      <c r="F7" s="116" t="s">
        <v>248</v>
      </c>
      <c r="G7" s="116" t="s">
        <v>0</v>
      </c>
      <c r="H7" s="1120"/>
      <c r="I7" s="1120"/>
      <c r="J7" s="1141"/>
      <c r="K7" s="1127"/>
      <c r="L7" s="1128"/>
      <c r="M7" s="1071"/>
      <c r="N7" s="1134"/>
      <c r="O7" s="1135"/>
      <c r="P7" s="1136"/>
      <c r="Q7" s="1146"/>
    </row>
    <row r="8" spans="1:17" s="4" customFormat="1" ht="12" customHeight="1" thickBot="1">
      <c r="A8" s="1149"/>
      <c r="B8" s="1122" t="s">
        <v>289</v>
      </c>
      <c r="C8" s="1122" t="s">
        <v>290</v>
      </c>
      <c r="D8" s="1122" t="s">
        <v>249</v>
      </c>
      <c r="E8" s="1122" t="s">
        <v>291</v>
      </c>
      <c r="F8" s="1122" t="s">
        <v>247</v>
      </c>
      <c r="G8" s="1122" t="s">
        <v>1</v>
      </c>
      <c r="H8" s="1120"/>
      <c r="I8" s="1120"/>
      <c r="J8" s="1141"/>
      <c r="K8" s="1129"/>
      <c r="L8" s="1130"/>
      <c r="M8" s="1072"/>
      <c r="N8" s="1134"/>
      <c r="O8" s="1135"/>
      <c r="P8" s="1136"/>
      <c r="Q8" s="1146"/>
    </row>
    <row r="9" spans="1:17" s="4" customFormat="1" ht="15" customHeight="1" thickBot="1">
      <c r="A9" s="1149"/>
      <c r="B9" s="1122"/>
      <c r="C9" s="1122"/>
      <c r="D9" s="1122"/>
      <c r="E9" s="1122"/>
      <c r="F9" s="1122"/>
      <c r="G9" s="1122"/>
      <c r="H9" s="1120"/>
      <c r="I9" s="1120"/>
      <c r="J9" s="1141"/>
      <c r="K9" s="1139" t="s">
        <v>232</v>
      </c>
      <c r="L9" s="1139" t="s">
        <v>233</v>
      </c>
      <c r="M9" s="1137" t="s">
        <v>231</v>
      </c>
      <c r="N9" s="1139" t="s">
        <v>232</v>
      </c>
      <c r="O9" s="1139" t="s">
        <v>233</v>
      </c>
      <c r="P9" s="1137" t="s">
        <v>231</v>
      </c>
      <c r="Q9" s="1146"/>
    </row>
    <row r="10" spans="1:17" s="4" customFormat="1" ht="14.25" customHeight="1">
      <c r="A10" s="1150"/>
      <c r="B10" s="1123"/>
      <c r="C10" s="1123"/>
      <c r="D10" s="1123"/>
      <c r="E10" s="1123"/>
      <c r="F10" s="1123"/>
      <c r="G10" s="1123"/>
      <c r="H10" s="1121"/>
      <c r="I10" s="1121"/>
      <c r="J10" s="1142"/>
      <c r="K10" s="1138"/>
      <c r="L10" s="1138"/>
      <c r="M10" s="1138"/>
      <c r="N10" s="1138"/>
      <c r="O10" s="1138"/>
      <c r="P10" s="1138"/>
      <c r="Q10" s="1147"/>
    </row>
    <row r="11" spans="1:17" s="5" customFormat="1" ht="27" customHeight="1" thickBot="1">
      <c r="A11" s="43" t="s">
        <v>45</v>
      </c>
      <c r="B11" s="85">
        <v>112</v>
      </c>
      <c r="C11" s="85">
        <v>349</v>
      </c>
      <c r="D11" s="85">
        <v>22</v>
      </c>
      <c r="E11" s="85">
        <v>13</v>
      </c>
      <c r="F11" s="117">
        <v>59</v>
      </c>
      <c r="G11" s="117">
        <f>SUM(B11:F11)</f>
        <v>555</v>
      </c>
      <c r="H11" s="117">
        <v>847</v>
      </c>
      <c r="I11" s="117">
        <v>329</v>
      </c>
      <c r="J11" s="117"/>
      <c r="K11" s="85">
        <v>40</v>
      </c>
      <c r="L11" s="85">
        <v>6</v>
      </c>
      <c r="M11" s="117">
        <f>K11+L11</f>
        <v>46</v>
      </c>
      <c r="N11" s="85">
        <v>0</v>
      </c>
      <c r="O11" s="85">
        <v>5</v>
      </c>
      <c r="P11" s="254">
        <f>N11+O11</f>
        <v>5</v>
      </c>
      <c r="Q11" s="36" t="s">
        <v>46</v>
      </c>
    </row>
    <row r="12" spans="1:17" s="5" customFormat="1" ht="27" customHeight="1" thickBot="1">
      <c r="A12" s="34" t="s">
        <v>47</v>
      </c>
      <c r="B12" s="86">
        <v>116</v>
      </c>
      <c r="C12" s="86">
        <v>491</v>
      </c>
      <c r="D12" s="86">
        <v>92</v>
      </c>
      <c r="E12" s="86">
        <v>28</v>
      </c>
      <c r="F12" s="86">
        <v>94</v>
      </c>
      <c r="G12" s="86">
        <f t="shared" ref="G12:G18" si="0">SUM(B12:F12)</f>
        <v>821</v>
      </c>
      <c r="H12" s="86">
        <v>1292</v>
      </c>
      <c r="I12" s="86">
        <v>509</v>
      </c>
      <c r="J12" s="86"/>
      <c r="K12" s="86">
        <v>63</v>
      </c>
      <c r="L12" s="86">
        <v>12</v>
      </c>
      <c r="M12" s="86">
        <f t="shared" ref="M12:M18" si="1">K12+L12</f>
        <v>75</v>
      </c>
      <c r="N12" s="86">
        <v>1</v>
      </c>
      <c r="O12" s="86">
        <v>15</v>
      </c>
      <c r="P12" s="255">
        <f t="shared" ref="P12:P17" si="2">N12+O12</f>
        <v>16</v>
      </c>
      <c r="Q12" s="37" t="s">
        <v>256</v>
      </c>
    </row>
    <row r="13" spans="1:17" s="5" customFormat="1" ht="27" customHeight="1" thickBot="1">
      <c r="A13" s="43" t="s">
        <v>48</v>
      </c>
      <c r="B13" s="85">
        <v>34</v>
      </c>
      <c r="C13" s="85">
        <v>130</v>
      </c>
      <c r="D13" s="85">
        <v>35</v>
      </c>
      <c r="E13" s="85">
        <v>3</v>
      </c>
      <c r="F13" s="85">
        <v>48</v>
      </c>
      <c r="G13" s="85">
        <f t="shared" si="0"/>
        <v>250</v>
      </c>
      <c r="H13" s="85">
        <v>302</v>
      </c>
      <c r="I13" s="85">
        <v>122</v>
      </c>
      <c r="J13" s="85"/>
      <c r="K13" s="85">
        <v>12</v>
      </c>
      <c r="L13" s="85">
        <v>3</v>
      </c>
      <c r="M13" s="85">
        <f t="shared" si="1"/>
        <v>15</v>
      </c>
      <c r="N13" s="85">
        <v>0</v>
      </c>
      <c r="O13" s="85">
        <v>3</v>
      </c>
      <c r="P13" s="254">
        <f t="shared" si="2"/>
        <v>3</v>
      </c>
      <c r="Q13" s="36" t="s">
        <v>259</v>
      </c>
    </row>
    <row r="14" spans="1:17" s="5" customFormat="1" ht="27" customHeight="1" thickBot="1">
      <c r="A14" s="34" t="s">
        <v>49</v>
      </c>
      <c r="B14" s="86">
        <v>20</v>
      </c>
      <c r="C14" s="86">
        <v>91</v>
      </c>
      <c r="D14" s="86">
        <v>14</v>
      </c>
      <c r="E14" s="86">
        <v>3</v>
      </c>
      <c r="F14" s="86">
        <v>12</v>
      </c>
      <c r="G14" s="86">
        <f t="shared" si="0"/>
        <v>140</v>
      </c>
      <c r="H14" s="86">
        <v>218</v>
      </c>
      <c r="I14" s="86">
        <v>86</v>
      </c>
      <c r="J14" s="86"/>
      <c r="K14" s="86">
        <v>11</v>
      </c>
      <c r="L14" s="86">
        <v>2</v>
      </c>
      <c r="M14" s="86">
        <f t="shared" si="1"/>
        <v>13</v>
      </c>
      <c r="N14" s="86">
        <v>0</v>
      </c>
      <c r="O14" s="86">
        <v>4</v>
      </c>
      <c r="P14" s="255">
        <f t="shared" si="2"/>
        <v>4</v>
      </c>
      <c r="Q14" s="37" t="s">
        <v>50</v>
      </c>
    </row>
    <row r="15" spans="1:17" s="5" customFormat="1" ht="27" customHeight="1" thickBot="1">
      <c r="A15" s="43" t="s">
        <v>51</v>
      </c>
      <c r="B15" s="85">
        <v>38</v>
      </c>
      <c r="C15" s="85">
        <v>108</v>
      </c>
      <c r="D15" s="85">
        <v>13</v>
      </c>
      <c r="E15" s="85">
        <v>5</v>
      </c>
      <c r="F15" s="85">
        <v>27</v>
      </c>
      <c r="G15" s="85">
        <f t="shared" si="0"/>
        <v>191</v>
      </c>
      <c r="H15" s="85">
        <v>193</v>
      </c>
      <c r="I15" s="85">
        <v>99</v>
      </c>
      <c r="J15" s="85"/>
      <c r="K15" s="85">
        <v>5</v>
      </c>
      <c r="L15" s="85">
        <v>1</v>
      </c>
      <c r="M15" s="85">
        <f t="shared" si="1"/>
        <v>6</v>
      </c>
      <c r="N15" s="85">
        <v>0</v>
      </c>
      <c r="O15" s="85">
        <v>2</v>
      </c>
      <c r="P15" s="254">
        <f t="shared" si="2"/>
        <v>2</v>
      </c>
      <c r="Q15" s="36" t="s">
        <v>260</v>
      </c>
    </row>
    <row r="16" spans="1:17" s="5" customFormat="1" ht="27" customHeight="1" thickBot="1">
      <c r="A16" s="34" t="s">
        <v>52</v>
      </c>
      <c r="B16" s="86">
        <v>20</v>
      </c>
      <c r="C16" s="86">
        <v>32</v>
      </c>
      <c r="D16" s="86">
        <v>7</v>
      </c>
      <c r="E16" s="86">
        <v>6</v>
      </c>
      <c r="F16" s="86">
        <v>3</v>
      </c>
      <c r="G16" s="86">
        <f t="shared" si="0"/>
        <v>68</v>
      </c>
      <c r="H16" s="86">
        <v>62</v>
      </c>
      <c r="I16" s="86">
        <v>27</v>
      </c>
      <c r="J16" s="86"/>
      <c r="K16" s="86">
        <v>4</v>
      </c>
      <c r="L16" s="86">
        <v>1</v>
      </c>
      <c r="M16" s="86">
        <f t="shared" si="1"/>
        <v>5</v>
      </c>
      <c r="N16" s="86">
        <v>0</v>
      </c>
      <c r="O16" s="86">
        <v>0</v>
      </c>
      <c r="P16" s="255">
        <f t="shared" si="2"/>
        <v>0</v>
      </c>
      <c r="Q16" s="37" t="s">
        <v>261</v>
      </c>
    </row>
    <row r="17" spans="1:17" s="5" customFormat="1" ht="27" customHeight="1" thickBot="1">
      <c r="A17" s="43" t="s">
        <v>53</v>
      </c>
      <c r="B17" s="85">
        <v>24</v>
      </c>
      <c r="C17" s="85">
        <v>96</v>
      </c>
      <c r="D17" s="85">
        <v>26</v>
      </c>
      <c r="E17" s="85">
        <v>10</v>
      </c>
      <c r="F17" s="85">
        <v>13</v>
      </c>
      <c r="G17" s="85">
        <f t="shared" si="0"/>
        <v>169</v>
      </c>
      <c r="H17" s="85">
        <v>242</v>
      </c>
      <c r="I17" s="85">
        <v>88</v>
      </c>
      <c r="J17" s="85"/>
      <c r="K17" s="85">
        <v>9</v>
      </c>
      <c r="L17" s="85">
        <v>7</v>
      </c>
      <c r="M17" s="85">
        <f t="shared" si="1"/>
        <v>16</v>
      </c>
      <c r="N17" s="85">
        <v>0</v>
      </c>
      <c r="O17" s="85">
        <v>1</v>
      </c>
      <c r="P17" s="254">
        <f t="shared" si="2"/>
        <v>1</v>
      </c>
      <c r="Q17" s="36" t="s">
        <v>257</v>
      </c>
    </row>
    <row r="18" spans="1:17" s="5" customFormat="1" ht="27" customHeight="1">
      <c r="A18" s="44" t="s">
        <v>151</v>
      </c>
      <c r="B18" s="112">
        <v>38</v>
      </c>
      <c r="C18" s="112">
        <v>107</v>
      </c>
      <c r="D18" s="112">
        <v>18</v>
      </c>
      <c r="E18" s="112">
        <v>5</v>
      </c>
      <c r="F18" s="112">
        <v>27</v>
      </c>
      <c r="G18" s="112">
        <f t="shared" si="0"/>
        <v>195</v>
      </c>
      <c r="H18" s="112">
        <v>119</v>
      </c>
      <c r="I18" s="112">
        <v>98</v>
      </c>
      <c r="J18" s="112"/>
      <c r="K18" s="112">
        <v>4</v>
      </c>
      <c r="L18" s="112">
        <v>1</v>
      </c>
      <c r="M18" s="112">
        <f t="shared" si="1"/>
        <v>5</v>
      </c>
      <c r="N18" s="112">
        <v>0</v>
      </c>
      <c r="O18" s="112">
        <v>0</v>
      </c>
      <c r="P18" s="256">
        <f>N18+O18</f>
        <v>0</v>
      </c>
      <c r="Q18" s="51" t="s">
        <v>258</v>
      </c>
    </row>
    <row r="19" spans="1:17" s="5" customFormat="1" ht="23.25" customHeight="1">
      <c r="A19" s="690" t="s">
        <v>2</v>
      </c>
      <c r="B19" s="691">
        <f>SUM(B11:B18)</f>
        <v>402</v>
      </c>
      <c r="C19" s="691">
        <f t="shared" ref="C19:J19" si="3">SUM(C11:C18)</f>
        <v>1404</v>
      </c>
      <c r="D19" s="691">
        <f t="shared" si="3"/>
        <v>227</v>
      </c>
      <c r="E19" s="691">
        <f>SUM(E11:E18)</f>
        <v>73</v>
      </c>
      <c r="F19" s="691">
        <f t="shared" si="3"/>
        <v>283</v>
      </c>
      <c r="G19" s="691">
        <f>SUM(G11:G18)</f>
        <v>2389</v>
      </c>
      <c r="H19" s="691">
        <f t="shared" si="3"/>
        <v>3275</v>
      </c>
      <c r="I19" s="691">
        <f>SUM(I11:I18)</f>
        <v>1358</v>
      </c>
      <c r="J19" s="691">
        <f t="shared" si="3"/>
        <v>0</v>
      </c>
      <c r="K19" s="691">
        <f t="shared" ref="K19:P19" si="4">SUM(K11:K18)</f>
        <v>148</v>
      </c>
      <c r="L19" s="691">
        <f t="shared" si="4"/>
        <v>33</v>
      </c>
      <c r="M19" s="691">
        <f t="shared" si="4"/>
        <v>181</v>
      </c>
      <c r="N19" s="691">
        <f t="shared" si="4"/>
        <v>1</v>
      </c>
      <c r="O19" s="691">
        <f t="shared" si="4"/>
        <v>30</v>
      </c>
      <c r="P19" s="691">
        <f t="shared" si="4"/>
        <v>31</v>
      </c>
      <c r="Q19" s="692" t="s">
        <v>3</v>
      </c>
    </row>
    <row r="20" spans="1:17" ht="12.75" customHeight="1">
      <c r="A20" s="1124" t="s">
        <v>489</v>
      </c>
      <c r="B20" s="1124"/>
      <c r="C20" s="1124"/>
      <c r="D20" s="1124"/>
      <c r="J20"/>
      <c r="K20"/>
      <c r="L20" s="1118" t="s">
        <v>54</v>
      </c>
      <c r="M20" s="1118"/>
      <c r="N20" s="1118"/>
      <c r="O20" s="1118"/>
      <c r="P20" s="1118"/>
      <c r="Q20" s="1118"/>
    </row>
    <row r="21" spans="1:17" ht="12.75" customHeight="1">
      <c r="A21" s="1124" t="s">
        <v>490</v>
      </c>
      <c r="B21" s="1124"/>
      <c r="C21" s="1124"/>
      <c r="D21" s="1124"/>
      <c r="J21"/>
      <c r="K21"/>
      <c r="L21" s="1118" t="s">
        <v>442</v>
      </c>
      <c r="M21" s="1118"/>
      <c r="N21" s="1118"/>
      <c r="O21" s="1118"/>
      <c r="P21" s="1118"/>
      <c r="Q21" s="1118"/>
    </row>
    <row r="22" spans="1:17" ht="12.75" customHeight="1">
      <c r="A22" s="1124" t="s">
        <v>491</v>
      </c>
      <c r="B22" s="1124"/>
      <c r="C22" s="1124"/>
      <c r="D22" s="1124"/>
      <c r="J22"/>
      <c r="K22" s="1118" t="s">
        <v>443</v>
      </c>
      <c r="L22" s="1118"/>
      <c r="M22" s="1118"/>
      <c r="N22" s="1118"/>
      <c r="O22" s="1118"/>
      <c r="P22" s="1118"/>
      <c r="Q22" s="1118"/>
    </row>
    <row r="23" spans="1:17" ht="13.5" customHeight="1">
      <c r="J23"/>
      <c r="K23"/>
      <c r="L23"/>
      <c r="M23"/>
      <c r="N23"/>
      <c r="O23"/>
      <c r="P23"/>
    </row>
    <row r="24" spans="1:17" ht="13.5" customHeight="1">
      <c r="J24"/>
      <c r="K24"/>
      <c r="L24"/>
      <c r="M24"/>
      <c r="N24"/>
      <c r="O24"/>
      <c r="P24"/>
    </row>
    <row r="25" spans="1:17" ht="13.5" customHeight="1">
      <c r="J25"/>
      <c r="K25"/>
      <c r="L25"/>
      <c r="M25"/>
      <c r="N25"/>
      <c r="O25"/>
      <c r="P25"/>
    </row>
    <row r="26" spans="1:17" ht="13.5" customHeight="1">
      <c r="J26"/>
      <c r="K26"/>
      <c r="L26"/>
      <c r="M26"/>
      <c r="N26"/>
      <c r="O26"/>
      <c r="P26"/>
    </row>
    <row r="27" spans="1:17">
      <c r="J27"/>
      <c r="K27"/>
      <c r="L27"/>
      <c r="M27"/>
      <c r="N27"/>
      <c r="O27"/>
      <c r="P27"/>
    </row>
    <row r="28" spans="1:17" ht="13.5" customHeight="1">
      <c r="J28"/>
      <c r="K28"/>
      <c r="L28"/>
      <c r="M28"/>
      <c r="N28"/>
      <c r="O28"/>
      <c r="P28"/>
    </row>
    <row r="29" spans="1:17" ht="13.5" customHeight="1">
      <c r="J29"/>
      <c r="K29"/>
      <c r="L29"/>
      <c r="M29"/>
      <c r="N29"/>
      <c r="O29"/>
      <c r="P29"/>
    </row>
    <row r="30" spans="1:17" ht="13.5" customHeight="1">
      <c r="J30"/>
      <c r="K30"/>
      <c r="L30"/>
      <c r="M30"/>
      <c r="N30"/>
      <c r="O30"/>
      <c r="P30"/>
    </row>
    <row r="31" spans="1:17">
      <c r="J31"/>
      <c r="K31"/>
      <c r="L31"/>
      <c r="M31"/>
      <c r="N31"/>
      <c r="O31"/>
      <c r="P31"/>
    </row>
    <row r="32" spans="1:17" ht="29.25" customHeight="1">
      <c r="J32"/>
      <c r="K32"/>
      <c r="L32"/>
      <c r="M32"/>
      <c r="N32"/>
      <c r="O32"/>
      <c r="P32"/>
    </row>
    <row r="33" spans="10:16" ht="13.5" customHeight="1">
      <c r="J33"/>
      <c r="K33"/>
      <c r="L33"/>
      <c r="M33"/>
      <c r="N33"/>
      <c r="O33"/>
      <c r="P33"/>
    </row>
  </sheetData>
  <mergeCells count="30">
    <mergeCell ref="M9:M10"/>
    <mergeCell ref="P9:P10"/>
    <mergeCell ref="A1:Q1"/>
    <mergeCell ref="K9:K10"/>
    <mergeCell ref="J6:J10"/>
    <mergeCell ref="I6:I10"/>
    <mergeCell ref="A2:Q2"/>
    <mergeCell ref="A3:Q3"/>
    <mergeCell ref="A4:Q4"/>
    <mergeCell ref="L9:L10"/>
    <mergeCell ref="Q6:Q10"/>
    <mergeCell ref="N9:N10"/>
    <mergeCell ref="O9:O10"/>
    <mergeCell ref="A6:A10"/>
    <mergeCell ref="L20:Q20"/>
    <mergeCell ref="L21:Q21"/>
    <mergeCell ref="K22:Q22"/>
    <mergeCell ref="H6:H10"/>
    <mergeCell ref="B8:B10"/>
    <mergeCell ref="C8:C10"/>
    <mergeCell ref="D8:D10"/>
    <mergeCell ref="E8:E10"/>
    <mergeCell ref="F8:F10"/>
    <mergeCell ref="B6:G6"/>
    <mergeCell ref="G8:G10"/>
    <mergeCell ref="A20:D20"/>
    <mergeCell ref="A21:D21"/>
    <mergeCell ref="A22:D22"/>
    <mergeCell ref="K6:M8"/>
    <mergeCell ref="N6:P8"/>
  </mergeCells>
  <phoneticPr fontId="34" type="noConversion"/>
  <printOptions horizontalCentered="1" verticalCentered="1"/>
  <pageMargins left="0" right="0" top="0" bottom="0" header="0" footer="0"/>
  <pageSetup paperSize="9" scale="92" orientation="landscape" r:id="rId1"/>
  <headerFooter alignWithMargins="0">
    <oddFooter>&amp;L_x000D_&amp;1#&amp;"Aptos"&amp;10&amp;K13A10E Classification: C0 Public - تصنيف الوثيقة عام</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8AED3-5943-402F-B6B6-8E7A15838F3B}">
  <sheetPr>
    <pageSetUpPr fitToPage="1"/>
  </sheetPr>
  <dimension ref="A1:AE54"/>
  <sheetViews>
    <sheetView rightToLeft="1" view="pageBreakPreview" zoomScaleNormal="100" zoomScaleSheetLayoutView="100" workbookViewId="0">
      <selection activeCell="V23" sqref="V23"/>
    </sheetView>
  </sheetViews>
  <sheetFormatPr defaultColWidth="10.42578125" defaultRowHeight="12.75"/>
  <cols>
    <col min="1" max="1" width="11.28515625" style="913" customWidth="1"/>
    <col min="2" max="2" width="13.28515625" style="913" customWidth="1"/>
    <col min="3" max="3" width="8.85546875" style="913" bestFit="1" customWidth="1"/>
    <col min="4" max="4" width="9.5703125" style="913" customWidth="1"/>
    <col min="5" max="5" width="8.85546875" style="913" bestFit="1" customWidth="1"/>
    <col min="6" max="6" width="9.85546875" style="913" bestFit="1" customWidth="1"/>
    <col min="7" max="10" width="8.85546875" style="913" bestFit="1" customWidth="1"/>
    <col min="11" max="11" width="11.140625" style="913" customWidth="1"/>
    <col min="12" max="12" width="8.85546875" style="913" bestFit="1" customWidth="1"/>
    <col min="13" max="13" width="10.28515625" style="913" bestFit="1" customWidth="1"/>
    <col min="14" max="14" width="10.42578125" style="913" bestFit="1" customWidth="1"/>
    <col min="15" max="15" width="9.85546875" style="913" bestFit="1" customWidth="1"/>
    <col min="16" max="16" width="14.140625" style="913" customWidth="1"/>
    <col min="17" max="17" width="12.85546875" style="913" customWidth="1"/>
    <col min="18" max="16384" width="10.42578125" style="894"/>
  </cols>
  <sheetData>
    <row r="1" spans="1:30" s="11" customFormat="1" ht="18.75" thickBot="1">
      <c r="A1" s="1185" t="s">
        <v>677</v>
      </c>
      <c r="B1" s="1186"/>
      <c r="C1" s="1186"/>
      <c r="D1" s="1186"/>
      <c r="E1" s="1186"/>
      <c r="F1" s="1186"/>
      <c r="G1" s="1186"/>
      <c r="H1" s="1186"/>
      <c r="I1" s="1186"/>
      <c r="J1" s="1186"/>
      <c r="K1" s="1186"/>
      <c r="L1" s="1186"/>
      <c r="M1" s="1186"/>
      <c r="N1" s="1186"/>
      <c r="O1" s="1186"/>
      <c r="P1" s="1186"/>
      <c r="Q1" s="1186"/>
    </row>
    <row r="2" spans="1:30" s="11" customFormat="1" ht="18.75" thickBot="1">
      <c r="A2" s="1187" t="s">
        <v>684</v>
      </c>
      <c r="B2" s="1188"/>
      <c r="C2" s="1188"/>
      <c r="D2" s="1188"/>
      <c r="E2" s="1188"/>
      <c r="F2" s="1188"/>
      <c r="G2" s="1188"/>
      <c r="H2" s="1188"/>
      <c r="I2" s="1188"/>
      <c r="J2" s="1188"/>
      <c r="K2" s="1188"/>
      <c r="L2" s="1188"/>
      <c r="M2" s="1188"/>
      <c r="N2" s="1188"/>
      <c r="O2" s="1188"/>
      <c r="P2" s="1188"/>
      <c r="Q2" s="1188"/>
    </row>
    <row r="3" spans="1:30" s="12" customFormat="1" ht="33" customHeight="1" thickBot="1">
      <c r="A3" s="1189" t="s">
        <v>593</v>
      </c>
      <c r="B3" s="1190"/>
      <c r="C3" s="1190"/>
      <c r="D3" s="1190"/>
      <c r="E3" s="1190"/>
      <c r="F3" s="1190"/>
      <c r="G3" s="1190"/>
      <c r="H3" s="1190"/>
      <c r="I3" s="1190"/>
      <c r="J3" s="1190"/>
      <c r="K3" s="1190"/>
      <c r="L3" s="1190"/>
      <c r="M3" s="1190"/>
      <c r="N3" s="1190"/>
      <c r="O3" s="1190"/>
      <c r="P3" s="1190"/>
      <c r="Q3" s="1190"/>
    </row>
    <row r="4" spans="1:30" s="12" customFormat="1" ht="16.5" thickBot="1">
      <c r="A4" s="1190" t="s">
        <v>684</v>
      </c>
      <c r="B4" s="1190"/>
      <c r="C4" s="1190"/>
      <c r="D4" s="1190"/>
      <c r="E4" s="1190"/>
      <c r="F4" s="1190"/>
      <c r="G4" s="1190"/>
      <c r="H4" s="1190"/>
      <c r="I4" s="1190"/>
      <c r="J4" s="1190"/>
      <c r="K4" s="1190"/>
      <c r="L4" s="1190"/>
      <c r="M4" s="1190"/>
      <c r="N4" s="1190"/>
      <c r="O4" s="1190"/>
      <c r="P4" s="1190"/>
      <c r="Q4" s="1190"/>
    </row>
    <row r="5" spans="1:30" s="893" customFormat="1" ht="15.75">
      <c r="A5" s="258" t="s">
        <v>763</v>
      </c>
      <c r="B5" s="892"/>
      <c r="C5" s="892"/>
      <c r="D5" s="892"/>
      <c r="E5" s="892"/>
      <c r="F5" s="892"/>
      <c r="G5" s="892"/>
      <c r="H5" s="892"/>
      <c r="I5" s="892"/>
      <c r="J5" s="892"/>
      <c r="K5" s="892"/>
      <c r="L5" s="892"/>
      <c r="M5" s="892"/>
      <c r="N5" s="892"/>
      <c r="O5" s="892"/>
      <c r="P5" s="892"/>
      <c r="Q5" s="259" t="s">
        <v>764</v>
      </c>
    </row>
    <row r="6" spans="1:30" ht="21.75" customHeight="1">
      <c r="A6" s="1191" t="s">
        <v>517</v>
      </c>
      <c r="B6" s="1193" t="s">
        <v>520</v>
      </c>
      <c r="C6" s="398" t="s">
        <v>4</v>
      </c>
      <c r="D6" s="398" t="s">
        <v>5</v>
      </c>
      <c r="E6" s="398" t="s">
        <v>6</v>
      </c>
      <c r="F6" s="398" t="s">
        <v>7</v>
      </c>
      <c r="G6" s="398" t="s">
        <v>8</v>
      </c>
      <c r="H6" s="398" t="s">
        <v>38</v>
      </c>
      <c r="I6" s="398" t="s">
        <v>9</v>
      </c>
      <c r="J6" s="398" t="s">
        <v>39</v>
      </c>
      <c r="K6" s="398" t="s">
        <v>10</v>
      </c>
      <c r="L6" s="398" t="s">
        <v>40</v>
      </c>
      <c r="M6" s="398" t="s">
        <v>11</v>
      </c>
      <c r="N6" s="398" t="s">
        <v>12</v>
      </c>
      <c r="O6" s="398" t="s">
        <v>0</v>
      </c>
      <c r="P6" s="1195" t="s">
        <v>521</v>
      </c>
      <c r="Q6" s="1197" t="s">
        <v>518</v>
      </c>
    </row>
    <row r="7" spans="1:30" ht="21.75" customHeight="1">
      <c r="A7" s="1192"/>
      <c r="B7" s="1194"/>
      <c r="C7" s="122" t="s">
        <v>87</v>
      </c>
      <c r="D7" s="122" t="s">
        <v>88</v>
      </c>
      <c r="E7" s="122" t="s">
        <v>89</v>
      </c>
      <c r="F7" s="122" t="s">
        <v>90</v>
      </c>
      <c r="G7" s="122" t="s">
        <v>17</v>
      </c>
      <c r="H7" s="122" t="s">
        <v>91</v>
      </c>
      <c r="I7" s="122" t="s">
        <v>200</v>
      </c>
      <c r="J7" s="122" t="s">
        <v>93</v>
      </c>
      <c r="K7" s="122" t="s">
        <v>976</v>
      </c>
      <c r="L7" s="122" t="s">
        <v>96</v>
      </c>
      <c r="M7" s="122" t="s">
        <v>97</v>
      </c>
      <c r="N7" s="122" t="s">
        <v>98</v>
      </c>
      <c r="O7" s="397" t="s">
        <v>3</v>
      </c>
      <c r="P7" s="1196"/>
      <c r="Q7" s="1184"/>
    </row>
    <row r="8" spans="1:30" ht="26.25" customHeight="1" thickBot="1">
      <c r="A8" s="1176">
        <v>2020</v>
      </c>
      <c r="B8" s="895" t="s">
        <v>509</v>
      </c>
      <c r="C8" s="858">
        <v>1175675</v>
      </c>
      <c r="D8" s="858">
        <v>1263313</v>
      </c>
      <c r="E8" s="858">
        <v>732374</v>
      </c>
      <c r="F8" s="858">
        <v>132256</v>
      </c>
      <c r="G8" s="858">
        <v>175712</v>
      </c>
      <c r="H8" s="858">
        <v>379940</v>
      </c>
      <c r="I8" s="858">
        <v>606483</v>
      </c>
      <c r="J8" s="858">
        <v>696694</v>
      </c>
      <c r="K8" s="858">
        <v>888452</v>
      </c>
      <c r="L8" s="858">
        <v>1092309</v>
      </c>
      <c r="M8" s="858">
        <v>499245</v>
      </c>
      <c r="N8" s="858">
        <v>1182094</v>
      </c>
      <c r="O8" s="859">
        <f>SUM(C8:N8)</f>
        <v>8824547</v>
      </c>
      <c r="P8" s="896" t="s">
        <v>513</v>
      </c>
      <c r="Q8" s="1178">
        <v>2020</v>
      </c>
      <c r="R8" s="915"/>
      <c r="S8" s="915"/>
      <c r="T8" s="915"/>
      <c r="U8" s="915"/>
      <c r="V8" s="915"/>
      <c r="W8" s="915"/>
      <c r="X8" s="915"/>
      <c r="Y8" s="915"/>
      <c r="Z8" s="915"/>
      <c r="AA8" s="915"/>
      <c r="AB8" s="915"/>
      <c r="AC8" s="915"/>
    </row>
    <row r="9" spans="1:30" ht="26.25" customHeight="1" thickBot="1">
      <c r="A9" s="1166"/>
      <c r="B9" s="897" t="s">
        <v>510</v>
      </c>
      <c r="C9" s="860">
        <f>C8*0.55</f>
        <v>646621.25</v>
      </c>
      <c r="D9" s="860">
        <f t="shared" ref="D9:N9" si="0">D8*0.55</f>
        <v>694822.15</v>
      </c>
      <c r="E9" s="860">
        <f t="shared" si="0"/>
        <v>402805.7</v>
      </c>
      <c r="F9" s="860">
        <f t="shared" si="0"/>
        <v>72740.800000000003</v>
      </c>
      <c r="G9" s="860">
        <f t="shared" si="0"/>
        <v>96641.600000000006</v>
      </c>
      <c r="H9" s="860">
        <f t="shared" si="0"/>
        <v>208967.00000000003</v>
      </c>
      <c r="I9" s="860">
        <f t="shared" si="0"/>
        <v>333565.65000000002</v>
      </c>
      <c r="J9" s="860">
        <f t="shared" si="0"/>
        <v>383181.7</v>
      </c>
      <c r="K9" s="860">
        <f t="shared" si="0"/>
        <v>488648.60000000003</v>
      </c>
      <c r="L9" s="860">
        <f t="shared" si="0"/>
        <v>600769.95000000007</v>
      </c>
      <c r="M9" s="860">
        <f t="shared" si="0"/>
        <v>274584.75</v>
      </c>
      <c r="N9" s="860">
        <f t="shared" si="0"/>
        <v>650151.70000000007</v>
      </c>
      <c r="O9" s="861">
        <f t="shared" ref="O9:O22" si="1">SUM(C9:N9)</f>
        <v>4853500.8500000006</v>
      </c>
      <c r="P9" s="898" t="s">
        <v>519</v>
      </c>
      <c r="Q9" s="1179"/>
    </row>
    <row r="10" spans="1:30" ht="26.25" customHeight="1">
      <c r="A10" s="1177"/>
      <c r="B10" s="899" t="s">
        <v>511</v>
      </c>
      <c r="C10" s="862">
        <v>109333</v>
      </c>
      <c r="D10" s="862">
        <v>97499</v>
      </c>
      <c r="E10" s="862">
        <v>74994</v>
      </c>
      <c r="F10" s="862">
        <v>1579</v>
      </c>
      <c r="G10" s="862">
        <v>355</v>
      </c>
      <c r="H10" s="862">
        <v>415</v>
      </c>
      <c r="I10" s="862">
        <v>4121</v>
      </c>
      <c r="J10" s="862">
        <v>83022</v>
      </c>
      <c r="K10" s="862">
        <v>111010</v>
      </c>
      <c r="L10" s="862">
        <v>192343</v>
      </c>
      <c r="M10" s="862">
        <v>115989</v>
      </c>
      <c r="N10" s="862">
        <v>222564</v>
      </c>
      <c r="O10" s="863">
        <f t="shared" si="1"/>
        <v>1013224</v>
      </c>
      <c r="P10" s="900" t="s">
        <v>512</v>
      </c>
      <c r="Q10" s="1180"/>
    </row>
    <row r="11" spans="1:30" ht="26.25" customHeight="1" thickBot="1">
      <c r="A11" s="1181">
        <v>2021</v>
      </c>
      <c r="B11" s="901" t="s">
        <v>509</v>
      </c>
      <c r="C11" s="312">
        <v>993564</v>
      </c>
      <c r="D11" s="312">
        <v>910665</v>
      </c>
      <c r="E11" s="312">
        <v>875013</v>
      </c>
      <c r="F11" s="312">
        <v>773433</v>
      </c>
      <c r="G11" s="312">
        <v>870987</v>
      </c>
      <c r="H11" s="312">
        <v>840285</v>
      </c>
      <c r="I11" s="312">
        <v>820977</v>
      </c>
      <c r="J11" s="312">
        <v>819972</v>
      </c>
      <c r="K11" s="312">
        <v>1011528</v>
      </c>
      <c r="L11" s="312">
        <v>1023627</v>
      </c>
      <c r="M11" s="312">
        <v>1167522</v>
      </c>
      <c r="N11" s="312">
        <v>1458390</v>
      </c>
      <c r="O11" s="313">
        <f t="shared" si="1"/>
        <v>11565963</v>
      </c>
      <c r="P11" s="902" t="s">
        <v>513</v>
      </c>
      <c r="Q11" s="1182">
        <v>2021</v>
      </c>
      <c r="R11" s="915"/>
      <c r="S11" s="915"/>
      <c r="T11" s="915"/>
      <c r="U11" s="915"/>
      <c r="V11" s="915"/>
      <c r="W11" s="915"/>
      <c r="X11" s="915"/>
      <c r="Y11" s="915"/>
      <c r="Z11" s="915"/>
      <c r="AA11" s="915"/>
      <c r="AB11" s="915"/>
      <c r="AC11" s="915"/>
    </row>
    <row r="12" spans="1:30" ht="26.25" customHeight="1" thickBot="1">
      <c r="A12" s="1160"/>
      <c r="B12" s="903" t="s">
        <v>510</v>
      </c>
      <c r="C12" s="291">
        <f>C11*0.55</f>
        <v>546460.20000000007</v>
      </c>
      <c r="D12" s="291">
        <f t="shared" ref="D12:N12" si="2">D11*0.55</f>
        <v>500865.75000000006</v>
      </c>
      <c r="E12" s="291">
        <f t="shared" si="2"/>
        <v>481257.15</v>
      </c>
      <c r="F12" s="291">
        <f t="shared" si="2"/>
        <v>425388.15</v>
      </c>
      <c r="G12" s="291">
        <f t="shared" si="2"/>
        <v>479042.85000000003</v>
      </c>
      <c r="H12" s="291">
        <f t="shared" si="2"/>
        <v>462156.75000000006</v>
      </c>
      <c r="I12" s="291">
        <f t="shared" si="2"/>
        <v>451537.35000000003</v>
      </c>
      <c r="J12" s="291">
        <f t="shared" si="2"/>
        <v>450984.60000000003</v>
      </c>
      <c r="K12" s="291">
        <f t="shared" si="2"/>
        <v>556340.4</v>
      </c>
      <c r="L12" s="291">
        <f t="shared" si="2"/>
        <v>562994.85000000009</v>
      </c>
      <c r="M12" s="291">
        <f t="shared" si="2"/>
        <v>642137.10000000009</v>
      </c>
      <c r="N12" s="291">
        <f t="shared" si="2"/>
        <v>802114.50000000012</v>
      </c>
      <c r="O12" s="292">
        <f t="shared" si="1"/>
        <v>6361279.6500000004</v>
      </c>
      <c r="P12" s="904" t="s">
        <v>519</v>
      </c>
      <c r="Q12" s="1183"/>
    </row>
    <row r="13" spans="1:30" ht="26.25" customHeight="1">
      <c r="A13" s="1161"/>
      <c r="B13" s="905" t="s">
        <v>511</v>
      </c>
      <c r="C13" s="314">
        <v>176135</v>
      </c>
      <c r="D13" s="314">
        <v>163442</v>
      </c>
      <c r="E13" s="314">
        <v>119955</v>
      </c>
      <c r="F13" s="314">
        <v>67307</v>
      </c>
      <c r="G13" s="314">
        <v>73583</v>
      </c>
      <c r="H13" s="314">
        <v>80517</v>
      </c>
      <c r="I13" s="314">
        <v>77568</v>
      </c>
      <c r="J13" s="314">
        <v>82120</v>
      </c>
      <c r="K13" s="314">
        <v>110194</v>
      </c>
      <c r="L13" s="314">
        <v>130803</v>
      </c>
      <c r="M13" s="314">
        <v>123891</v>
      </c>
      <c r="N13" s="314">
        <v>159810</v>
      </c>
      <c r="O13" s="315">
        <f t="shared" si="1"/>
        <v>1365325</v>
      </c>
      <c r="P13" s="906" t="s">
        <v>512</v>
      </c>
      <c r="Q13" s="1184"/>
    </row>
    <row r="14" spans="1:30" ht="26.25" customHeight="1" thickBot="1">
      <c r="A14" s="1165">
        <v>2022</v>
      </c>
      <c r="B14" s="907" t="s">
        <v>509</v>
      </c>
      <c r="C14" s="864">
        <v>728662</v>
      </c>
      <c r="D14" s="864">
        <v>722927</v>
      </c>
      <c r="E14" s="864">
        <v>795134</v>
      </c>
      <c r="F14" s="864">
        <v>662081</v>
      </c>
      <c r="G14" s="864">
        <v>768718</v>
      </c>
      <c r="H14" s="864">
        <v>716361</v>
      </c>
      <c r="I14" s="864">
        <v>826678</v>
      </c>
      <c r="J14" s="864">
        <v>989834</v>
      </c>
      <c r="K14" s="864">
        <v>1200586</v>
      </c>
      <c r="L14" s="864">
        <v>1365141</v>
      </c>
      <c r="M14" s="864">
        <v>1769044</v>
      </c>
      <c r="N14" s="864">
        <v>3637417</v>
      </c>
      <c r="O14" s="865">
        <f t="shared" si="1"/>
        <v>14182583</v>
      </c>
      <c r="P14" s="908" t="s">
        <v>513</v>
      </c>
      <c r="Q14" s="1168">
        <v>2022</v>
      </c>
      <c r="R14" s="915"/>
      <c r="S14" s="915"/>
      <c r="T14" s="915"/>
      <c r="U14" s="915"/>
      <c r="V14" s="915"/>
      <c r="W14" s="915"/>
      <c r="X14" s="915"/>
      <c r="Y14" s="915"/>
      <c r="Z14" s="915"/>
      <c r="AA14" s="915"/>
      <c r="AB14" s="915"/>
      <c r="AC14" s="915"/>
      <c r="AD14" s="915"/>
    </row>
    <row r="15" spans="1:30" ht="26.25" customHeight="1" thickBot="1">
      <c r="A15" s="1166"/>
      <c r="B15" s="897" t="s">
        <v>510</v>
      </c>
      <c r="C15" s="860">
        <f>C14*0.55</f>
        <v>400764.10000000003</v>
      </c>
      <c r="D15" s="860">
        <f t="shared" ref="D15:N15" si="3">D14*0.55</f>
        <v>397609.85000000003</v>
      </c>
      <c r="E15" s="860">
        <f t="shared" si="3"/>
        <v>437323.7</v>
      </c>
      <c r="F15" s="860">
        <f t="shared" si="3"/>
        <v>364144.55000000005</v>
      </c>
      <c r="G15" s="860">
        <f t="shared" si="3"/>
        <v>422794.9</v>
      </c>
      <c r="H15" s="860">
        <f t="shared" si="3"/>
        <v>393998.55000000005</v>
      </c>
      <c r="I15" s="860">
        <f t="shared" si="3"/>
        <v>454672.9</v>
      </c>
      <c r="J15" s="860">
        <f t="shared" si="3"/>
        <v>544408.70000000007</v>
      </c>
      <c r="K15" s="860">
        <f t="shared" si="3"/>
        <v>660322.30000000005</v>
      </c>
      <c r="L15" s="860">
        <f t="shared" si="3"/>
        <v>750827.55</v>
      </c>
      <c r="M15" s="860">
        <f t="shared" si="3"/>
        <v>972974.20000000007</v>
      </c>
      <c r="N15" s="860">
        <f t="shared" si="3"/>
        <v>2000579.35</v>
      </c>
      <c r="O15" s="861">
        <f t="shared" si="1"/>
        <v>7800420.6500000004</v>
      </c>
      <c r="P15" s="898" t="s">
        <v>519</v>
      </c>
      <c r="Q15" s="1169"/>
    </row>
    <row r="16" spans="1:30" ht="26.25" customHeight="1">
      <c r="A16" s="1167"/>
      <c r="B16" s="909" t="s">
        <v>511</v>
      </c>
      <c r="C16" s="866">
        <v>154110</v>
      </c>
      <c r="D16" s="866">
        <v>147518</v>
      </c>
      <c r="E16" s="866">
        <v>171198</v>
      </c>
      <c r="F16" s="866">
        <v>104120</v>
      </c>
      <c r="G16" s="866">
        <v>161477</v>
      </c>
      <c r="H16" s="866">
        <v>133077</v>
      </c>
      <c r="I16" s="866">
        <v>110750</v>
      </c>
      <c r="J16" s="866">
        <v>109165</v>
      </c>
      <c r="K16" s="866">
        <v>138672</v>
      </c>
      <c r="L16" s="866">
        <v>150627</v>
      </c>
      <c r="M16" s="866">
        <v>215025</v>
      </c>
      <c r="N16" s="866">
        <v>272901</v>
      </c>
      <c r="O16" s="867">
        <f t="shared" si="1"/>
        <v>1868640</v>
      </c>
      <c r="P16" s="910" t="s">
        <v>512</v>
      </c>
      <c r="Q16" s="1170"/>
    </row>
    <row r="17" spans="1:31" ht="26.25" customHeight="1" thickBot="1">
      <c r="A17" s="1159">
        <v>2023</v>
      </c>
      <c r="B17" s="901" t="s">
        <v>509</v>
      </c>
      <c r="C17" s="312">
        <v>1608618</v>
      </c>
      <c r="D17" s="312">
        <v>1790025</v>
      </c>
      <c r="E17" s="312">
        <v>1890981</v>
      </c>
      <c r="F17" s="312">
        <v>1662057</v>
      </c>
      <c r="G17" s="312">
        <v>1473129</v>
      </c>
      <c r="H17" s="312">
        <v>1379865</v>
      </c>
      <c r="I17" s="312">
        <v>1200245</v>
      </c>
      <c r="J17" s="312">
        <v>1265721</v>
      </c>
      <c r="K17" s="312">
        <v>1870000</v>
      </c>
      <c r="L17" s="312">
        <v>1465000</v>
      </c>
      <c r="M17" s="312">
        <v>1805000</v>
      </c>
      <c r="N17" s="312">
        <v>2265721</v>
      </c>
      <c r="O17" s="313">
        <f t="shared" si="1"/>
        <v>19676362</v>
      </c>
      <c r="P17" s="902" t="s">
        <v>513</v>
      </c>
      <c r="Q17" s="1162">
        <v>2023</v>
      </c>
      <c r="R17" s="915"/>
      <c r="S17" s="915"/>
      <c r="T17" s="915"/>
      <c r="U17" s="915"/>
      <c r="V17" s="915"/>
      <c r="W17" s="915"/>
      <c r="X17" s="915"/>
      <c r="Y17" s="915"/>
      <c r="Z17" s="915"/>
      <c r="AA17" s="915"/>
      <c r="AB17" s="915"/>
      <c r="AC17" s="915"/>
      <c r="AD17" s="915"/>
    </row>
    <row r="18" spans="1:31" ht="26.25" customHeight="1" thickBot="1">
      <c r="A18" s="1160"/>
      <c r="B18" s="903" t="s">
        <v>510</v>
      </c>
      <c r="C18" s="291">
        <f>C17*0.55</f>
        <v>884739.9</v>
      </c>
      <c r="D18" s="291">
        <f t="shared" ref="D18:N18" si="4">D17*0.55</f>
        <v>984513.75000000012</v>
      </c>
      <c r="E18" s="291">
        <f t="shared" si="4"/>
        <v>1040039.55</v>
      </c>
      <c r="F18" s="291">
        <f t="shared" si="4"/>
        <v>914131.35000000009</v>
      </c>
      <c r="G18" s="291">
        <f t="shared" si="4"/>
        <v>810220.95000000007</v>
      </c>
      <c r="H18" s="291">
        <f t="shared" si="4"/>
        <v>758925.75000000012</v>
      </c>
      <c r="I18" s="291">
        <f t="shared" si="4"/>
        <v>660134.75</v>
      </c>
      <c r="J18" s="291">
        <f t="shared" si="4"/>
        <v>696146.55</v>
      </c>
      <c r="K18" s="291">
        <f t="shared" si="4"/>
        <v>1028500.0000000001</v>
      </c>
      <c r="L18" s="291">
        <f t="shared" si="4"/>
        <v>805750.00000000012</v>
      </c>
      <c r="M18" s="291">
        <f t="shared" si="4"/>
        <v>992750.00000000012</v>
      </c>
      <c r="N18" s="291">
        <f t="shared" si="4"/>
        <v>1246146.55</v>
      </c>
      <c r="O18" s="292">
        <f t="shared" si="1"/>
        <v>10821999.100000001</v>
      </c>
      <c r="P18" s="904" t="s">
        <v>519</v>
      </c>
      <c r="Q18" s="1163"/>
    </row>
    <row r="19" spans="1:31" ht="26.25" customHeight="1">
      <c r="A19" s="1161"/>
      <c r="B19" s="905" t="s">
        <v>511</v>
      </c>
      <c r="C19" s="314">
        <v>70724</v>
      </c>
      <c r="D19" s="314">
        <v>56208</v>
      </c>
      <c r="E19" s="314">
        <v>74101</v>
      </c>
      <c r="F19" s="314">
        <v>40393</v>
      </c>
      <c r="G19" s="314">
        <v>42102</v>
      </c>
      <c r="H19" s="314">
        <v>32206</v>
      </c>
      <c r="I19" s="314">
        <v>26798</v>
      </c>
      <c r="J19" s="314">
        <v>28986</v>
      </c>
      <c r="K19" s="314">
        <v>33164</v>
      </c>
      <c r="L19" s="314">
        <v>41320</v>
      </c>
      <c r="M19" s="314">
        <v>67782</v>
      </c>
      <c r="N19" s="314">
        <v>76679</v>
      </c>
      <c r="O19" s="315">
        <f t="shared" si="1"/>
        <v>590463</v>
      </c>
      <c r="P19" s="906" t="s">
        <v>512</v>
      </c>
      <c r="Q19" s="1164"/>
    </row>
    <row r="20" spans="1:31" ht="26.25" customHeight="1" thickBot="1">
      <c r="A20" s="1165">
        <v>2024</v>
      </c>
      <c r="B20" s="907" t="s">
        <v>509</v>
      </c>
      <c r="C20" s="864">
        <v>2192088</v>
      </c>
      <c r="D20" s="864">
        <v>1790444</v>
      </c>
      <c r="E20" s="864">
        <v>1490545</v>
      </c>
      <c r="F20" s="864">
        <v>2294011</v>
      </c>
      <c r="G20" s="864">
        <v>2164688</v>
      </c>
      <c r="H20" s="864">
        <v>1150655</v>
      </c>
      <c r="I20" s="864">
        <v>859819</v>
      </c>
      <c r="J20" s="864">
        <v>978577</v>
      </c>
      <c r="K20" s="864">
        <v>1137485</v>
      </c>
      <c r="L20" s="864">
        <v>1092180</v>
      </c>
      <c r="M20" s="864">
        <v>1513726</v>
      </c>
      <c r="N20" s="864">
        <v>2079346</v>
      </c>
      <c r="O20" s="865">
        <f t="shared" si="1"/>
        <v>18743564</v>
      </c>
      <c r="P20" s="908" t="s">
        <v>513</v>
      </c>
      <c r="Q20" s="1168">
        <v>2024</v>
      </c>
      <c r="R20" s="915"/>
    </row>
    <row r="21" spans="1:31" ht="26.25" customHeight="1" thickBot="1">
      <c r="A21" s="1166"/>
      <c r="B21" s="897" t="s">
        <v>510</v>
      </c>
      <c r="C21" s="860">
        <f>C20*0.55</f>
        <v>1205648.4000000001</v>
      </c>
      <c r="D21" s="860">
        <f t="shared" ref="D21:N21" si="5">D20*0.55</f>
        <v>984744.20000000007</v>
      </c>
      <c r="E21" s="860">
        <f t="shared" si="5"/>
        <v>819799.75000000012</v>
      </c>
      <c r="F21" s="860">
        <f t="shared" si="5"/>
        <v>1261706.05</v>
      </c>
      <c r="G21" s="860">
        <f t="shared" si="5"/>
        <v>1190578.4000000001</v>
      </c>
      <c r="H21" s="860">
        <f t="shared" si="5"/>
        <v>632860.25</v>
      </c>
      <c r="I21" s="860">
        <f t="shared" si="5"/>
        <v>472900.45</v>
      </c>
      <c r="J21" s="860">
        <f t="shared" si="5"/>
        <v>538217.35000000009</v>
      </c>
      <c r="K21" s="860">
        <f t="shared" si="5"/>
        <v>625616.75</v>
      </c>
      <c r="L21" s="860">
        <f t="shared" si="5"/>
        <v>600699</v>
      </c>
      <c r="M21" s="860">
        <f t="shared" si="5"/>
        <v>832549.3</v>
      </c>
      <c r="N21" s="860">
        <f t="shared" si="5"/>
        <v>1143640.3</v>
      </c>
      <c r="O21" s="861">
        <f t="shared" si="1"/>
        <v>10308960.200000003</v>
      </c>
      <c r="P21" s="898" t="s">
        <v>519</v>
      </c>
      <c r="Q21" s="1169"/>
      <c r="R21" s="915"/>
      <c r="S21" s="915"/>
      <c r="T21" s="915"/>
      <c r="U21" s="915"/>
      <c r="V21" s="915"/>
      <c r="W21" s="915"/>
      <c r="X21" s="915"/>
      <c r="Y21" s="915"/>
      <c r="Z21" s="915"/>
      <c r="AA21" s="915"/>
      <c r="AB21" s="915"/>
      <c r="AC21" s="915"/>
      <c r="AD21" s="915"/>
      <c r="AE21" s="915"/>
    </row>
    <row r="22" spans="1:31" ht="26.25" customHeight="1">
      <c r="A22" s="1167"/>
      <c r="B22" s="909" t="s">
        <v>511</v>
      </c>
      <c r="C22" s="866">
        <v>182592</v>
      </c>
      <c r="D22" s="866">
        <v>167607</v>
      </c>
      <c r="E22" s="866">
        <v>90806</v>
      </c>
      <c r="F22" s="866">
        <v>102292</v>
      </c>
      <c r="G22" s="866">
        <v>92422</v>
      </c>
      <c r="H22" s="866">
        <v>34532</v>
      </c>
      <c r="I22" s="866">
        <v>48978</v>
      </c>
      <c r="J22" s="866">
        <v>51394</v>
      </c>
      <c r="K22" s="866">
        <v>82319</v>
      </c>
      <c r="L22" s="866">
        <v>93970</v>
      </c>
      <c r="M22" s="866">
        <v>127771</v>
      </c>
      <c r="N22" s="866">
        <v>131953</v>
      </c>
      <c r="O22" s="867">
        <f t="shared" si="1"/>
        <v>1206636</v>
      </c>
      <c r="P22" s="910" t="s">
        <v>512</v>
      </c>
      <c r="Q22" s="1170"/>
      <c r="R22" s="915"/>
      <c r="S22" s="915"/>
      <c r="T22" s="915"/>
      <c r="U22" s="915"/>
      <c r="V22" s="915"/>
      <c r="W22" s="915"/>
      <c r="X22" s="915"/>
      <c r="Y22" s="915"/>
      <c r="Z22" s="915"/>
      <c r="AA22" s="915"/>
      <c r="AB22" s="915"/>
      <c r="AC22" s="915"/>
      <c r="AD22" s="915"/>
      <c r="AE22" s="915"/>
    </row>
    <row r="23" spans="1:31" ht="40.5" customHeight="1" thickBot="1">
      <c r="A23" s="1171" t="s">
        <v>462</v>
      </c>
      <c r="B23" s="1172"/>
      <c r="C23" s="1172"/>
      <c r="D23" s="1172"/>
      <c r="E23" s="1172"/>
      <c r="F23" s="1172"/>
      <c r="G23" s="1172"/>
      <c r="H23" s="1173"/>
      <c r="I23" s="911"/>
      <c r="J23" s="1174" t="s">
        <v>503</v>
      </c>
      <c r="K23" s="1175"/>
      <c r="L23" s="1175"/>
      <c r="M23" s="1175"/>
      <c r="N23" s="1175"/>
      <c r="O23" s="1175"/>
      <c r="P23" s="1175"/>
      <c r="Q23" s="1175"/>
    </row>
    <row r="24" spans="1:31" ht="40.5" customHeight="1" thickBot="1">
      <c r="A24" s="1151" t="s">
        <v>463</v>
      </c>
      <c r="B24" s="1152"/>
      <c r="C24" s="1152"/>
      <c r="D24" s="1152"/>
      <c r="E24" s="1152"/>
      <c r="F24" s="1152"/>
      <c r="G24" s="1152"/>
      <c r="H24" s="1153"/>
      <c r="I24" s="912"/>
      <c r="J24" s="1154" t="s">
        <v>504</v>
      </c>
      <c r="K24" s="1155"/>
      <c r="L24" s="1155"/>
      <c r="M24" s="1155"/>
      <c r="N24" s="1155"/>
      <c r="O24" s="1155"/>
      <c r="P24" s="1155"/>
      <c r="Q24" s="1155"/>
    </row>
    <row r="25" spans="1:31" ht="26.25" customHeight="1" thickBot="1">
      <c r="A25" s="1156" t="s">
        <v>999</v>
      </c>
      <c r="B25" s="1157"/>
      <c r="C25" s="1157"/>
      <c r="D25" s="1157"/>
      <c r="E25" s="1157"/>
      <c r="F25" s="1157"/>
      <c r="G25" s="1157"/>
      <c r="H25" s="1158"/>
      <c r="I25" s="912"/>
      <c r="J25" s="1154" t="s">
        <v>482</v>
      </c>
      <c r="K25" s="1155"/>
      <c r="L25" s="1155"/>
      <c r="M25" s="1155"/>
      <c r="N25" s="1155"/>
      <c r="O25" s="1155"/>
      <c r="P25" s="1155"/>
      <c r="Q25" s="1155"/>
    </row>
    <row r="49" spans="1:17">
      <c r="A49" s="894"/>
      <c r="E49" s="894"/>
      <c r="F49" s="894"/>
      <c r="G49" s="894"/>
      <c r="H49" s="894"/>
      <c r="I49" s="894"/>
      <c r="J49" s="894"/>
      <c r="K49" s="894"/>
      <c r="L49" s="894"/>
      <c r="M49" s="894"/>
      <c r="N49" s="894"/>
      <c r="O49" s="894"/>
      <c r="P49" s="894"/>
      <c r="Q49" s="894"/>
    </row>
    <row r="52" spans="1:17" ht="25.5">
      <c r="D52" s="914" t="s">
        <v>513</v>
      </c>
      <c r="E52" s="894"/>
      <c r="F52" s="894"/>
      <c r="G52" s="894"/>
      <c r="H52" s="894"/>
      <c r="I52" s="894"/>
      <c r="J52" s="894"/>
      <c r="K52" s="894"/>
      <c r="L52" s="894"/>
      <c r="M52" s="894"/>
      <c r="N52" s="894"/>
      <c r="O52" s="894"/>
      <c r="P52" s="894"/>
      <c r="Q52" s="894"/>
    </row>
    <row r="53" spans="1:17">
      <c r="D53" s="914"/>
      <c r="E53" s="894"/>
      <c r="F53" s="894"/>
      <c r="G53" s="894"/>
      <c r="H53" s="894"/>
      <c r="I53" s="894"/>
      <c r="J53" s="894"/>
      <c r="K53" s="894"/>
      <c r="L53" s="894"/>
      <c r="M53" s="894"/>
      <c r="N53" s="894"/>
      <c r="O53" s="894"/>
      <c r="P53" s="894"/>
      <c r="Q53" s="894"/>
    </row>
    <row r="54" spans="1:17">
      <c r="D54" s="913" t="s">
        <v>512</v>
      </c>
      <c r="E54" s="894"/>
      <c r="F54" s="894"/>
      <c r="G54" s="894"/>
      <c r="H54" s="894"/>
      <c r="I54" s="894"/>
      <c r="J54" s="894"/>
      <c r="K54" s="894"/>
      <c r="L54" s="894"/>
      <c r="M54" s="894"/>
      <c r="N54" s="894"/>
      <c r="O54" s="894"/>
      <c r="P54" s="894"/>
      <c r="Q54" s="894"/>
    </row>
  </sheetData>
  <mergeCells count="24">
    <mergeCell ref="A1:Q1"/>
    <mergeCell ref="A2:Q2"/>
    <mergeCell ref="A3:Q3"/>
    <mergeCell ref="A4:Q4"/>
    <mergeCell ref="A6:A7"/>
    <mergeCell ref="B6:B7"/>
    <mergeCell ref="P6:P7"/>
    <mergeCell ref="Q6:Q7"/>
    <mergeCell ref="A8:A10"/>
    <mergeCell ref="Q8:Q10"/>
    <mergeCell ref="A11:A13"/>
    <mergeCell ref="Q11:Q13"/>
    <mergeCell ref="A14:A16"/>
    <mergeCell ref="Q14:Q16"/>
    <mergeCell ref="A24:H24"/>
    <mergeCell ref="J24:Q24"/>
    <mergeCell ref="A25:H25"/>
    <mergeCell ref="J25:Q25"/>
    <mergeCell ref="A17:A19"/>
    <mergeCell ref="Q17:Q19"/>
    <mergeCell ref="A20:A22"/>
    <mergeCell ref="Q20:Q22"/>
    <mergeCell ref="A23:H23"/>
    <mergeCell ref="J23:Q23"/>
  </mergeCells>
  <printOptions horizontalCentered="1"/>
  <pageMargins left="0" right="0" top="0.74803149606299202" bottom="0" header="0" footer="0"/>
  <pageSetup paperSize="9" scale="84" fitToWidth="0" orientation="landscape" r:id="rId1"/>
  <headerFooter>
    <oddFooter>&amp;L_x000D_&amp;1#&amp;"Aptos"&amp;10&amp;K13A10E Classification: C0 Public - تصنيف الوثيقة عام</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4EDD6-A1FC-46A2-9B87-EDE947E2F191}">
  <dimension ref="A1:N34"/>
  <sheetViews>
    <sheetView rightToLeft="1" view="pageBreakPreview" zoomScaleNormal="100" zoomScaleSheetLayoutView="100" workbookViewId="0">
      <selection activeCell="P18" sqref="P18"/>
    </sheetView>
  </sheetViews>
  <sheetFormatPr defaultColWidth="9.140625" defaultRowHeight="15"/>
  <cols>
    <col min="1" max="1" width="20.140625" style="427" customWidth="1"/>
    <col min="2" max="10" width="7.7109375" style="427" customWidth="1"/>
    <col min="11" max="11" width="25.42578125" style="427" customWidth="1"/>
    <col min="12" max="16384" width="9.140625" style="428"/>
  </cols>
  <sheetData>
    <row r="1" spans="1:14" ht="18">
      <c r="A1" s="1198" t="s">
        <v>576</v>
      </c>
      <c r="B1" s="1198"/>
      <c r="C1" s="1198"/>
      <c r="D1" s="1198"/>
      <c r="E1" s="1198"/>
      <c r="F1" s="1198"/>
      <c r="G1" s="1198"/>
      <c r="H1" s="1198"/>
      <c r="I1" s="1198"/>
      <c r="J1" s="1198"/>
      <c r="K1" s="1198"/>
      <c r="L1" s="427"/>
      <c r="M1" s="427"/>
      <c r="N1" s="427"/>
    </row>
    <row r="2" spans="1:14" ht="18">
      <c r="A2" s="1201">
        <v>2024</v>
      </c>
      <c r="B2" s="1201"/>
      <c r="C2" s="1201"/>
      <c r="D2" s="1201"/>
      <c r="E2" s="1201"/>
      <c r="F2" s="1201"/>
      <c r="G2" s="1201"/>
      <c r="H2" s="1201"/>
      <c r="I2" s="1201"/>
      <c r="J2" s="1201"/>
      <c r="K2" s="1201"/>
      <c r="L2" s="427"/>
      <c r="M2" s="427"/>
      <c r="N2" s="427"/>
    </row>
    <row r="3" spans="1:14" ht="41.25" customHeight="1">
      <c r="A3" s="1199" t="s">
        <v>867</v>
      </c>
      <c r="B3" s="1200"/>
      <c r="C3" s="1200"/>
      <c r="D3" s="1200"/>
      <c r="E3" s="1200"/>
      <c r="F3" s="1200"/>
      <c r="G3" s="1200"/>
      <c r="H3" s="1200"/>
      <c r="I3" s="1200"/>
      <c r="J3" s="1200"/>
      <c r="K3" s="1200"/>
      <c r="L3" s="427"/>
      <c r="M3" s="427"/>
      <c r="N3" s="427"/>
    </row>
    <row r="4" spans="1:14" ht="15" customHeight="1">
      <c r="A4" s="1009">
        <v>2024</v>
      </c>
      <c r="B4" s="1009"/>
      <c r="C4" s="1009"/>
      <c r="D4" s="1009"/>
      <c r="E4" s="1009"/>
      <c r="F4" s="1009"/>
      <c r="G4" s="1009"/>
      <c r="H4" s="1009"/>
      <c r="I4" s="1009"/>
      <c r="J4" s="1009"/>
      <c r="K4" s="1009"/>
      <c r="L4" s="429"/>
      <c r="M4" s="429"/>
      <c r="N4" s="429"/>
    </row>
    <row r="5" spans="1:14" ht="30.75" customHeight="1">
      <c r="A5" s="704" t="s">
        <v>219</v>
      </c>
      <c r="B5" s="1205"/>
      <c r="C5" s="1205"/>
      <c r="D5" s="1205"/>
      <c r="E5" s="1205"/>
      <c r="F5" s="1205"/>
      <c r="G5" s="1205"/>
      <c r="H5" s="1205"/>
      <c r="I5" s="1205"/>
      <c r="J5" s="1205"/>
      <c r="K5" s="703" t="s">
        <v>359</v>
      </c>
    </row>
    <row r="6" spans="1:14" s="430" customFormat="1" ht="17.45" customHeight="1" thickBot="1">
      <c r="A6" s="1206" t="s">
        <v>754</v>
      </c>
      <c r="B6" s="1053" t="s">
        <v>24</v>
      </c>
      <c r="C6" s="1053"/>
      <c r="D6" s="1053"/>
      <c r="E6" s="1053" t="s">
        <v>25</v>
      </c>
      <c r="F6" s="1053"/>
      <c r="G6" s="1053"/>
      <c r="H6" s="1209" t="s">
        <v>0</v>
      </c>
      <c r="I6" s="1209"/>
      <c r="J6" s="1209"/>
      <c r="K6" s="1210" t="s">
        <v>755</v>
      </c>
    </row>
    <row r="7" spans="1:14" s="430" customFormat="1" ht="15.75" customHeight="1" thickBot="1">
      <c r="A7" s="1207"/>
      <c r="B7" s="1213" t="s">
        <v>26</v>
      </c>
      <c r="C7" s="1213"/>
      <c r="D7" s="1213"/>
      <c r="E7" s="1213" t="s">
        <v>116</v>
      </c>
      <c r="F7" s="1213"/>
      <c r="G7" s="1213"/>
      <c r="H7" s="1214" t="s">
        <v>1</v>
      </c>
      <c r="I7" s="1214"/>
      <c r="J7" s="1214"/>
      <c r="K7" s="1211"/>
    </row>
    <row r="8" spans="1:14" s="430" customFormat="1" ht="10.5" customHeight="1" thickBot="1">
      <c r="A8" s="1207"/>
      <c r="B8" s="1204" t="s">
        <v>232</v>
      </c>
      <c r="C8" s="1204" t="s">
        <v>233</v>
      </c>
      <c r="D8" s="1202" t="s">
        <v>231</v>
      </c>
      <c r="E8" s="1204" t="s">
        <v>232</v>
      </c>
      <c r="F8" s="1204" t="s">
        <v>233</v>
      </c>
      <c r="G8" s="1202" t="s">
        <v>231</v>
      </c>
      <c r="H8" s="1204" t="s">
        <v>232</v>
      </c>
      <c r="I8" s="1204" t="s">
        <v>233</v>
      </c>
      <c r="J8" s="1202" t="s">
        <v>231</v>
      </c>
      <c r="K8" s="1211"/>
    </row>
    <row r="9" spans="1:14" s="430" customFormat="1" ht="20.25" customHeight="1">
      <c r="A9" s="1208"/>
      <c r="B9" s="1203"/>
      <c r="C9" s="1203"/>
      <c r="D9" s="1203"/>
      <c r="E9" s="1203"/>
      <c r="F9" s="1203"/>
      <c r="G9" s="1203"/>
      <c r="H9" s="1203"/>
      <c r="I9" s="1203"/>
      <c r="J9" s="1203"/>
      <c r="K9" s="1212"/>
    </row>
    <row r="10" spans="1:14" s="431" customFormat="1" ht="18" customHeight="1">
      <c r="A10" s="705" t="s">
        <v>756</v>
      </c>
      <c r="B10" s="473">
        <v>21</v>
      </c>
      <c r="C10" s="473">
        <v>76</v>
      </c>
      <c r="D10" s="474">
        <f t="shared" ref="D10:D32" si="0">SUM(B10:C10)</f>
        <v>97</v>
      </c>
      <c r="E10" s="473">
        <v>40</v>
      </c>
      <c r="F10" s="473">
        <v>62</v>
      </c>
      <c r="G10" s="474">
        <f t="shared" ref="G10:G32" si="1">SUM(E10:F10)</f>
        <v>102</v>
      </c>
      <c r="H10" s="474">
        <f>B10+E10</f>
        <v>61</v>
      </c>
      <c r="I10" s="474">
        <f t="shared" ref="H10:I25" si="2">C10+F10</f>
        <v>138</v>
      </c>
      <c r="J10" s="474">
        <f>SUM(H10:I10)</f>
        <v>199</v>
      </c>
      <c r="K10" s="930" t="s">
        <v>522</v>
      </c>
    </row>
    <row r="11" spans="1:14" s="431" customFormat="1" ht="30">
      <c r="A11" s="706" t="s">
        <v>61</v>
      </c>
      <c r="B11" s="475">
        <v>5</v>
      </c>
      <c r="C11" s="475">
        <v>0</v>
      </c>
      <c r="D11" s="476">
        <f t="shared" si="0"/>
        <v>5</v>
      </c>
      <c r="E11" s="475">
        <v>101</v>
      </c>
      <c r="F11" s="475">
        <v>0</v>
      </c>
      <c r="G11" s="476">
        <f t="shared" si="1"/>
        <v>101</v>
      </c>
      <c r="H11" s="476">
        <f t="shared" si="2"/>
        <v>106</v>
      </c>
      <c r="I11" s="476">
        <f t="shared" si="2"/>
        <v>0</v>
      </c>
      <c r="J11" s="476">
        <f t="shared" ref="J11:J32" si="3">SUM(H11:I11)</f>
        <v>106</v>
      </c>
      <c r="K11" s="931" t="s">
        <v>262</v>
      </c>
    </row>
    <row r="12" spans="1:14" s="431" customFormat="1" ht="18" customHeight="1">
      <c r="A12" s="707" t="s">
        <v>272</v>
      </c>
      <c r="B12" s="477">
        <v>0</v>
      </c>
      <c r="C12" s="477">
        <v>0</v>
      </c>
      <c r="D12" s="478">
        <f t="shared" si="0"/>
        <v>0</v>
      </c>
      <c r="E12" s="477">
        <v>20</v>
      </c>
      <c r="F12" s="477">
        <v>1</v>
      </c>
      <c r="G12" s="478">
        <f t="shared" si="1"/>
        <v>21</v>
      </c>
      <c r="H12" s="478">
        <f t="shared" si="2"/>
        <v>20</v>
      </c>
      <c r="I12" s="478">
        <f t="shared" si="2"/>
        <v>1</v>
      </c>
      <c r="J12" s="478">
        <f t="shared" si="3"/>
        <v>21</v>
      </c>
      <c r="K12" s="932" t="s">
        <v>263</v>
      </c>
    </row>
    <row r="13" spans="1:14" s="431" customFormat="1" ht="18" customHeight="1">
      <c r="A13" s="706" t="s">
        <v>62</v>
      </c>
      <c r="B13" s="475">
        <v>0</v>
      </c>
      <c r="C13" s="475">
        <v>0</v>
      </c>
      <c r="D13" s="476">
        <f t="shared" si="0"/>
        <v>0</v>
      </c>
      <c r="E13" s="475">
        <v>3</v>
      </c>
      <c r="F13" s="475">
        <v>0</v>
      </c>
      <c r="G13" s="476">
        <f t="shared" si="1"/>
        <v>3</v>
      </c>
      <c r="H13" s="476">
        <f t="shared" si="2"/>
        <v>3</v>
      </c>
      <c r="I13" s="476">
        <f t="shared" si="2"/>
        <v>0</v>
      </c>
      <c r="J13" s="476">
        <f t="shared" si="3"/>
        <v>3</v>
      </c>
      <c r="K13" s="931" t="s">
        <v>70</v>
      </c>
    </row>
    <row r="14" spans="1:14" s="431" customFormat="1" ht="18" customHeight="1">
      <c r="A14" s="707" t="s">
        <v>63</v>
      </c>
      <c r="B14" s="477">
        <v>100</v>
      </c>
      <c r="C14" s="477">
        <v>0</v>
      </c>
      <c r="D14" s="478">
        <f t="shared" si="0"/>
        <v>100</v>
      </c>
      <c r="E14" s="477">
        <v>1003</v>
      </c>
      <c r="F14" s="477">
        <v>0</v>
      </c>
      <c r="G14" s="478">
        <f t="shared" si="1"/>
        <v>1003</v>
      </c>
      <c r="H14" s="478">
        <f t="shared" si="2"/>
        <v>1103</v>
      </c>
      <c r="I14" s="478">
        <f t="shared" si="2"/>
        <v>0</v>
      </c>
      <c r="J14" s="478">
        <f t="shared" si="3"/>
        <v>1103</v>
      </c>
      <c r="K14" s="932" t="s">
        <v>71</v>
      </c>
    </row>
    <row r="15" spans="1:14" s="431" customFormat="1" ht="18" customHeight="1">
      <c r="A15" s="706" t="s">
        <v>64</v>
      </c>
      <c r="B15" s="475">
        <v>6</v>
      </c>
      <c r="C15" s="475">
        <v>0</v>
      </c>
      <c r="D15" s="476">
        <f t="shared" si="0"/>
        <v>6</v>
      </c>
      <c r="E15" s="475">
        <v>5</v>
      </c>
      <c r="F15" s="475">
        <v>50</v>
      </c>
      <c r="G15" s="476">
        <f t="shared" si="1"/>
        <v>55</v>
      </c>
      <c r="H15" s="476">
        <f t="shared" si="2"/>
        <v>11</v>
      </c>
      <c r="I15" s="476">
        <f t="shared" si="2"/>
        <v>50</v>
      </c>
      <c r="J15" s="476">
        <f t="shared" si="3"/>
        <v>61</v>
      </c>
      <c r="K15" s="931" t="s">
        <v>264</v>
      </c>
    </row>
    <row r="16" spans="1:14" s="431" customFormat="1" ht="18" customHeight="1">
      <c r="A16" s="707" t="s">
        <v>757</v>
      </c>
      <c r="B16" s="477">
        <v>0</v>
      </c>
      <c r="C16" s="477">
        <v>6</v>
      </c>
      <c r="D16" s="478">
        <f t="shared" si="0"/>
        <v>6</v>
      </c>
      <c r="E16" s="477">
        <v>11</v>
      </c>
      <c r="F16" s="477">
        <v>15</v>
      </c>
      <c r="G16" s="478">
        <f t="shared" si="1"/>
        <v>26</v>
      </c>
      <c r="H16" s="478">
        <f t="shared" si="2"/>
        <v>11</v>
      </c>
      <c r="I16" s="478">
        <f t="shared" si="2"/>
        <v>21</v>
      </c>
      <c r="J16" s="478">
        <f t="shared" si="3"/>
        <v>32</v>
      </c>
      <c r="K16" s="932" t="s">
        <v>472</v>
      </c>
    </row>
    <row r="17" spans="1:11" s="431" customFormat="1" ht="18" customHeight="1">
      <c r="A17" s="706" t="s">
        <v>65</v>
      </c>
      <c r="B17" s="475">
        <v>0</v>
      </c>
      <c r="C17" s="475">
        <v>15</v>
      </c>
      <c r="D17" s="476">
        <f t="shared" si="0"/>
        <v>15</v>
      </c>
      <c r="E17" s="475">
        <v>10</v>
      </c>
      <c r="F17" s="475">
        <v>6</v>
      </c>
      <c r="G17" s="476">
        <f t="shared" si="1"/>
        <v>16</v>
      </c>
      <c r="H17" s="476">
        <f t="shared" si="2"/>
        <v>10</v>
      </c>
      <c r="I17" s="476">
        <f t="shared" si="2"/>
        <v>21</v>
      </c>
      <c r="J17" s="476">
        <f t="shared" si="3"/>
        <v>31</v>
      </c>
      <c r="K17" s="931" t="s">
        <v>265</v>
      </c>
    </row>
    <row r="18" spans="1:11" s="431" customFormat="1" ht="24.95" customHeight="1">
      <c r="A18" s="707" t="s">
        <v>66</v>
      </c>
      <c r="B18" s="477">
        <v>0</v>
      </c>
      <c r="C18" s="477">
        <v>6</v>
      </c>
      <c r="D18" s="478">
        <f t="shared" si="0"/>
        <v>6</v>
      </c>
      <c r="E18" s="477">
        <v>5</v>
      </c>
      <c r="F18" s="477">
        <v>6</v>
      </c>
      <c r="G18" s="478">
        <f t="shared" si="1"/>
        <v>11</v>
      </c>
      <c r="H18" s="478">
        <f t="shared" si="2"/>
        <v>5</v>
      </c>
      <c r="I18" s="478">
        <f t="shared" si="2"/>
        <v>12</v>
      </c>
      <c r="J18" s="478">
        <f t="shared" si="3"/>
        <v>17</v>
      </c>
      <c r="K18" s="932" t="s">
        <v>266</v>
      </c>
    </row>
    <row r="19" spans="1:11" s="431" customFormat="1" ht="18" customHeight="1">
      <c r="A19" s="706" t="s">
        <v>205</v>
      </c>
      <c r="B19" s="475">
        <v>0</v>
      </c>
      <c r="C19" s="475">
        <v>6</v>
      </c>
      <c r="D19" s="476">
        <f t="shared" si="0"/>
        <v>6</v>
      </c>
      <c r="E19" s="475">
        <v>0</v>
      </c>
      <c r="F19" s="475">
        <v>10</v>
      </c>
      <c r="G19" s="476">
        <f t="shared" si="1"/>
        <v>10</v>
      </c>
      <c r="H19" s="476">
        <f t="shared" si="2"/>
        <v>0</v>
      </c>
      <c r="I19" s="476">
        <f t="shared" si="2"/>
        <v>16</v>
      </c>
      <c r="J19" s="476">
        <f t="shared" si="3"/>
        <v>16</v>
      </c>
      <c r="K19" s="931" t="s">
        <v>267</v>
      </c>
    </row>
    <row r="20" spans="1:11" s="431" customFormat="1" ht="18" customHeight="1">
      <c r="A20" s="707" t="s">
        <v>67</v>
      </c>
      <c r="B20" s="477">
        <v>11</v>
      </c>
      <c r="C20" s="477">
        <v>0</v>
      </c>
      <c r="D20" s="478">
        <f t="shared" si="0"/>
        <v>11</v>
      </c>
      <c r="E20" s="477">
        <v>50</v>
      </c>
      <c r="F20" s="477">
        <v>0</v>
      </c>
      <c r="G20" s="478">
        <f t="shared" si="1"/>
        <v>50</v>
      </c>
      <c r="H20" s="478">
        <f t="shared" si="2"/>
        <v>61</v>
      </c>
      <c r="I20" s="478">
        <f t="shared" si="2"/>
        <v>0</v>
      </c>
      <c r="J20" s="478">
        <f t="shared" si="3"/>
        <v>61</v>
      </c>
      <c r="K20" s="932" t="s">
        <v>268</v>
      </c>
    </row>
    <row r="21" spans="1:11" s="431" customFormat="1" ht="18" customHeight="1">
      <c r="A21" s="706" t="s">
        <v>206</v>
      </c>
      <c r="B21" s="475">
        <v>0</v>
      </c>
      <c r="C21" s="475">
        <v>0</v>
      </c>
      <c r="D21" s="476">
        <f t="shared" si="0"/>
        <v>0</v>
      </c>
      <c r="E21" s="475">
        <v>0</v>
      </c>
      <c r="F21" s="475">
        <v>0</v>
      </c>
      <c r="G21" s="476">
        <f t="shared" si="1"/>
        <v>0</v>
      </c>
      <c r="H21" s="476">
        <f t="shared" si="2"/>
        <v>0</v>
      </c>
      <c r="I21" s="476">
        <f t="shared" si="2"/>
        <v>0</v>
      </c>
      <c r="J21" s="476">
        <f t="shared" si="3"/>
        <v>0</v>
      </c>
      <c r="K21" s="931" t="s">
        <v>269</v>
      </c>
    </row>
    <row r="22" spans="1:11" s="431" customFormat="1" ht="18" customHeight="1">
      <c r="A22" s="707" t="s">
        <v>207</v>
      </c>
      <c r="B22" s="477">
        <v>0</v>
      </c>
      <c r="C22" s="477">
        <v>1</v>
      </c>
      <c r="D22" s="478">
        <f t="shared" si="0"/>
        <v>1</v>
      </c>
      <c r="E22" s="477">
        <v>0</v>
      </c>
      <c r="F22" s="477">
        <v>1</v>
      </c>
      <c r="G22" s="478">
        <f t="shared" si="1"/>
        <v>1</v>
      </c>
      <c r="H22" s="478">
        <f t="shared" si="2"/>
        <v>0</v>
      </c>
      <c r="I22" s="478">
        <f t="shared" si="2"/>
        <v>2</v>
      </c>
      <c r="J22" s="478">
        <f t="shared" si="3"/>
        <v>2</v>
      </c>
      <c r="K22" s="932" t="s">
        <v>270</v>
      </c>
    </row>
    <row r="23" spans="1:11" s="431" customFormat="1" ht="18" customHeight="1">
      <c r="A23" s="706" t="s">
        <v>68</v>
      </c>
      <c r="B23" s="475">
        <v>0</v>
      </c>
      <c r="C23" s="475">
        <v>5</v>
      </c>
      <c r="D23" s="476">
        <f t="shared" si="0"/>
        <v>5</v>
      </c>
      <c r="E23" s="475">
        <v>100</v>
      </c>
      <c r="F23" s="475">
        <v>100</v>
      </c>
      <c r="G23" s="476">
        <f t="shared" si="1"/>
        <v>200</v>
      </c>
      <c r="H23" s="476">
        <f t="shared" si="2"/>
        <v>100</v>
      </c>
      <c r="I23" s="476">
        <f t="shared" si="2"/>
        <v>105</v>
      </c>
      <c r="J23" s="476">
        <f t="shared" si="3"/>
        <v>205</v>
      </c>
      <c r="K23" s="931" t="s">
        <v>72</v>
      </c>
    </row>
    <row r="24" spans="1:11" s="431" customFormat="1" ht="18" customHeight="1">
      <c r="A24" s="707" t="s">
        <v>152</v>
      </c>
      <c r="B24" s="477">
        <v>0</v>
      </c>
      <c r="C24" s="477">
        <v>41</v>
      </c>
      <c r="D24" s="478">
        <f t="shared" si="0"/>
        <v>41</v>
      </c>
      <c r="E24" s="477">
        <v>0</v>
      </c>
      <c r="F24" s="477">
        <v>25</v>
      </c>
      <c r="G24" s="478">
        <f t="shared" si="1"/>
        <v>25</v>
      </c>
      <c r="H24" s="478">
        <f t="shared" si="2"/>
        <v>0</v>
      </c>
      <c r="I24" s="478">
        <f t="shared" si="2"/>
        <v>66</v>
      </c>
      <c r="J24" s="478">
        <f t="shared" si="3"/>
        <v>66</v>
      </c>
      <c r="K24" s="932" t="s">
        <v>153</v>
      </c>
    </row>
    <row r="25" spans="1:11" s="431" customFormat="1" ht="18" customHeight="1">
      <c r="A25" s="706" t="s">
        <v>441</v>
      </c>
      <c r="B25" s="475">
        <v>1</v>
      </c>
      <c r="C25" s="475">
        <v>20</v>
      </c>
      <c r="D25" s="476">
        <f t="shared" si="0"/>
        <v>21</v>
      </c>
      <c r="E25" s="475">
        <v>10</v>
      </c>
      <c r="F25" s="475">
        <v>30</v>
      </c>
      <c r="G25" s="476">
        <f t="shared" si="1"/>
        <v>40</v>
      </c>
      <c r="H25" s="476">
        <f t="shared" si="2"/>
        <v>11</v>
      </c>
      <c r="I25" s="476">
        <f t="shared" si="2"/>
        <v>50</v>
      </c>
      <c r="J25" s="476">
        <f t="shared" si="3"/>
        <v>61</v>
      </c>
      <c r="K25" s="931" t="s">
        <v>481</v>
      </c>
    </row>
    <row r="26" spans="1:11" s="431" customFormat="1" ht="18" customHeight="1">
      <c r="A26" s="707" t="s">
        <v>154</v>
      </c>
      <c r="B26" s="477">
        <v>0</v>
      </c>
      <c r="C26" s="477">
        <v>51</v>
      </c>
      <c r="D26" s="478">
        <f t="shared" si="0"/>
        <v>51</v>
      </c>
      <c r="E26" s="477">
        <v>0</v>
      </c>
      <c r="F26" s="477">
        <v>30</v>
      </c>
      <c r="G26" s="478">
        <f t="shared" si="1"/>
        <v>30</v>
      </c>
      <c r="H26" s="478">
        <f t="shared" ref="H26:I32" si="4">B26+E26</f>
        <v>0</v>
      </c>
      <c r="I26" s="478">
        <f t="shared" si="4"/>
        <v>81</v>
      </c>
      <c r="J26" s="478">
        <f t="shared" si="3"/>
        <v>81</v>
      </c>
      <c r="K26" s="932" t="s">
        <v>271</v>
      </c>
    </row>
    <row r="27" spans="1:11" s="431" customFormat="1" ht="18" customHeight="1">
      <c r="A27" s="706" t="s">
        <v>758</v>
      </c>
      <c r="B27" s="475">
        <v>0</v>
      </c>
      <c r="C27" s="475">
        <v>5</v>
      </c>
      <c r="D27" s="476">
        <f t="shared" si="0"/>
        <v>5</v>
      </c>
      <c r="E27" s="475">
        <v>50</v>
      </c>
      <c r="F27" s="475">
        <v>10</v>
      </c>
      <c r="G27" s="476">
        <f t="shared" si="1"/>
        <v>60</v>
      </c>
      <c r="H27" s="476">
        <f t="shared" si="4"/>
        <v>50</v>
      </c>
      <c r="I27" s="476">
        <f t="shared" si="4"/>
        <v>15</v>
      </c>
      <c r="J27" s="476">
        <f t="shared" si="3"/>
        <v>65</v>
      </c>
      <c r="K27" s="931" t="s">
        <v>533</v>
      </c>
    </row>
    <row r="28" spans="1:11" s="431" customFormat="1" ht="18" customHeight="1">
      <c r="A28" s="707" t="s">
        <v>69</v>
      </c>
      <c r="B28" s="477">
        <v>0</v>
      </c>
      <c r="C28" s="477">
        <v>1</v>
      </c>
      <c r="D28" s="478">
        <f t="shared" si="0"/>
        <v>1</v>
      </c>
      <c r="E28" s="477">
        <v>0</v>
      </c>
      <c r="F28" s="477">
        <v>0</v>
      </c>
      <c r="G28" s="478">
        <f t="shared" si="1"/>
        <v>0</v>
      </c>
      <c r="H28" s="478">
        <f t="shared" si="4"/>
        <v>0</v>
      </c>
      <c r="I28" s="478">
        <f t="shared" si="4"/>
        <v>1</v>
      </c>
      <c r="J28" s="478">
        <f t="shared" si="3"/>
        <v>1</v>
      </c>
      <c r="K28" s="932" t="s">
        <v>73</v>
      </c>
    </row>
    <row r="29" spans="1:11" s="431" customFormat="1" ht="18" customHeight="1">
      <c r="A29" s="706" t="s">
        <v>523</v>
      </c>
      <c r="B29" s="475">
        <v>5</v>
      </c>
      <c r="C29" s="475">
        <v>16</v>
      </c>
      <c r="D29" s="476">
        <f t="shared" si="0"/>
        <v>21</v>
      </c>
      <c r="E29" s="475">
        <v>14</v>
      </c>
      <c r="F29" s="475">
        <v>1</v>
      </c>
      <c r="G29" s="476">
        <f t="shared" si="1"/>
        <v>15</v>
      </c>
      <c r="H29" s="476">
        <f t="shared" si="4"/>
        <v>19</v>
      </c>
      <c r="I29" s="476">
        <f t="shared" si="4"/>
        <v>17</v>
      </c>
      <c r="J29" s="476">
        <f t="shared" si="3"/>
        <v>36</v>
      </c>
      <c r="K29" s="931" t="s">
        <v>524</v>
      </c>
    </row>
    <row r="30" spans="1:11" s="431" customFormat="1" ht="18" customHeight="1">
      <c r="A30" s="707" t="s">
        <v>525</v>
      </c>
      <c r="B30" s="477">
        <v>0</v>
      </c>
      <c r="C30" s="477">
        <v>30</v>
      </c>
      <c r="D30" s="478">
        <f t="shared" si="0"/>
        <v>30</v>
      </c>
      <c r="E30" s="477">
        <v>0</v>
      </c>
      <c r="F30" s="477">
        <v>106</v>
      </c>
      <c r="G30" s="478">
        <f t="shared" si="1"/>
        <v>106</v>
      </c>
      <c r="H30" s="478">
        <f t="shared" si="4"/>
        <v>0</v>
      </c>
      <c r="I30" s="478">
        <f t="shared" si="4"/>
        <v>136</v>
      </c>
      <c r="J30" s="478">
        <f t="shared" si="3"/>
        <v>136</v>
      </c>
      <c r="K30" s="932" t="s">
        <v>526</v>
      </c>
    </row>
    <row r="31" spans="1:11" s="431" customFormat="1" ht="18" customHeight="1">
      <c r="A31" s="706" t="s">
        <v>527</v>
      </c>
      <c r="B31" s="475">
        <v>40</v>
      </c>
      <c r="C31" s="475">
        <v>64</v>
      </c>
      <c r="D31" s="476">
        <f t="shared" si="0"/>
        <v>104</v>
      </c>
      <c r="E31" s="475">
        <v>100</v>
      </c>
      <c r="F31" s="475">
        <v>52</v>
      </c>
      <c r="G31" s="476">
        <f t="shared" si="1"/>
        <v>152</v>
      </c>
      <c r="H31" s="476">
        <f t="shared" si="4"/>
        <v>140</v>
      </c>
      <c r="I31" s="476">
        <f t="shared" si="4"/>
        <v>116</v>
      </c>
      <c r="J31" s="476">
        <f t="shared" si="3"/>
        <v>256</v>
      </c>
      <c r="K31" s="931" t="s">
        <v>528</v>
      </c>
    </row>
    <row r="32" spans="1:11" s="431" customFormat="1" ht="18" customHeight="1">
      <c r="A32" s="708" t="s">
        <v>529</v>
      </c>
      <c r="B32" s="477">
        <v>50</v>
      </c>
      <c r="C32" s="477">
        <v>54</v>
      </c>
      <c r="D32" s="478">
        <f t="shared" si="0"/>
        <v>104</v>
      </c>
      <c r="E32" s="477">
        <v>100</v>
      </c>
      <c r="F32" s="477">
        <v>40</v>
      </c>
      <c r="G32" s="478">
        <f t="shared" si="1"/>
        <v>140</v>
      </c>
      <c r="H32" s="478">
        <f t="shared" si="4"/>
        <v>150</v>
      </c>
      <c r="I32" s="478">
        <f t="shared" si="4"/>
        <v>94</v>
      </c>
      <c r="J32" s="478">
        <f t="shared" si="3"/>
        <v>244</v>
      </c>
      <c r="K32" s="932" t="s">
        <v>530</v>
      </c>
    </row>
    <row r="33" spans="1:11" s="432" customFormat="1" ht="24.95" customHeight="1">
      <c r="A33" s="709" t="s">
        <v>2</v>
      </c>
      <c r="B33" s="479">
        <f t="shared" ref="B33:G33" si="5">SUM(B10:B32)</f>
        <v>239</v>
      </c>
      <c r="C33" s="479">
        <f t="shared" si="5"/>
        <v>397</v>
      </c>
      <c r="D33" s="479">
        <f t="shared" si="5"/>
        <v>636</v>
      </c>
      <c r="E33" s="479">
        <f t="shared" si="5"/>
        <v>1622</v>
      </c>
      <c r="F33" s="479">
        <f t="shared" si="5"/>
        <v>545</v>
      </c>
      <c r="G33" s="479">
        <f t="shared" si="5"/>
        <v>2167</v>
      </c>
      <c r="H33" s="479">
        <f>SUM(H10:H32)</f>
        <v>1861</v>
      </c>
      <c r="I33" s="479">
        <f>SUM(I10:I32)</f>
        <v>942</v>
      </c>
      <c r="J33" s="479">
        <f>SUM(J10:J32)</f>
        <v>2803</v>
      </c>
      <c r="K33" s="933" t="s">
        <v>3</v>
      </c>
    </row>
    <row r="34" spans="1:11">
      <c r="H34" s="891"/>
      <c r="I34" s="891"/>
    </row>
  </sheetData>
  <mergeCells count="22">
    <mergeCell ref="I8:I9"/>
    <mergeCell ref="J8:J9"/>
    <mergeCell ref="K6:K9"/>
    <mergeCell ref="B7:D7"/>
    <mergeCell ref="E7:G7"/>
    <mergeCell ref="H7:J7"/>
    <mergeCell ref="A1:K1"/>
    <mergeCell ref="A3:K3"/>
    <mergeCell ref="A4:K4"/>
    <mergeCell ref="A2:K2"/>
    <mergeCell ref="G8:G9"/>
    <mergeCell ref="H8:H9"/>
    <mergeCell ref="B5:J5"/>
    <mergeCell ref="A6:A9"/>
    <mergeCell ref="B6:D6"/>
    <mergeCell ref="E6:G6"/>
    <mergeCell ref="H6:J6"/>
    <mergeCell ref="B8:B9"/>
    <mergeCell ref="C8:C9"/>
    <mergeCell ref="D8:D9"/>
    <mergeCell ref="E8:E9"/>
    <mergeCell ref="F8:F9"/>
  </mergeCells>
  <pageMargins left="0.22" right="0.68" top="1.04" bottom="1.51" header="0.61" footer="0.22"/>
  <pageSetup paperSize="9" scale="83" orientation="portrait" r:id="rId1"/>
  <headerFooter>
    <oddFooter>&amp;L_x000D_&amp;1#&amp;"Aptos"&amp;10&amp;K13A10E Classification: C0 Public - تصنيف الوثيقة عام</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6"/>
  <dimension ref="A1:G47"/>
  <sheetViews>
    <sheetView rightToLeft="1" view="pageBreakPreview" zoomScaleNormal="100" zoomScaleSheetLayoutView="100" workbookViewId="0">
      <selection activeCell="F7" sqref="F7:F16"/>
    </sheetView>
  </sheetViews>
  <sheetFormatPr defaultRowHeight="12.75"/>
  <cols>
    <col min="1" max="1" width="25.7109375" customWidth="1"/>
    <col min="2" max="6" width="9.5703125" customWidth="1"/>
    <col min="7" max="7" width="26.85546875" customWidth="1"/>
  </cols>
  <sheetData>
    <row r="1" spans="1:7" s="11" customFormat="1" ht="18">
      <c r="A1" s="1109" t="s">
        <v>577</v>
      </c>
      <c r="B1" s="1110"/>
      <c r="C1" s="1110"/>
      <c r="D1" s="1110"/>
      <c r="E1" s="1110"/>
      <c r="F1" s="1110"/>
      <c r="G1" s="1110"/>
    </row>
    <row r="2" spans="1:7" s="12" customFormat="1" ht="32.25" customHeight="1">
      <c r="A2" s="1215" t="s">
        <v>594</v>
      </c>
      <c r="B2" s="1111"/>
      <c r="C2" s="1111"/>
      <c r="D2" s="1111"/>
      <c r="E2" s="1111"/>
      <c r="F2" s="1111"/>
      <c r="G2" s="1111"/>
    </row>
    <row r="3" spans="1:7" s="12" customFormat="1" ht="15.75">
      <c r="A3" s="1111" t="s">
        <v>684</v>
      </c>
      <c r="B3" s="1111"/>
      <c r="C3" s="1111"/>
      <c r="D3" s="1111"/>
      <c r="E3" s="1111"/>
      <c r="F3" s="1111"/>
      <c r="G3" s="1111"/>
    </row>
    <row r="4" spans="1:7" s="90" customFormat="1" ht="21" customHeight="1">
      <c r="A4" s="21" t="s">
        <v>220</v>
      </c>
      <c r="B4" s="199"/>
      <c r="C4" s="199"/>
      <c r="D4" s="199"/>
      <c r="E4" s="199"/>
      <c r="F4" s="199"/>
      <c r="G4" s="200" t="s">
        <v>221</v>
      </c>
    </row>
    <row r="5" spans="1:7" s="160" customFormat="1" ht="27.95" customHeight="1" thickBot="1">
      <c r="A5" s="948" t="s">
        <v>665</v>
      </c>
      <c r="B5" s="1116" t="s">
        <v>349</v>
      </c>
      <c r="C5" s="1116">
        <v>2021</v>
      </c>
      <c r="D5" s="1116">
        <v>2022</v>
      </c>
      <c r="E5" s="1116">
        <v>2023</v>
      </c>
      <c r="F5" s="1116">
        <v>2024</v>
      </c>
      <c r="G5" s="1099" t="s">
        <v>506</v>
      </c>
    </row>
    <row r="6" spans="1:7" s="160" customFormat="1" ht="27.95" customHeight="1">
      <c r="A6" s="950"/>
      <c r="B6" s="1117"/>
      <c r="C6" s="1117"/>
      <c r="D6" s="1117"/>
      <c r="E6" s="1117"/>
      <c r="F6" s="1117"/>
      <c r="G6" s="1216"/>
    </row>
    <row r="7" spans="1:7" s="162" customFormat="1" ht="29.25" customHeight="1" thickBot="1">
      <c r="A7" s="180" t="s">
        <v>104</v>
      </c>
      <c r="B7" s="176">
        <v>13</v>
      </c>
      <c r="C7" s="321">
        <v>14</v>
      </c>
      <c r="D7" s="321">
        <v>27</v>
      </c>
      <c r="E7" s="321">
        <v>10</v>
      </c>
      <c r="F7" s="321">
        <v>31</v>
      </c>
      <c r="G7" s="322" t="s">
        <v>362</v>
      </c>
    </row>
    <row r="8" spans="1:7" s="162" customFormat="1" ht="29.25" customHeight="1" thickBot="1">
      <c r="A8" s="323" t="s">
        <v>155</v>
      </c>
      <c r="B8" s="50">
        <v>14</v>
      </c>
      <c r="C8" s="324">
        <v>22</v>
      </c>
      <c r="D8" s="324">
        <v>283</v>
      </c>
      <c r="E8" s="324">
        <v>58</v>
      </c>
      <c r="F8" s="324">
        <v>89</v>
      </c>
      <c r="G8" s="325" t="s">
        <v>363</v>
      </c>
    </row>
    <row r="9" spans="1:7" s="162" customFormat="1" ht="29.25" customHeight="1" thickBot="1">
      <c r="A9" s="326" t="s">
        <v>156</v>
      </c>
      <c r="B9" s="75">
        <v>5</v>
      </c>
      <c r="C9" s="327">
        <v>17</v>
      </c>
      <c r="D9" s="327">
        <v>24</v>
      </c>
      <c r="E9" s="327">
        <v>20</v>
      </c>
      <c r="F9" s="327">
        <v>9</v>
      </c>
      <c r="G9" s="328" t="s">
        <v>280</v>
      </c>
    </row>
    <row r="10" spans="1:7" s="162" customFormat="1" ht="29.25" customHeight="1" thickBot="1">
      <c r="A10" s="329" t="s">
        <v>105</v>
      </c>
      <c r="B10" s="50">
        <v>4</v>
      </c>
      <c r="C10" s="324">
        <v>10</v>
      </c>
      <c r="D10" s="324">
        <v>10</v>
      </c>
      <c r="E10" s="324">
        <v>14</v>
      </c>
      <c r="F10" s="324">
        <v>7</v>
      </c>
      <c r="G10" s="325" t="s">
        <v>364</v>
      </c>
    </row>
    <row r="11" spans="1:7" s="162" customFormat="1" ht="29.25" customHeight="1" thickBot="1">
      <c r="A11" s="330" t="s">
        <v>106</v>
      </c>
      <c r="B11" s="75">
        <v>9</v>
      </c>
      <c r="C11" s="327">
        <v>17</v>
      </c>
      <c r="D11" s="327">
        <v>66</v>
      </c>
      <c r="E11" s="327">
        <v>8</v>
      </c>
      <c r="F11" s="327">
        <v>18</v>
      </c>
      <c r="G11" s="328" t="s">
        <v>110</v>
      </c>
    </row>
    <row r="12" spans="1:7" s="162" customFormat="1" ht="29.25" customHeight="1" thickBot="1">
      <c r="A12" s="331" t="s">
        <v>174</v>
      </c>
      <c r="B12" s="50">
        <v>21</v>
      </c>
      <c r="C12" s="324">
        <v>9</v>
      </c>
      <c r="D12" s="324">
        <v>33</v>
      </c>
      <c r="E12" s="324">
        <v>25</v>
      </c>
      <c r="F12" s="324">
        <v>11</v>
      </c>
      <c r="G12" s="325" t="s">
        <v>277</v>
      </c>
    </row>
    <row r="13" spans="1:7" s="162" customFormat="1" ht="29.25" customHeight="1" thickBot="1">
      <c r="A13" s="330" t="s">
        <v>175</v>
      </c>
      <c r="B13" s="75">
        <v>17</v>
      </c>
      <c r="C13" s="327">
        <v>30</v>
      </c>
      <c r="D13" s="327">
        <v>60</v>
      </c>
      <c r="E13" s="327">
        <v>58</v>
      </c>
      <c r="F13" s="327">
        <v>53</v>
      </c>
      <c r="G13" s="328" t="s">
        <v>278</v>
      </c>
    </row>
    <row r="14" spans="1:7" s="162" customFormat="1" ht="39" customHeight="1" thickBot="1">
      <c r="A14" s="331" t="s">
        <v>176</v>
      </c>
      <c r="B14" s="57">
        <v>17</v>
      </c>
      <c r="C14" s="324">
        <v>11</v>
      </c>
      <c r="D14" s="324">
        <v>32</v>
      </c>
      <c r="E14" s="324">
        <v>76</v>
      </c>
      <c r="F14" s="324">
        <v>86</v>
      </c>
      <c r="G14" s="362" t="s">
        <v>977</v>
      </c>
    </row>
    <row r="15" spans="1:7" s="162" customFormat="1" ht="29.25" customHeight="1">
      <c r="A15" s="181" t="s">
        <v>177</v>
      </c>
      <c r="B15" s="88">
        <v>42</v>
      </c>
      <c r="C15" s="88">
        <v>74</v>
      </c>
      <c r="D15" s="88">
        <v>91</v>
      </c>
      <c r="E15" s="88">
        <v>103</v>
      </c>
      <c r="F15" s="88">
        <v>93</v>
      </c>
      <c r="G15" s="455" t="s">
        <v>273</v>
      </c>
    </row>
    <row r="16" spans="1:7" s="168" customFormat="1" ht="29.25" customHeight="1">
      <c r="A16" s="710" t="s">
        <v>0</v>
      </c>
      <c r="B16" s="711">
        <f t="shared" ref="B16:F16" si="0">SUM(B7:B15)</f>
        <v>142</v>
      </c>
      <c r="C16" s="711">
        <f t="shared" si="0"/>
        <v>204</v>
      </c>
      <c r="D16" s="711">
        <f t="shared" si="0"/>
        <v>626</v>
      </c>
      <c r="E16" s="711">
        <f t="shared" si="0"/>
        <v>372</v>
      </c>
      <c r="F16" s="711">
        <f t="shared" si="0"/>
        <v>397</v>
      </c>
      <c r="G16" s="712" t="s">
        <v>1</v>
      </c>
    </row>
    <row r="17" spans="1:7" s="90" customFormat="1">
      <c r="A17" s="456" t="s">
        <v>440</v>
      </c>
      <c r="B17" s="169"/>
      <c r="C17" s="169"/>
      <c r="D17" s="169"/>
      <c r="E17" s="169"/>
      <c r="F17" s="169"/>
      <c r="G17" s="244" t="s">
        <v>507</v>
      </c>
    </row>
    <row r="18" spans="1:7" s="90" customFormat="1">
      <c r="A18" s="170"/>
      <c r="B18" s="169"/>
      <c r="C18" s="169"/>
      <c r="D18" s="169"/>
      <c r="E18" s="169"/>
      <c r="F18" s="169"/>
      <c r="G18" s="172"/>
    </row>
    <row r="19" spans="1:7" s="90" customFormat="1">
      <c r="A19" s="171"/>
      <c r="B19" s="169"/>
      <c r="C19" s="169"/>
      <c r="D19" s="169"/>
      <c r="E19" s="169"/>
      <c r="F19" s="169"/>
      <c r="G19" s="171"/>
    </row>
    <row r="20" spans="1:7" s="90" customFormat="1">
      <c r="A20" s="171"/>
      <c r="B20" s="169"/>
      <c r="C20" s="169"/>
      <c r="D20" s="169"/>
      <c r="E20" s="169"/>
      <c r="F20" s="169"/>
      <c r="G20" s="171"/>
    </row>
    <row r="21" spans="1:7" s="90" customFormat="1">
      <c r="B21" s="159"/>
      <c r="C21" s="159"/>
      <c r="D21" s="159"/>
      <c r="E21" s="159"/>
      <c r="F21" s="159"/>
    </row>
    <row r="22" spans="1:7" s="90" customFormat="1">
      <c r="B22" s="159"/>
      <c r="C22" s="159"/>
      <c r="D22" s="159"/>
      <c r="E22" s="159"/>
      <c r="F22" s="159"/>
    </row>
    <row r="23" spans="1:7" s="90" customFormat="1">
      <c r="B23" s="159"/>
      <c r="C23" s="159"/>
      <c r="D23" s="159"/>
      <c r="E23" s="159"/>
      <c r="F23" s="159"/>
    </row>
    <row r="24" spans="1:7" s="90" customFormat="1">
      <c r="A24" s="171"/>
      <c r="B24" s="169"/>
      <c r="C24" s="169"/>
      <c r="D24" s="169"/>
      <c r="E24" s="169"/>
      <c r="F24" s="169"/>
      <c r="G24" s="171"/>
    </row>
    <row r="25" spans="1:7" s="90" customFormat="1">
      <c r="A25" s="171"/>
      <c r="B25" s="169"/>
      <c r="C25" s="169"/>
      <c r="D25" s="169"/>
      <c r="E25" s="169"/>
      <c r="F25" s="169"/>
      <c r="G25" s="171"/>
    </row>
    <row r="26" spans="1:7" s="90" customFormat="1">
      <c r="A26" s="171"/>
      <c r="B26" s="169"/>
      <c r="C26" s="169"/>
      <c r="D26" s="169"/>
      <c r="E26" s="169"/>
      <c r="F26" s="169"/>
      <c r="G26" s="171"/>
    </row>
    <row r="27" spans="1:7" s="90" customFormat="1">
      <c r="A27" s="171"/>
      <c r="B27" s="169"/>
      <c r="C27" s="169"/>
      <c r="D27" s="169"/>
      <c r="E27" s="169"/>
      <c r="F27" s="169"/>
      <c r="G27" s="171"/>
    </row>
    <row r="28" spans="1:7" s="90" customFormat="1">
      <c r="A28" s="171"/>
      <c r="B28" s="169"/>
      <c r="C28" s="169"/>
      <c r="D28" s="169"/>
      <c r="E28" s="169"/>
      <c r="F28" s="169"/>
      <c r="G28" s="171"/>
    </row>
    <row r="29" spans="1:7" s="90" customFormat="1">
      <c r="A29" s="171"/>
      <c r="B29" s="169"/>
      <c r="C29" s="169"/>
      <c r="D29" s="169"/>
      <c r="E29" s="169"/>
      <c r="F29" s="169"/>
      <c r="G29" s="171"/>
    </row>
    <row r="30" spans="1:7" s="90" customFormat="1">
      <c r="A30" s="171"/>
      <c r="B30" s="169"/>
      <c r="C30" s="169"/>
      <c r="D30" s="169"/>
      <c r="E30" s="169"/>
      <c r="F30" s="169"/>
      <c r="G30" s="171"/>
    </row>
    <row r="31" spans="1:7" s="90" customFormat="1">
      <c r="A31" s="171"/>
      <c r="B31" s="169"/>
      <c r="C31" s="169"/>
      <c r="D31" s="169"/>
      <c r="E31" s="169"/>
      <c r="F31" s="169"/>
      <c r="G31" s="171"/>
    </row>
    <row r="32" spans="1:7" s="90" customFormat="1">
      <c r="A32" s="171"/>
      <c r="B32" s="169"/>
      <c r="C32" s="169"/>
      <c r="D32" s="169"/>
      <c r="E32" s="169"/>
      <c r="F32" s="169"/>
      <c r="G32" s="171"/>
    </row>
    <row r="33" spans="1:7" s="90" customFormat="1">
      <c r="A33" s="171"/>
      <c r="B33" s="169"/>
      <c r="C33" s="169"/>
      <c r="D33" s="169"/>
      <c r="E33" s="169"/>
      <c r="F33" s="169"/>
      <c r="G33" s="171"/>
    </row>
    <row r="34" spans="1:7" s="90" customFormat="1">
      <c r="A34" s="171"/>
      <c r="B34" s="169"/>
      <c r="C34" s="169"/>
      <c r="D34" s="169"/>
      <c r="E34" s="169"/>
      <c r="F34" s="169"/>
      <c r="G34" s="171"/>
    </row>
    <row r="35" spans="1:7" s="90" customFormat="1">
      <c r="A35" s="171"/>
      <c r="B35" s="169"/>
      <c r="C35" s="169"/>
      <c r="D35" s="169"/>
      <c r="E35" s="169"/>
      <c r="F35" s="169"/>
      <c r="G35" s="171"/>
    </row>
    <row r="36" spans="1:7" s="90" customFormat="1" ht="29.25" customHeight="1">
      <c r="B36" s="159"/>
      <c r="C36" s="159"/>
      <c r="D36" s="159"/>
      <c r="E36" s="159"/>
      <c r="F36" s="159"/>
    </row>
    <row r="37" spans="1:7" s="90" customFormat="1">
      <c r="A37" s="171"/>
      <c r="B37" s="169"/>
      <c r="C37" s="169"/>
      <c r="D37" s="169"/>
      <c r="E37" s="169"/>
      <c r="F37" s="169"/>
      <c r="G37" s="171"/>
    </row>
    <row r="38" spans="1:7" s="90" customFormat="1">
      <c r="A38" s="171"/>
      <c r="B38" s="169"/>
      <c r="C38" s="169"/>
      <c r="D38" s="169"/>
      <c r="E38" s="169"/>
      <c r="F38" s="169"/>
      <c r="G38" s="171"/>
    </row>
    <row r="39" spans="1:7" s="90" customFormat="1">
      <c r="A39" s="171"/>
      <c r="B39" s="169"/>
      <c r="C39" s="169"/>
      <c r="D39" s="169"/>
      <c r="E39" s="169"/>
      <c r="F39" s="169"/>
      <c r="G39" s="171"/>
    </row>
    <row r="40" spans="1:7" s="90" customFormat="1">
      <c r="A40" s="171"/>
      <c r="B40" s="169"/>
      <c r="C40" s="169"/>
      <c r="D40" s="169"/>
      <c r="E40" s="169"/>
      <c r="F40" s="169"/>
      <c r="G40" s="171"/>
    </row>
    <row r="41" spans="1:7" s="90" customFormat="1">
      <c r="A41" s="171"/>
      <c r="B41" s="169"/>
      <c r="C41" s="169"/>
      <c r="D41" s="169"/>
      <c r="E41" s="169"/>
      <c r="F41" s="169"/>
      <c r="G41" s="171"/>
    </row>
    <row r="42" spans="1:7" s="90" customFormat="1">
      <c r="A42" s="171"/>
      <c r="B42" s="169"/>
      <c r="C42" s="169"/>
      <c r="D42" s="169"/>
      <c r="E42" s="169"/>
      <c r="F42" s="169"/>
      <c r="G42" s="171"/>
    </row>
    <row r="43" spans="1:7" s="90" customFormat="1">
      <c r="A43" s="171"/>
      <c r="B43" s="169"/>
      <c r="C43" s="169"/>
      <c r="D43" s="169"/>
      <c r="E43" s="169"/>
      <c r="F43" s="169"/>
      <c r="G43" s="171"/>
    </row>
    <row r="44" spans="1:7" s="90" customFormat="1">
      <c r="A44" s="171"/>
      <c r="B44" s="169"/>
      <c r="C44" s="169"/>
      <c r="D44" s="169"/>
      <c r="E44" s="169"/>
      <c r="F44" s="169"/>
      <c r="G44" s="171"/>
    </row>
    <row r="45" spans="1:7" s="90" customFormat="1">
      <c r="A45" s="171"/>
      <c r="B45" s="169"/>
      <c r="C45" s="169"/>
      <c r="D45" s="169"/>
      <c r="E45" s="169"/>
      <c r="F45" s="169"/>
      <c r="G45" s="171"/>
    </row>
    <row r="46" spans="1:7" s="90" customFormat="1">
      <c r="A46" s="171"/>
      <c r="B46" s="169"/>
      <c r="C46" s="169"/>
      <c r="D46" s="169"/>
      <c r="E46" s="169"/>
      <c r="F46" s="169"/>
      <c r="G46" s="171"/>
    </row>
    <row r="47" spans="1:7" s="90" customFormat="1">
      <c r="A47" s="171"/>
      <c r="B47" s="169"/>
      <c r="C47" s="169"/>
      <c r="D47" s="169"/>
      <c r="E47" s="169"/>
      <c r="F47" s="169"/>
      <c r="G47" s="171"/>
    </row>
  </sheetData>
  <mergeCells count="10">
    <mergeCell ref="A1:G1"/>
    <mergeCell ref="A2:G2"/>
    <mergeCell ref="A3:G3"/>
    <mergeCell ref="A5:A6"/>
    <mergeCell ref="G5:G6"/>
    <mergeCell ref="B5:B6"/>
    <mergeCell ref="C5:C6"/>
    <mergeCell ref="D5:D6"/>
    <mergeCell ref="E5:E6"/>
    <mergeCell ref="F5:F6"/>
  </mergeCells>
  <printOptions horizontalCentered="1" verticalCentered="1"/>
  <pageMargins left="0" right="0" top="0" bottom="0" header="0" footer="0"/>
  <pageSetup paperSize="9" scale="94" fitToWidth="2" fitToHeight="2" orientation="portrait" r:id="rId1"/>
  <headerFooter>
    <oddFooter>&amp;L_x000D_&amp;1#&amp;"Aptos"&amp;10&amp;K13A10E Classification: C0 Public - تصنيف الوثيقة عام</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7"/>
  <dimension ref="A1:G49"/>
  <sheetViews>
    <sheetView rightToLeft="1" view="pageBreakPreview" topLeftCell="A4" zoomScaleNormal="100" zoomScaleSheetLayoutView="100" workbookViewId="0">
      <selection activeCell="G17" sqref="G17"/>
    </sheetView>
  </sheetViews>
  <sheetFormatPr defaultRowHeight="12.75"/>
  <cols>
    <col min="1" max="1" width="18.5703125" customWidth="1"/>
    <col min="2" max="6" width="12.28515625" customWidth="1"/>
    <col min="7" max="7" width="18.5703125" customWidth="1"/>
  </cols>
  <sheetData>
    <row r="1" spans="1:7" s="11" customFormat="1" ht="18">
      <c r="A1" s="1109" t="s">
        <v>669</v>
      </c>
      <c r="B1" s="1110"/>
      <c r="C1" s="1110"/>
      <c r="D1" s="1110"/>
      <c r="E1" s="1110"/>
      <c r="F1" s="1110"/>
      <c r="G1" s="1110"/>
    </row>
    <row r="2" spans="1:7" s="12" customFormat="1" ht="33.75" customHeight="1">
      <c r="A2" s="1215" t="s">
        <v>667</v>
      </c>
      <c r="B2" s="1111"/>
      <c r="C2" s="1111"/>
      <c r="D2" s="1111"/>
      <c r="E2" s="1111"/>
      <c r="F2" s="1111"/>
      <c r="G2" s="1111"/>
    </row>
    <row r="3" spans="1:7" s="12" customFormat="1" ht="16.5" thickBot="1">
      <c r="A3" s="1111" t="s">
        <v>838</v>
      </c>
      <c r="B3" s="1111"/>
      <c r="C3" s="1111"/>
      <c r="D3" s="1111"/>
      <c r="E3" s="1111"/>
      <c r="F3" s="1111"/>
      <c r="G3" s="1111"/>
    </row>
    <row r="4" spans="1:7" s="90" customFormat="1" ht="20.100000000000001" customHeight="1">
      <c r="A4" s="21" t="s">
        <v>348</v>
      </c>
      <c r="B4" s="196"/>
      <c r="C4" s="195"/>
      <c r="D4" s="277"/>
      <c r="E4" s="277"/>
      <c r="F4" s="277"/>
      <c r="G4" s="197" t="s">
        <v>347</v>
      </c>
    </row>
    <row r="5" spans="1:7" s="160" customFormat="1" ht="26.25" customHeight="1" thickBot="1">
      <c r="A5" s="1217" t="s">
        <v>668</v>
      </c>
      <c r="B5" s="1116" t="s">
        <v>349</v>
      </c>
      <c r="C5" s="1116">
        <v>2021</v>
      </c>
      <c r="D5" s="1116">
        <v>2022</v>
      </c>
      <c r="E5" s="1116">
        <v>2023</v>
      </c>
      <c r="F5" s="1116">
        <v>2024</v>
      </c>
      <c r="G5" s="1219" t="s">
        <v>666</v>
      </c>
    </row>
    <row r="6" spans="1:7" s="160" customFormat="1" ht="30.75" customHeight="1">
      <c r="A6" s="1218"/>
      <c r="B6" s="1117"/>
      <c r="C6" s="1117"/>
      <c r="D6" s="1117"/>
      <c r="E6" s="1117"/>
      <c r="F6" s="1117"/>
      <c r="G6" s="1220"/>
    </row>
    <row r="7" spans="1:7" s="162" customFormat="1" ht="29.25" customHeight="1" thickBot="1">
      <c r="A7" s="43" t="s">
        <v>4</v>
      </c>
      <c r="B7" s="49">
        <v>48</v>
      </c>
      <c r="C7" s="278">
        <v>28</v>
      </c>
      <c r="D7" s="278">
        <v>9</v>
      </c>
      <c r="E7" s="278">
        <v>35</v>
      </c>
      <c r="F7" s="278">
        <v>63</v>
      </c>
      <c r="G7" s="36" t="s">
        <v>13</v>
      </c>
    </row>
    <row r="8" spans="1:7" s="162" customFormat="1" ht="29.25" customHeight="1" thickBot="1">
      <c r="A8" s="163" t="s">
        <v>5</v>
      </c>
      <c r="B8" s="50">
        <v>35</v>
      </c>
      <c r="C8" s="279">
        <v>16</v>
      </c>
      <c r="D8" s="279">
        <v>19</v>
      </c>
      <c r="E8" s="279">
        <v>33</v>
      </c>
      <c r="F8" s="279">
        <v>47</v>
      </c>
      <c r="G8" s="37" t="s">
        <v>14</v>
      </c>
    </row>
    <row r="9" spans="1:7" s="162" customFormat="1" ht="29.25" customHeight="1" thickBot="1">
      <c r="A9" s="64" t="s">
        <v>6</v>
      </c>
      <c r="B9" s="75">
        <v>3</v>
      </c>
      <c r="C9" s="280">
        <v>9</v>
      </c>
      <c r="D9" s="280">
        <v>75</v>
      </c>
      <c r="E9" s="280">
        <v>44</v>
      </c>
      <c r="F9" s="280">
        <v>32</v>
      </c>
      <c r="G9" s="38" t="s">
        <v>15</v>
      </c>
    </row>
    <row r="10" spans="1:7" s="162" customFormat="1" ht="29.25" customHeight="1" thickBot="1">
      <c r="A10" s="34" t="s">
        <v>7</v>
      </c>
      <c r="B10" s="50">
        <v>2</v>
      </c>
      <c r="C10" s="279">
        <v>4</v>
      </c>
      <c r="D10" s="279">
        <v>41</v>
      </c>
      <c r="E10" s="279">
        <v>13</v>
      </c>
      <c r="F10" s="279">
        <v>26</v>
      </c>
      <c r="G10" s="37" t="s">
        <v>16</v>
      </c>
    </row>
    <row r="11" spans="1:7" s="162" customFormat="1" ht="29.25" customHeight="1" thickBot="1">
      <c r="A11" s="165" t="s">
        <v>8</v>
      </c>
      <c r="B11" s="75">
        <v>4</v>
      </c>
      <c r="C11" s="280">
        <v>3</v>
      </c>
      <c r="D11" s="280">
        <v>33</v>
      </c>
      <c r="E11" s="280">
        <v>38</v>
      </c>
      <c r="F11" s="280">
        <v>24</v>
      </c>
      <c r="G11" s="38" t="s">
        <v>17</v>
      </c>
    </row>
    <row r="12" spans="1:7" s="162" customFormat="1" ht="29.25" customHeight="1" thickBot="1">
      <c r="A12" s="44" t="s">
        <v>38</v>
      </c>
      <c r="B12" s="50">
        <v>6</v>
      </c>
      <c r="C12" s="279">
        <v>2</v>
      </c>
      <c r="D12" s="279">
        <v>51</v>
      </c>
      <c r="E12" s="279">
        <v>36</v>
      </c>
      <c r="F12" s="279">
        <v>25</v>
      </c>
      <c r="G12" s="37" t="s">
        <v>18</v>
      </c>
    </row>
    <row r="13" spans="1:7" s="162" customFormat="1" ht="29.25" customHeight="1" thickBot="1">
      <c r="A13" s="165" t="s">
        <v>9</v>
      </c>
      <c r="B13" s="75">
        <v>6</v>
      </c>
      <c r="C13" s="280">
        <v>3</v>
      </c>
      <c r="D13" s="280">
        <v>39</v>
      </c>
      <c r="E13" s="280">
        <v>18</v>
      </c>
      <c r="F13" s="280">
        <v>24</v>
      </c>
      <c r="G13" s="38" t="s">
        <v>19</v>
      </c>
    </row>
    <row r="14" spans="1:7" s="162" customFormat="1" ht="29.25" customHeight="1" thickBot="1">
      <c r="A14" s="44" t="s">
        <v>92</v>
      </c>
      <c r="B14" s="57">
        <v>1</v>
      </c>
      <c r="C14" s="281">
        <v>5</v>
      </c>
      <c r="D14" s="281">
        <v>48</v>
      </c>
      <c r="E14" s="281">
        <v>23</v>
      </c>
      <c r="F14" s="281">
        <v>13</v>
      </c>
      <c r="G14" s="37" t="s">
        <v>20</v>
      </c>
    </row>
    <row r="15" spans="1:7" s="162" customFormat="1" ht="29.25" customHeight="1" thickBot="1">
      <c r="A15" s="167" t="s">
        <v>10</v>
      </c>
      <c r="B15" s="88">
        <v>6</v>
      </c>
      <c r="C15" s="282">
        <v>17</v>
      </c>
      <c r="D15" s="282">
        <v>48</v>
      </c>
      <c r="E15" s="282">
        <v>39</v>
      </c>
      <c r="F15" s="282">
        <v>29</v>
      </c>
      <c r="G15" s="38" t="s">
        <v>21</v>
      </c>
    </row>
    <row r="16" spans="1:7" s="162" customFormat="1" ht="29.25" customHeight="1" thickBot="1">
      <c r="A16" s="44" t="s">
        <v>95</v>
      </c>
      <c r="B16" s="57">
        <v>12</v>
      </c>
      <c r="C16" s="281">
        <v>41</v>
      </c>
      <c r="D16" s="281">
        <v>41</v>
      </c>
      <c r="E16" s="281">
        <v>19</v>
      </c>
      <c r="F16" s="281">
        <v>38</v>
      </c>
      <c r="G16" s="37" t="s">
        <v>41</v>
      </c>
    </row>
    <row r="17" spans="1:7" s="162" customFormat="1" ht="29.25" customHeight="1" thickBot="1">
      <c r="A17" s="167" t="s">
        <v>11</v>
      </c>
      <c r="B17" s="88">
        <v>12</v>
      </c>
      <c r="C17" s="282">
        <v>52</v>
      </c>
      <c r="D17" s="282">
        <v>116</v>
      </c>
      <c r="E17" s="282">
        <v>41</v>
      </c>
      <c r="F17" s="282">
        <v>30</v>
      </c>
      <c r="G17" s="38" t="s">
        <v>22</v>
      </c>
    </row>
    <row r="18" spans="1:7" s="162" customFormat="1" ht="29.25" customHeight="1">
      <c r="A18" s="44" t="s">
        <v>12</v>
      </c>
      <c r="B18" s="57">
        <v>7</v>
      </c>
      <c r="C18" s="281">
        <v>24</v>
      </c>
      <c r="D18" s="281">
        <v>106</v>
      </c>
      <c r="E18" s="281">
        <v>33</v>
      </c>
      <c r="F18" s="281">
        <v>46</v>
      </c>
      <c r="G18" s="51" t="s">
        <v>23</v>
      </c>
    </row>
    <row r="19" spans="1:7" s="168" customFormat="1" ht="29.25" customHeight="1">
      <c r="A19" s="119" t="s">
        <v>0</v>
      </c>
      <c r="B19" s="198">
        <f t="shared" ref="B19:F19" si="0">SUM(B7:B18)</f>
        <v>142</v>
      </c>
      <c r="C19" s="198">
        <f t="shared" si="0"/>
        <v>204</v>
      </c>
      <c r="D19" s="198">
        <f t="shared" si="0"/>
        <v>626</v>
      </c>
      <c r="E19" s="198">
        <f>SUM(E7:E18)</f>
        <v>372</v>
      </c>
      <c r="F19" s="198">
        <f t="shared" si="0"/>
        <v>397</v>
      </c>
      <c r="G19" s="120" t="s">
        <v>1</v>
      </c>
    </row>
    <row r="20" spans="1:7" s="90" customFormat="1">
      <c r="A20" s="290" t="s">
        <v>440</v>
      </c>
      <c r="B20" s="169"/>
      <c r="C20" s="169"/>
      <c r="D20" s="169"/>
      <c r="E20" s="169"/>
      <c r="F20" s="169"/>
      <c r="G20" s="244" t="s">
        <v>507</v>
      </c>
    </row>
    <row r="21" spans="1:7" s="90" customFormat="1">
      <c r="A21" s="170"/>
      <c r="B21" s="169"/>
      <c r="C21" s="169"/>
      <c r="D21" s="169"/>
      <c r="E21" s="169"/>
      <c r="F21" s="169"/>
      <c r="G21" s="172"/>
    </row>
    <row r="22" spans="1:7" s="90" customFormat="1">
      <c r="A22" s="171"/>
      <c r="B22" s="169"/>
      <c r="C22" s="169"/>
      <c r="D22" s="169"/>
      <c r="E22" s="169"/>
      <c r="F22" s="169"/>
      <c r="G22" s="171"/>
    </row>
    <row r="23" spans="1:7" s="90" customFormat="1">
      <c r="A23" s="171"/>
      <c r="B23" s="169"/>
      <c r="C23" s="169"/>
      <c r="D23" s="169"/>
      <c r="E23" s="169"/>
      <c r="F23" s="169"/>
      <c r="G23" s="171"/>
    </row>
    <row r="24" spans="1:7" s="90" customFormat="1">
      <c r="B24" s="159"/>
      <c r="C24" s="159"/>
      <c r="D24" s="159"/>
      <c r="E24" s="159"/>
      <c r="F24" s="159"/>
    </row>
    <row r="25" spans="1:7" s="90" customFormat="1">
      <c r="B25" s="159"/>
      <c r="C25" s="159"/>
      <c r="D25" s="159"/>
      <c r="E25" s="159"/>
      <c r="F25" s="159"/>
    </row>
    <row r="26" spans="1:7" s="90" customFormat="1">
      <c r="A26" s="171"/>
      <c r="B26" s="169"/>
      <c r="C26" s="169"/>
      <c r="D26" s="169"/>
      <c r="E26" s="169"/>
      <c r="F26" s="169"/>
      <c r="G26" s="171"/>
    </row>
    <row r="27" spans="1:7" s="90" customFormat="1">
      <c r="A27" s="171"/>
      <c r="B27" s="169"/>
      <c r="C27" s="169"/>
      <c r="D27" s="169"/>
      <c r="E27" s="169"/>
      <c r="F27" s="169"/>
      <c r="G27" s="171"/>
    </row>
    <row r="28" spans="1:7" s="90" customFormat="1">
      <c r="A28" s="171"/>
      <c r="B28" s="169"/>
      <c r="C28" s="169"/>
      <c r="D28" s="169"/>
      <c r="E28" s="169"/>
      <c r="F28" s="169"/>
      <c r="G28" s="171"/>
    </row>
    <row r="29" spans="1:7" s="90" customFormat="1">
      <c r="A29" s="171"/>
      <c r="B29" s="169"/>
      <c r="C29" s="169"/>
      <c r="D29" s="169"/>
      <c r="E29" s="169"/>
      <c r="F29" s="169"/>
      <c r="G29" s="171"/>
    </row>
    <row r="30" spans="1:7" s="90" customFormat="1">
      <c r="A30" s="171"/>
      <c r="B30" s="169"/>
      <c r="C30" s="169"/>
      <c r="D30" s="169"/>
      <c r="E30" s="169"/>
      <c r="F30" s="169"/>
      <c r="G30" s="171"/>
    </row>
    <row r="31" spans="1:7" s="90" customFormat="1">
      <c r="A31" s="171"/>
      <c r="B31" s="169"/>
      <c r="C31" s="169"/>
      <c r="D31" s="169"/>
      <c r="E31" s="169"/>
      <c r="F31" s="169"/>
      <c r="G31" s="171"/>
    </row>
    <row r="32" spans="1:7" s="90" customFormat="1">
      <c r="A32" s="171"/>
      <c r="B32" s="169"/>
      <c r="C32" s="169"/>
      <c r="D32" s="169"/>
      <c r="E32" s="169"/>
      <c r="F32" s="169"/>
      <c r="G32" s="171"/>
    </row>
    <row r="33" spans="1:7" s="90" customFormat="1">
      <c r="A33" s="171"/>
      <c r="B33" s="169"/>
      <c r="C33" s="169"/>
      <c r="D33" s="169"/>
      <c r="E33" s="169"/>
      <c r="F33" s="169"/>
      <c r="G33" s="171"/>
    </row>
    <row r="34" spans="1:7" s="90" customFormat="1">
      <c r="A34" s="171"/>
      <c r="B34" s="169"/>
      <c r="C34" s="169"/>
      <c r="D34" s="169"/>
      <c r="E34" s="169"/>
      <c r="F34" s="169"/>
      <c r="G34" s="171"/>
    </row>
    <row r="35" spans="1:7" s="90" customFormat="1">
      <c r="A35" s="171"/>
      <c r="B35" s="169"/>
      <c r="C35" s="169"/>
      <c r="D35" s="169"/>
      <c r="E35" s="169"/>
      <c r="F35" s="169"/>
      <c r="G35" s="171"/>
    </row>
    <row r="36" spans="1:7" s="90" customFormat="1">
      <c r="A36" s="171"/>
      <c r="B36" s="169"/>
      <c r="C36" s="169"/>
      <c r="D36" s="169"/>
      <c r="E36" s="169"/>
      <c r="F36" s="169"/>
      <c r="G36" s="171"/>
    </row>
    <row r="37" spans="1:7" s="90" customFormat="1">
      <c r="A37" s="171"/>
      <c r="B37" s="169"/>
      <c r="C37" s="169"/>
      <c r="D37" s="169"/>
      <c r="E37" s="169"/>
      <c r="F37" s="169"/>
      <c r="G37" s="171"/>
    </row>
    <row r="38" spans="1:7" s="90" customFormat="1" ht="29.25" customHeight="1">
      <c r="B38" s="159"/>
      <c r="C38" s="159"/>
      <c r="D38" s="159"/>
      <c r="E38" s="159"/>
      <c r="F38" s="159"/>
    </row>
    <row r="39" spans="1:7" s="90" customFormat="1">
      <c r="A39" s="171"/>
      <c r="B39" s="169"/>
      <c r="C39" s="169"/>
      <c r="D39" s="169"/>
      <c r="E39" s="169"/>
      <c r="F39" s="169"/>
      <c r="G39" s="171"/>
    </row>
    <row r="40" spans="1:7" s="90" customFormat="1">
      <c r="A40" s="171"/>
      <c r="B40" s="169"/>
      <c r="C40" s="169"/>
      <c r="D40" s="169"/>
      <c r="E40" s="169"/>
      <c r="F40" s="169"/>
      <c r="G40" s="171"/>
    </row>
    <row r="41" spans="1:7" s="90" customFormat="1">
      <c r="A41" s="171"/>
      <c r="B41" s="169"/>
      <c r="C41" s="169"/>
      <c r="D41" s="169"/>
      <c r="E41" s="169"/>
      <c r="F41" s="169"/>
      <c r="G41" s="171"/>
    </row>
    <row r="42" spans="1:7" s="90" customFormat="1">
      <c r="A42" s="171"/>
      <c r="B42" s="169"/>
      <c r="C42" s="169"/>
      <c r="D42" s="169"/>
      <c r="E42" s="169"/>
      <c r="F42" s="169"/>
      <c r="G42" s="171"/>
    </row>
    <row r="43" spans="1:7" s="90" customFormat="1">
      <c r="A43" s="171"/>
      <c r="B43" s="169"/>
      <c r="C43" s="169"/>
      <c r="D43" s="169"/>
      <c r="E43" s="169"/>
      <c r="F43" s="169"/>
      <c r="G43" s="171"/>
    </row>
    <row r="44" spans="1:7" s="90" customFormat="1">
      <c r="A44" s="171"/>
      <c r="B44" s="169"/>
      <c r="C44" s="169"/>
      <c r="D44" s="169"/>
      <c r="E44" s="169"/>
      <c r="F44" s="169"/>
      <c r="G44" s="171"/>
    </row>
    <row r="45" spans="1:7" s="90" customFormat="1">
      <c r="A45" s="171"/>
      <c r="B45" s="169"/>
      <c r="C45" s="169"/>
      <c r="D45" s="169"/>
      <c r="E45" s="169"/>
      <c r="F45" s="169"/>
      <c r="G45" s="171"/>
    </row>
    <row r="46" spans="1:7" s="90" customFormat="1">
      <c r="A46" s="171"/>
      <c r="B46" s="169"/>
      <c r="C46" s="169"/>
      <c r="D46" s="169"/>
      <c r="E46" s="169"/>
      <c r="F46" s="169"/>
      <c r="G46" s="171"/>
    </row>
    <row r="47" spans="1:7" s="90" customFormat="1">
      <c r="A47" s="171"/>
      <c r="B47" s="169"/>
      <c r="C47" s="169"/>
      <c r="D47" s="169"/>
      <c r="E47" s="169"/>
      <c r="F47" s="169"/>
      <c r="G47" s="171"/>
    </row>
    <row r="48" spans="1:7" s="90" customFormat="1">
      <c r="A48" s="171"/>
      <c r="B48" s="169"/>
      <c r="C48" s="169"/>
      <c r="D48" s="169"/>
      <c r="E48" s="169"/>
      <c r="F48" s="169"/>
      <c r="G48" s="171"/>
    </row>
    <row r="49" spans="1:7" s="90" customFormat="1">
      <c r="A49" s="171"/>
      <c r="B49" s="169"/>
      <c r="C49" s="169"/>
      <c r="D49" s="169"/>
      <c r="E49" s="169"/>
      <c r="F49" s="169"/>
      <c r="G49" s="171"/>
    </row>
  </sheetData>
  <mergeCells count="10">
    <mergeCell ref="A1:G1"/>
    <mergeCell ref="A2:G2"/>
    <mergeCell ref="A3:G3"/>
    <mergeCell ref="A5:A6"/>
    <mergeCell ref="G5:G6"/>
    <mergeCell ref="B5:B6"/>
    <mergeCell ref="C5:C6"/>
    <mergeCell ref="D5:D6"/>
    <mergeCell ref="F5:F6"/>
    <mergeCell ref="E5:E6"/>
  </mergeCells>
  <printOptions horizontalCentered="1" verticalCentered="1"/>
  <pageMargins left="0" right="0" top="0" bottom="0" header="0" footer="0"/>
  <pageSetup paperSize="9" scale="93" orientation="portrait" r:id="rId1"/>
  <headerFooter>
    <oddFooter>&amp;L_x000D_&amp;1#&amp;"Aptos"&amp;10&amp;K13A10E Classification: C0 Public - تصنيف الوثيقة عام</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8"/>
  <dimension ref="A1:O33"/>
  <sheetViews>
    <sheetView showGridLines="0" rightToLeft="1" view="pageBreakPreview" zoomScaleNormal="100" zoomScaleSheetLayoutView="100" workbookViewId="0">
      <selection activeCell="A5" sqref="A5:A6"/>
    </sheetView>
  </sheetViews>
  <sheetFormatPr defaultRowHeight="12.75"/>
  <cols>
    <col min="1" max="1" width="24.7109375" style="17" customWidth="1"/>
    <col min="2" max="14" width="7.7109375" style="17" customWidth="1"/>
    <col min="15" max="15" width="31" style="17" customWidth="1"/>
  </cols>
  <sheetData>
    <row r="1" spans="1:15" s="11" customFormat="1" ht="18">
      <c r="A1" s="1109" t="s">
        <v>671</v>
      </c>
      <c r="B1" s="1110"/>
      <c r="C1" s="1110"/>
      <c r="D1" s="1110"/>
      <c r="E1" s="1110"/>
      <c r="F1" s="1110"/>
      <c r="G1" s="1110"/>
      <c r="H1" s="1110"/>
      <c r="I1" s="1110"/>
      <c r="J1" s="1110"/>
      <c r="K1" s="1110"/>
      <c r="L1" s="1110"/>
      <c r="M1" s="1110"/>
      <c r="N1" s="1110"/>
      <c r="O1" s="1110"/>
    </row>
    <row r="2" spans="1:15" s="12" customFormat="1" ht="30.95" customHeight="1">
      <c r="A2" s="1215" t="s">
        <v>673</v>
      </c>
      <c r="B2" s="1111"/>
      <c r="C2" s="1111"/>
      <c r="D2" s="1111"/>
      <c r="E2" s="1111"/>
      <c r="F2" s="1111"/>
      <c r="G2" s="1111"/>
      <c r="H2" s="1111"/>
      <c r="I2" s="1111"/>
      <c r="J2" s="1111"/>
      <c r="K2" s="1111"/>
      <c r="L2" s="1111"/>
      <c r="M2" s="1111"/>
      <c r="N2" s="1111"/>
      <c r="O2" s="1111"/>
    </row>
    <row r="3" spans="1:15" s="12" customFormat="1" ht="15.75">
      <c r="A3" s="1111">
        <v>2024</v>
      </c>
      <c r="B3" s="1111"/>
      <c r="C3" s="1111"/>
      <c r="D3" s="1111"/>
      <c r="E3" s="1111"/>
      <c r="F3" s="1111"/>
      <c r="G3" s="1111"/>
      <c r="H3" s="1111"/>
      <c r="I3" s="1111"/>
      <c r="J3" s="1111"/>
      <c r="K3" s="1111"/>
      <c r="L3" s="1111"/>
      <c r="M3" s="1111"/>
      <c r="N3" s="1111"/>
      <c r="O3" s="1111"/>
    </row>
    <row r="4" spans="1:15" ht="20.100000000000001" customHeight="1">
      <c r="A4" s="21" t="s">
        <v>361</v>
      </c>
      <c r="B4" s="20"/>
      <c r="C4" s="20"/>
      <c r="D4" s="20"/>
      <c r="E4" s="20"/>
      <c r="F4"/>
      <c r="G4"/>
      <c r="H4"/>
      <c r="I4"/>
      <c r="J4"/>
      <c r="K4"/>
      <c r="L4"/>
      <c r="M4"/>
      <c r="N4"/>
      <c r="O4" s="32" t="s">
        <v>360</v>
      </c>
    </row>
    <row r="5" spans="1:15" s="4" customFormat="1" ht="26.25" customHeight="1" thickBot="1">
      <c r="A5" s="948" t="s">
        <v>670</v>
      </c>
      <c r="B5" s="133" t="s">
        <v>4</v>
      </c>
      <c r="C5" s="133" t="s">
        <v>5</v>
      </c>
      <c r="D5" s="133" t="s">
        <v>6</v>
      </c>
      <c r="E5" s="133" t="s">
        <v>488</v>
      </c>
      <c r="F5" s="133" t="s">
        <v>8</v>
      </c>
      <c r="G5" s="133" t="s">
        <v>38</v>
      </c>
      <c r="H5" s="133" t="s">
        <v>9</v>
      </c>
      <c r="I5" s="133" t="s">
        <v>39</v>
      </c>
      <c r="J5" s="133" t="s">
        <v>10</v>
      </c>
      <c r="K5" s="133" t="s">
        <v>40</v>
      </c>
      <c r="L5" s="133" t="s">
        <v>11</v>
      </c>
      <c r="M5" s="133" t="s">
        <v>12</v>
      </c>
      <c r="N5" s="133" t="s">
        <v>0</v>
      </c>
      <c r="O5" s="951" t="s">
        <v>672</v>
      </c>
    </row>
    <row r="6" spans="1:15" s="4" customFormat="1" ht="19.5" customHeight="1">
      <c r="A6" s="950"/>
      <c r="B6" s="122" t="s">
        <v>87</v>
      </c>
      <c r="C6" s="122" t="s">
        <v>88</v>
      </c>
      <c r="D6" s="122" t="s">
        <v>89</v>
      </c>
      <c r="E6" s="122" t="s">
        <v>90</v>
      </c>
      <c r="F6" s="122" t="s">
        <v>17</v>
      </c>
      <c r="G6" s="122" t="s">
        <v>91</v>
      </c>
      <c r="H6" s="122" t="s">
        <v>200</v>
      </c>
      <c r="I6" s="122" t="s">
        <v>93</v>
      </c>
      <c r="J6" s="122" t="s">
        <v>94</v>
      </c>
      <c r="K6" s="122" t="s">
        <v>96</v>
      </c>
      <c r="L6" s="122" t="s">
        <v>97</v>
      </c>
      <c r="M6" s="122" t="s">
        <v>98</v>
      </c>
      <c r="N6" s="122" t="s">
        <v>1</v>
      </c>
      <c r="O6" s="953"/>
    </row>
    <row r="7" spans="1:15" s="5" customFormat="1" ht="29.25" customHeight="1" thickBot="1">
      <c r="A7" s="43" t="s">
        <v>104</v>
      </c>
      <c r="B7" s="49">
        <v>14</v>
      </c>
      <c r="C7" s="49">
        <v>2</v>
      </c>
      <c r="D7" s="49">
        <v>0</v>
      </c>
      <c r="E7" s="49">
        <v>0</v>
      </c>
      <c r="F7" s="49">
        <v>6</v>
      </c>
      <c r="G7" s="49">
        <v>0</v>
      </c>
      <c r="H7" s="49">
        <v>0</v>
      </c>
      <c r="I7" s="49">
        <v>0</v>
      </c>
      <c r="J7" s="49">
        <v>1</v>
      </c>
      <c r="K7" s="49">
        <v>5</v>
      </c>
      <c r="L7" s="49">
        <v>1</v>
      </c>
      <c r="M7" s="49">
        <v>2</v>
      </c>
      <c r="N7" s="56">
        <f>SUM(B7:M7)</f>
        <v>31</v>
      </c>
      <c r="O7" s="161" t="s">
        <v>275</v>
      </c>
    </row>
    <row r="8" spans="1:15" s="5" customFormat="1" ht="29.25" customHeight="1" thickBot="1">
      <c r="A8" s="163" t="s">
        <v>155</v>
      </c>
      <c r="B8" s="50">
        <v>17</v>
      </c>
      <c r="C8" s="50">
        <v>10</v>
      </c>
      <c r="D8" s="50">
        <v>9</v>
      </c>
      <c r="E8" s="50">
        <v>10</v>
      </c>
      <c r="F8" s="50">
        <v>5</v>
      </c>
      <c r="G8" s="50">
        <v>4</v>
      </c>
      <c r="H8" s="50">
        <v>4</v>
      </c>
      <c r="I8" s="50">
        <v>3</v>
      </c>
      <c r="J8" s="50">
        <v>3</v>
      </c>
      <c r="K8" s="50">
        <v>8</v>
      </c>
      <c r="L8" s="50">
        <v>6</v>
      </c>
      <c r="M8" s="50">
        <v>10</v>
      </c>
      <c r="N8" s="53">
        <f t="shared" ref="N8:N15" si="0">SUM(B8:M8)</f>
        <v>89</v>
      </c>
      <c r="O8" s="164" t="s">
        <v>279</v>
      </c>
    </row>
    <row r="9" spans="1:15" s="5" customFormat="1" ht="29.25" customHeight="1" thickBot="1">
      <c r="A9" s="64" t="s">
        <v>156</v>
      </c>
      <c r="B9" s="75">
        <v>0</v>
      </c>
      <c r="C9" s="75">
        <v>0</v>
      </c>
      <c r="D9" s="75">
        <v>0</v>
      </c>
      <c r="E9" s="75">
        <v>1</v>
      </c>
      <c r="F9" s="75">
        <v>0</v>
      </c>
      <c r="G9" s="75">
        <v>1</v>
      </c>
      <c r="H9" s="75">
        <v>0</v>
      </c>
      <c r="I9" s="75">
        <v>0</v>
      </c>
      <c r="J9" s="75">
        <v>1</v>
      </c>
      <c r="K9" s="75">
        <v>3</v>
      </c>
      <c r="L9" s="75">
        <v>0</v>
      </c>
      <c r="M9" s="75">
        <v>3</v>
      </c>
      <c r="N9" s="118">
        <f t="shared" si="0"/>
        <v>9</v>
      </c>
      <c r="O9" s="161" t="s">
        <v>280</v>
      </c>
    </row>
    <row r="10" spans="1:15" s="5" customFormat="1" ht="29.25" customHeight="1" thickBot="1">
      <c r="A10" s="34" t="s">
        <v>105</v>
      </c>
      <c r="B10" s="50">
        <v>1</v>
      </c>
      <c r="C10" s="50">
        <v>3</v>
      </c>
      <c r="D10" s="50">
        <v>2</v>
      </c>
      <c r="E10" s="50">
        <v>0</v>
      </c>
      <c r="F10" s="50">
        <v>0</v>
      </c>
      <c r="G10" s="50">
        <v>1</v>
      </c>
      <c r="H10" s="50">
        <v>0</v>
      </c>
      <c r="I10" s="50">
        <v>0</v>
      </c>
      <c r="J10" s="50">
        <v>0</v>
      </c>
      <c r="K10" s="50">
        <v>0</v>
      </c>
      <c r="L10" s="50">
        <v>0</v>
      </c>
      <c r="M10" s="50">
        <v>0</v>
      </c>
      <c r="N10" s="53">
        <f t="shared" si="0"/>
        <v>7</v>
      </c>
      <c r="O10" s="164" t="s">
        <v>276</v>
      </c>
    </row>
    <row r="11" spans="1:15" s="5" customFormat="1" ht="29.25" customHeight="1" thickBot="1">
      <c r="A11" s="165" t="s">
        <v>106</v>
      </c>
      <c r="B11" s="75">
        <v>1</v>
      </c>
      <c r="C11" s="75">
        <v>4</v>
      </c>
      <c r="D11" s="75">
        <v>1</v>
      </c>
      <c r="E11" s="75">
        <v>2</v>
      </c>
      <c r="F11" s="75">
        <v>0</v>
      </c>
      <c r="G11" s="75">
        <v>1</v>
      </c>
      <c r="H11" s="75">
        <v>1</v>
      </c>
      <c r="I11" s="75">
        <v>0</v>
      </c>
      <c r="J11" s="75">
        <v>0</v>
      </c>
      <c r="K11" s="75">
        <v>1</v>
      </c>
      <c r="L11" s="75">
        <v>5</v>
      </c>
      <c r="M11" s="75">
        <v>2</v>
      </c>
      <c r="N11" s="118">
        <f t="shared" si="0"/>
        <v>18</v>
      </c>
      <c r="O11" s="161" t="s">
        <v>110</v>
      </c>
    </row>
    <row r="12" spans="1:15" s="5" customFormat="1" ht="29.25" customHeight="1" thickBot="1">
      <c r="A12" s="44" t="s">
        <v>174</v>
      </c>
      <c r="B12" s="50">
        <v>4</v>
      </c>
      <c r="C12" s="50">
        <v>0</v>
      </c>
      <c r="D12" s="50">
        <v>0</v>
      </c>
      <c r="E12" s="50">
        <v>0</v>
      </c>
      <c r="F12" s="50">
        <v>0</v>
      </c>
      <c r="G12" s="50">
        <v>4</v>
      </c>
      <c r="H12" s="50">
        <v>0</v>
      </c>
      <c r="I12" s="50">
        <v>0</v>
      </c>
      <c r="J12" s="50">
        <v>0</v>
      </c>
      <c r="K12" s="50">
        <v>1</v>
      </c>
      <c r="L12" s="50">
        <v>0</v>
      </c>
      <c r="M12" s="50">
        <v>2</v>
      </c>
      <c r="N12" s="53">
        <f t="shared" si="0"/>
        <v>11</v>
      </c>
      <c r="O12" s="164" t="s">
        <v>277</v>
      </c>
    </row>
    <row r="13" spans="1:15" s="5" customFormat="1" ht="29.25" customHeight="1" thickBot="1">
      <c r="A13" s="165" t="s">
        <v>175</v>
      </c>
      <c r="B13" s="75">
        <v>10</v>
      </c>
      <c r="C13" s="75">
        <v>16</v>
      </c>
      <c r="D13" s="75">
        <v>4</v>
      </c>
      <c r="E13" s="75">
        <v>7</v>
      </c>
      <c r="F13" s="75">
        <v>1</v>
      </c>
      <c r="G13" s="75">
        <v>0</v>
      </c>
      <c r="H13" s="75">
        <v>3</v>
      </c>
      <c r="I13" s="75">
        <v>1</v>
      </c>
      <c r="J13" s="75">
        <v>3</v>
      </c>
      <c r="K13" s="75">
        <v>2</v>
      </c>
      <c r="L13" s="75">
        <v>1</v>
      </c>
      <c r="M13" s="75">
        <v>5</v>
      </c>
      <c r="N13" s="54">
        <f t="shared" si="0"/>
        <v>53</v>
      </c>
      <c r="O13" s="161" t="s">
        <v>278</v>
      </c>
    </row>
    <row r="14" spans="1:15" s="5" customFormat="1" ht="29.25" customHeight="1" thickBot="1">
      <c r="A14" s="44" t="s">
        <v>176</v>
      </c>
      <c r="B14" s="57">
        <v>6</v>
      </c>
      <c r="C14" s="57">
        <v>9</v>
      </c>
      <c r="D14" s="57">
        <v>14</v>
      </c>
      <c r="E14" s="57">
        <v>5</v>
      </c>
      <c r="F14" s="57">
        <v>10</v>
      </c>
      <c r="G14" s="57">
        <v>7</v>
      </c>
      <c r="H14" s="57">
        <v>1</v>
      </c>
      <c r="I14" s="57">
        <v>1</v>
      </c>
      <c r="J14" s="57">
        <v>1</v>
      </c>
      <c r="K14" s="57">
        <v>9</v>
      </c>
      <c r="L14" s="57">
        <v>8</v>
      </c>
      <c r="M14" s="57">
        <v>15</v>
      </c>
      <c r="N14" s="58">
        <f t="shared" si="0"/>
        <v>86</v>
      </c>
      <c r="O14" s="166" t="s">
        <v>274</v>
      </c>
    </row>
    <row r="15" spans="1:15" s="5" customFormat="1" ht="29.25" customHeight="1">
      <c r="A15" s="167" t="s">
        <v>177</v>
      </c>
      <c r="B15" s="88">
        <v>10</v>
      </c>
      <c r="C15" s="88">
        <v>3</v>
      </c>
      <c r="D15" s="88">
        <v>2</v>
      </c>
      <c r="E15" s="88">
        <v>1</v>
      </c>
      <c r="F15" s="88">
        <v>2</v>
      </c>
      <c r="G15" s="88">
        <v>7</v>
      </c>
      <c r="H15" s="88">
        <v>15</v>
      </c>
      <c r="I15" s="88">
        <v>8</v>
      </c>
      <c r="J15" s="88">
        <v>20</v>
      </c>
      <c r="K15" s="88">
        <v>9</v>
      </c>
      <c r="L15" s="88">
        <v>9</v>
      </c>
      <c r="M15" s="88">
        <v>7</v>
      </c>
      <c r="N15" s="713">
        <f t="shared" si="0"/>
        <v>93</v>
      </c>
      <c r="O15" s="194" t="s">
        <v>273</v>
      </c>
    </row>
    <row r="16" spans="1:15" s="6" customFormat="1" ht="29.25" customHeight="1">
      <c r="A16" s="693" t="s">
        <v>0</v>
      </c>
      <c r="B16" s="301">
        <f>SUM(B7:B15)</f>
        <v>63</v>
      </c>
      <c r="C16" s="301">
        <f t="shared" ref="C16:L16" si="1">SUM(C7:C15)</f>
        <v>47</v>
      </c>
      <c r="D16" s="301">
        <f t="shared" si="1"/>
        <v>32</v>
      </c>
      <c r="E16" s="301">
        <f t="shared" si="1"/>
        <v>26</v>
      </c>
      <c r="F16" s="301">
        <f t="shared" si="1"/>
        <v>24</v>
      </c>
      <c r="G16" s="301">
        <f t="shared" si="1"/>
        <v>25</v>
      </c>
      <c r="H16" s="301">
        <f t="shared" si="1"/>
        <v>24</v>
      </c>
      <c r="I16" s="301">
        <f t="shared" si="1"/>
        <v>13</v>
      </c>
      <c r="J16" s="301">
        <f t="shared" si="1"/>
        <v>29</v>
      </c>
      <c r="K16" s="301">
        <f t="shared" si="1"/>
        <v>38</v>
      </c>
      <c r="L16" s="301">
        <f t="shared" si="1"/>
        <v>30</v>
      </c>
      <c r="M16" s="301">
        <f>SUM(M7:M15)</f>
        <v>46</v>
      </c>
      <c r="N16" s="714">
        <f>SUM(N7:N15)</f>
        <v>397</v>
      </c>
      <c r="O16" s="715" t="s">
        <v>1</v>
      </c>
    </row>
    <row r="17" spans="1:15">
      <c r="A17" s="544"/>
      <c r="B17" s="544"/>
      <c r="C17" s="544"/>
      <c r="D17" s="544"/>
      <c r="E17" s="544"/>
      <c r="F17" s="544"/>
      <c r="G17" s="544"/>
      <c r="H17" s="544"/>
      <c r="I17" s="544"/>
      <c r="J17" s="544"/>
      <c r="K17" s="544"/>
      <c r="L17" s="544"/>
      <c r="M17" s="544"/>
      <c r="N17" s="544"/>
      <c r="O17" s="544"/>
    </row>
    <row r="18" spans="1:15">
      <c r="A18" s="18"/>
      <c r="O18" s="19"/>
    </row>
    <row r="33" customFormat="1" ht="29.25" customHeight="1"/>
  </sheetData>
  <mergeCells count="5">
    <mergeCell ref="A5:A6"/>
    <mergeCell ref="O5:O6"/>
    <mergeCell ref="A1:O1"/>
    <mergeCell ref="A2:O2"/>
    <mergeCell ref="A3:O3"/>
  </mergeCells>
  <printOptions horizontalCentered="1" verticalCentered="1"/>
  <pageMargins left="0" right="0" top="0" bottom="0" header="0" footer="0"/>
  <pageSetup paperSize="9" scale="94" orientation="landscape" r:id="rId1"/>
  <headerFooter alignWithMargins="0">
    <oddFooter>&amp;L_x000D_&amp;1#&amp;"Aptos"&amp;10&amp;K13A10E Classification: C0 Public - تصنيف الوثيقة عام</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9"/>
  <dimension ref="A1:J58"/>
  <sheetViews>
    <sheetView showGridLines="0" rightToLeft="1" view="pageBreakPreview" zoomScaleNormal="95" zoomScaleSheetLayoutView="100" workbookViewId="0">
      <selection activeCell="B41" sqref="B41:F41"/>
    </sheetView>
  </sheetViews>
  <sheetFormatPr defaultRowHeight="12.75"/>
  <cols>
    <col min="1" max="1" width="44.140625" style="14" customWidth="1"/>
    <col min="2" max="6" width="8.7109375" style="14" customWidth="1"/>
    <col min="7" max="7" width="37.42578125" style="14" customWidth="1"/>
    <col min="8" max="9" width="9.140625" style="7" customWidth="1"/>
    <col min="10" max="16384" width="9.140625" style="7"/>
  </cols>
  <sheetData>
    <row r="1" spans="1:10" s="11" customFormat="1" ht="18">
      <c r="A1" s="944" t="s">
        <v>580</v>
      </c>
      <c r="B1" s="945"/>
      <c r="C1" s="945"/>
      <c r="D1" s="945"/>
      <c r="E1" s="945"/>
      <c r="F1" s="945"/>
      <c r="G1" s="945"/>
    </row>
    <row r="2" spans="1:10" s="12" customFormat="1" ht="33" customHeight="1">
      <c r="A2" s="946" t="s">
        <v>325</v>
      </c>
      <c r="B2" s="947"/>
      <c r="C2" s="947"/>
      <c r="D2" s="947"/>
      <c r="E2" s="947"/>
      <c r="F2" s="947"/>
      <c r="G2" s="947"/>
    </row>
    <row r="3" spans="1:10" s="12" customFormat="1" ht="15.75">
      <c r="A3" s="947" t="s">
        <v>799</v>
      </c>
      <c r="B3" s="947"/>
      <c r="C3" s="947"/>
      <c r="D3" s="947"/>
      <c r="E3" s="947"/>
      <c r="F3" s="947"/>
      <c r="G3" s="947"/>
    </row>
    <row r="4" spans="1:10" customFormat="1" ht="15.75">
      <c r="A4" s="21" t="s">
        <v>746</v>
      </c>
      <c r="G4" s="48" t="s">
        <v>747</v>
      </c>
    </row>
    <row r="5" spans="1:10" s="8" customFormat="1" ht="37.5" customHeight="1">
      <c r="A5" s="869" t="s">
        <v>1027</v>
      </c>
      <c r="B5" s="246">
        <v>2020</v>
      </c>
      <c r="C5" s="247">
        <v>2021</v>
      </c>
      <c r="D5" s="247">
        <v>2022</v>
      </c>
      <c r="E5" s="247">
        <v>2023</v>
      </c>
      <c r="F5" s="247">
        <v>2024</v>
      </c>
      <c r="G5" s="245" t="s">
        <v>501</v>
      </c>
      <c r="J5" s="9"/>
    </row>
    <row r="6" spans="1:10" s="9" customFormat="1" ht="15.75" thickBot="1">
      <c r="A6" s="225" t="s">
        <v>365</v>
      </c>
      <c r="B6" s="226"/>
      <c r="C6" s="226"/>
      <c r="D6" s="226"/>
      <c r="E6" s="226"/>
      <c r="F6" s="226"/>
      <c r="G6" s="269" t="s">
        <v>464</v>
      </c>
    </row>
    <row r="7" spans="1:10" s="9" customFormat="1" ht="27" customHeight="1" thickBot="1">
      <c r="A7" s="260" t="s">
        <v>366</v>
      </c>
      <c r="B7" s="192">
        <v>1</v>
      </c>
      <c r="C7" s="192">
        <v>1</v>
      </c>
      <c r="D7" s="192">
        <v>1</v>
      </c>
      <c r="E7" s="192">
        <v>1</v>
      </c>
      <c r="F7" s="192">
        <v>1</v>
      </c>
      <c r="G7" s="227" t="s">
        <v>394</v>
      </c>
    </row>
    <row r="8" spans="1:10" s="9" customFormat="1" ht="18" customHeight="1" thickBot="1">
      <c r="A8" s="261" t="s">
        <v>514</v>
      </c>
      <c r="B8" s="231">
        <v>2</v>
      </c>
      <c r="C8" s="231">
        <v>2</v>
      </c>
      <c r="D8" s="231">
        <v>2</v>
      </c>
      <c r="E8" s="231">
        <v>2</v>
      </c>
      <c r="F8" s="231">
        <v>2</v>
      </c>
      <c r="G8" s="228" t="s">
        <v>395</v>
      </c>
    </row>
    <row r="9" spans="1:10" s="9" customFormat="1" ht="18" customHeight="1" thickBot="1">
      <c r="A9" s="260" t="s">
        <v>367</v>
      </c>
      <c r="B9" s="192">
        <v>10</v>
      </c>
      <c r="C9" s="192">
        <v>11</v>
      </c>
      <c r="D9" s="192">
        <v>14</v>
      </c>
      <c r="E9" s="192">
        <v>14</v>
      </c>
      <c r="F9" s="192">
        <v>14</v>
      </c>
      <c r="G9" s="227" t="s">
        <v>157</v>
      </c>
    </row>
    <row r="10" spans="1:10" s="9" customFormat="1" ht="18" customHeight="1" thickBot="1">
      <c r="A10" s="261" t="s">
        <v>317</v>
      </c>
      <c r="B10" s="231">
        <v>7</v>
      </c>
      <c r="C10" s="231">
        <v>7</v>
      </c>
      <c r="D10" s="231">
        <v>8</v>
      </c>
      <c r="E10" s="231">
        <v>8</v>
      </c>
      <c r="F10" s="231">
        <v>8</v>
      </c>
      <c r="G10" s="228" t="s">
        <v>281</v>
      </c>
    </row>
    <row r="11" spans="1:10" s="9" customFormat="1" ht="18" customHeight="1" thickBot="1">
      <c r="A11" s="260" t="s">
        <v>158</v>
      </c>
      <c r="B11" s="192">
        <v>1</v>
      </c>
      <c r="C11" s="192">
        <v>1</v>
      </c>
      <c r="D11" s="192">
        <v>1</v>
      </c>
      <c r="E11" s="192">
        <v>1</v>
      </c>
      <c r="F11" s="192">
        <v>1</v>
      </c>
      <c r="G11" s="227" t="s">
        <v>396</v>
      </c>
    </row>
    <row r="12" spans="1:10" s="9" customFormat="1" ht="30.75" customHeight="1" thickBot="1">
      <c r="A12" s="261" t="s">
        <v>368</v>
      </c>
      <c r="B12" s="231">
        <v>1</v>
      </c>
      <c r="C12" s="231">
        <v>1</v>
      </c>
      <c r="D12" s="231">
        <v>2</v>
      </c>
      <c r="E12" s="231">
        <v>3</v>
      </c>
      <c r="F12" s="231">
        <v>3</v>
      </c>
      <c r="G12" s="228" t="s">
        <v>397</v>
      </c>
    </row>
    <row r="13" spans="1:10" s="9" customFormat="1" ht="18" customHeight="1" thickBot="1">
      <c r="A13" s="260" t="s">
        <v>369</v>
      </c>
      <c r="B13" s="192">
        <v>1</v>
      </c>
      <c r="C13" s="192">
        <v>1</v>
      </c>
      <c r="D13" s="192">
        <v>1</v>
      </c>
      <c r="E13" s="192">
        <v>1</v>
      </c>
      <c r="F13" s="192">
        <v>1</v>
      </c>
      <c r="G13" s="227" t="s">
        <v>398</v>
      </c>
    </row>
    <row r="14" spans="1:10" s="9" customFormat="1" ht="18" customHeight="1" thickBot="1">
      <c r="A14" s="261" t="s">
        <v>162</v>
      </c>
      <c r="B14" s="231">
        <v>1</v>
      </c>
      <c r="C14" s="231">
        <v>1</v>
      </c>
      <c r="D14" s="231">
        <v>1</v>
      </c>
      <c r="E14" s="231">
        <v>1</v>
      </c>
      <c r="F14" s="231">
        <v>1</v>
      </c>
      <c r="G14" s="228" t="s">
        <v>163</v>
      </c>
    </row>
    <row r="15" spans="1:10" s="9" customFormat="1" ht="18" customHeight="1" thickBot="1">
      <c r="A15" s="260" t="s">
        <v>160</v>
      </c>
      <c r="B15" s="192">
        <v>1</v>
      </c>
      <c r="C15" s="192">
        <v>1</v>
      </c>
      <c r="D15" s="192">
        <v>1</v>
      </c>
      <c r="E15" s="192">
        <v>1</v>
      </c>
      <c r="F15" s="192">
        <v>1</v>
      </c>
      <c r="G15" s="227" t="s">
        <v>161</v>
      </c>
    </row>
    <row r="16" spans="1:10" s="9" customFormat="1" ht="30.75" customHeight="1" thickBot="1">
      <c r="A16" s="261" t="s">
        <v>370</v>
      </c>
      <c r="B16" s="231">
        <v>1</v>
      </c>
      <c r="C16" s="231">
        <v>1</v>
      </c>
      <c r="D16" s="231">
        <v>1</v>
      </c>
      <c r="E16" s="231">
        <v>1</v>
      </c>
      <c r="F16" s="231">
        <v>1</v>
      </c>
      <c r="G16" s="228" t="s">
        <v>399</v>
      </c>
    </row>
    <row r="17" spans="1:7" s="9" customFormat="1" ht="30.75" customHeight="1" thickBot="1">
      <c r="A17" s="260" t="s">
        <v>465</v>
      </c>
      <c r="B17" s="192">
        <v>2</v>
      </c>
      <c r="C17" s="192">
        <v>2</v>
      </c>
      <c r="D17" s="192">
        <v>2</v>
      </c>
      <c r="E17" s="192">
        <v>2</v>
      </c>
      <c r="F17" s="192">
        <v>2</v>
      </c>
      <c r="G17" s="227" t="s">
        <v>400</v>
      </c>
    </row>
    <row r="18" spans="1:7" s="6" customFormat="1" ht="30.75" customHeight="1" thickBot="1">
      <c r="A18" s="261" t="s">
        <v>466</v>
      </c>
      <c r="B18" s="231">
        <v>1</v>
      </c>
      <c r="C18" s="231">
        <v>1</v>
      </c>
      <c r="D18" s="231">
        <v>1</v>
      </c>
      <c r="E18" s="231">
        <v>1</v>
      </c>
      <c r="F18" s="231">
        <v>1</v>
      </c>
      <c r="G18" s="228" t="s">
        <v>318</v>
      </c>
    </row>
    <row r="19" spans="1:7" ht="30.75" customHeight="1" thickBot="1">
      <c r="A19" s="260" t="s">
        <v>371</v>
      </c>
      <c r="B19" s="192">
        <v>1</v>
      </c>
      <c r="C19" s="192">
        <v>1</v>
      </c>
      <c r="D19" s="192">
        <v>1</v>
      </c>
      <c r="E19" s="192">
        <v>1</v>
      </c>
      <c r="F19" s="192">
        <v>1</v>
      </c>
      <c r="G19" s="227" t="s">
        <v>401</v>
      </c>
    </row>
    <row r="20" spans="1:7" s="10" customFormat="1" ht="18" customHeight="1" thickBot="1">
      <c r="A20" s="261" t="s">
        <v>467</v>
      </c>
      <c r="B20" s="231">
        <v>1</v>
      </c>
      <c r="C20" s="231">
        <v>1</v>
      </c>
      <c r="D20" s="231">
        <v>1</v>
      </c>
      <c r="E20" s="231">
        <v>1</v>
      </c>
      <c r="F20" s="231">
        <v>1</v>
      </c>
      <c r="G20" s="228" t="s">
        <v>483</v>
      </c>
    </row>
    <row r="21" spans="1:7" ht="18" customHeight="1" thickBot="1">
      <c r="A21" s="260" t="s">
        <v>372</v>
      </c>
      <c r="B21" s="192">
        <v>1</v>
      </c>
      <c r="C21" s="192">
        <v>1</v>
      </c>
      <c r="D21" s="192">
        <v>1</v>
      </c>
      <c r="E21" s="192">
        <v>1</v>
      </c>
      <c r="F21" s="192">
        <v>1</v>
      </c>
      <c r="G21" s="227" t="s">
        <v>402</v>
      </c>
    </row>
    <row r="22" spans="1:7" ht="18" customHeight="1" thickBot="1">
      <c r="A22" s="262" t="s">
        <v>515</v>
      </c>
      <c r="B22" s="231">
        <v>1</v>
      </c>
      <c r="C22" s="231">
        <v>1</v>
      </c>
      <c r="D22" s="231">
        <v>1</v>
      </c>
      <c r="E22" s="231">
        <v>1</v>
      </c>
      <c r="F22" s="231">
        <v>1</v>
      </c>
      <c r="G22" s="228" t="s">
        <v>473</v>
      </c>
    </row>
    <row r="23" spans="1:7" ht="18" customHeight="1" thickBot="1">
      <c r="A23" s="260" t="s">
        <v>547</v>
      </c>
      <c r="B23" s="192">
        <v>0</v>
      </c>
      <c r="C23" s="192">
        <v>0</v>
      </c>
      <c r="D23" s="192">
        <v>3</v>
      </c>
      <c r="E23" s="192">
        <v>3</v>
      </c>
      <c r="F23" s="192">
        <v>3</v>
      </c>
      <c r="G23" s="227" t="s">
        <v>548</v>
      </c>
    </row>
    <row r="24" spans="1:7" ht="30.75" customHeight="1" thickBot="1">
      <c r="A24" s="262" t="s">
        <v>516</v>
      </c>
      <c r="B24" s="231">
        <v>1</v>
      </c>
      <c r="C24" s="231">
        <v>1</v>
      </c>
      <c r="D24" s="231">
        <v>1</v>
      </c>
      <c r="E24" s="231">
        <v>1</v>
      </c>
      <c r="F24" s="231">
        <v>1</v>
      </c>
      <c r="G24" s="228" t="s">
        <v>474</v>
      </c>
    </row>
    <row r="25" spans="1:7" ht="17.100000000000001" customHeight="1" thickBot="1">
      <c r="A25" s="229" t="s">
        <v>373</v>
      </c>
      <c r="B25" s="231"/>
      <c r="C25" s="231"/>
      <c r="D25" s="231"/>
      <c r="E25" s="231"/>
      <c r="F25" s="231"/>
      <c r="G25" s="270" t="s">
        <v>468</v>
      </c>
    </row>
    <row r="26" spans="1:7" ht="30.75" customHeight="1" thickBot="1">
      <c r="A26" s="260" t="s">
        <v>164</v>
      </c>
      <c r="B26" s="192">
        <v>2</v>
      </c>
      <c r="C26" s="192">
        <v>2</v>
      </c>
      <c r="D26" s="192">
        <v>2</v>
      </c>
      <c r="E26" s="192">
        <v>2</v>
      </c>
      <c r="F26" s="192">
        <v>2</v>
      </c>
      <c r="G26" s="227" t="s">
        <v>403</v>
      </c>
    </row>
    <row r="27" spans="1:7" ht="20.25" customHeight="1" thickBot="1">
      <c r="A27" s="261" t="s">
        <v>374</v>
      </c>
      <c r="B27" s="231">
        <v>1</v>
      </c>
      <c r="C27" s="231">
        <v>1</v>
      </c>
      <c r="D27" s="231">
        <v>1</v>
      </c>
      <c r="E27" s="395">
        <v>1</v>
      </c>
      <c r="F27" s="395">
        <v>1</v>
      </c>
      <c r="G27" s="228" t="s">
        <v>404</v>
      </c>
    </row>
    <row r="28" spans="1:7" ht="18" customHeight="1" thickBot="1">
      <c r="A28" s="260" t="s">
        <v>549</v>
      </c>
      <c r="B28" s="192">
        <v>0</v>
      </c>
      <c r="C28" s="192">
        <v>0</v>
      </c>
      <c r="D28" s="192">
        <v>1</v>
      </c>
      <c r="E28" s="396">
        <v>1</v>
      </c>
      <c r="F28" s="396">
        <v>1</v>
      </c>
      <c r="G28" s="227" t="s">
        <v>551</v>
      </c>
    </row>
    <row r="29" spans="1:7" ht="18" customHeight="1" thickBot="1">
      <c r="A29" s="261" t="s">
        <v>550</v>
      </c>
      <c r="B29" s="231">
        <v>0</v>
      </c>
      <c r="C29" s="231">
        <v>0</v>
      </c>
      <c r="D29" s="231">
        <v>0</v>
      </c>
      <c r="E29" s="395">
        <v>0</v>
      </c>
      <c r="F29" s="395">
        <v>0</v>
      </c>
      <c r="G29" s="228" t="s">
        <v>552</v>
      </c>
    </row>
    <row r="30" spans="1:7" s="89" customFormat="1" ht="18" customHeight="1" thickBot="1">
      <c r="A30" s="260" t="s">
        <v>375</v>
      </c>
      <c r="B30" s="192">
        <v>1</v>
      </c>
      <c r="C30" s="192">
        <v>1</v>
      </c>
      <c r="D30" s="192">
        <v>1</v>
      </c>
      <c r="E30" s="396">
        <v>1</v>
      </c>
      <c r="F30" s="396">
        <v>1</v>
      </c>
      <c r="G30" s="227" t="s">
        <v>405</v>
      </c>
    </row>
    <row r="31" spans="1:7" ht="18" customHeight="1" thickBot="1">
      <c r="A31" s="261" t="s">
        <v>166</v>
      </c>
      <c r="B31" s="231">
        <v>1</v>
      </c>
      <c r="C31" s="231">
        <v>1</v>
      </c>
      <c r="D31" s="231">
        <v>1</v>
      </c>
      <c r="E31" s="395">
        <v>1</v>
      </c>
      <c r="F31" s="395">
        <v>1</v>
      </c>
      <c r="G31" s="228" t="s">
        <v>165</v>
      </c>
    </row>
    <row r="32" spans="1:7" s="89" customFormat="1" ht="18" customHeight="1" thickBot="1">
      <c r="A32" s="260" t="s">
        <v>475</v>
      </c>
      <c r="B32" s="192">
        <v>1</v>
      </c>
      <c r="C32" s="192">
        <v>1</v>
      </c>
      <c r="D32" s="192">
        <v>1</v>
      </c>
      <c r="E32" s="396">
        <v>1</v>
      </c>
      <c r="F32" s="396">
        <v>1</v>
      </c>
      <c r="G32" s="227" t="s">
        <v>476</v>
      </c>
    </row>
    <row r="33" spans="1:7" ht="30.75" customHeight="1" thickBot="1">
      <c r="A33" s="229" t="s">
        <v>376</v>
      </c>
      <c r="B33" s="231"/>
      <c r="C33" s="231"/>
      <c r="D33" s="231"/>
      <c r="E33" s="231"/>
      <c r="F33" s="231"/>
      <c r="G33" s="270" t="s">
        <v>469</v>
      </c>
    </row>
    <row r="34" spans="1:7" s="89" customFormat="1" ht="18" customHeight="1" thickBot="1">
      <c r="A34" s="263" t="s">
        <v>377</v>
      </c>
      <c r="B34" s="192">
        <v>38</v>
      </c>
      <c r="C34" s="192">
        <v>39</v>
      </c>
      <c r="D34" s="192">
        <v>46</v>
      </c>
      <c r="E34" s="192">
        <v>46</v>
      </c>
      <c r="F34" s="192">
        <v>46</v>
      </c>
      <c r="G34" s="230" t="s">
        <v>406</v>
      </c>
    </row>
    <row r="35" spans="1:7" ht="18" customHeight="1" thickBot="1">
      <c r="A35" s="264" t="s">
        <v>378</v>
      </c>
      <c r="B35" s="231">
        <v>31</v>
      </c>
      <c r="C35" s="231">
        <v>39</v>
      </c>
      <c r="D35" s="231">
        <v>40</v>
      </c>
      <c r="E35" s="231">
        <v>51</v>
      </c>
      <c r="F35" s="231">
        <v>47</v>
      </c>
      <c r="G35" s="228" t="s">
        <v>407</v>
      </c>
    </row>
    <row r="36" spans="1:7" s="89" customFormat="1" ht="18" customHeight="1" thickBot="1">
      <c r="A36" s="263" t="s">
        <v>379</v>
      </c>
      <c r="B36" s="192">
        <v>17</v>
      </c>
      <c r="C36" s="192">
        <v>17</v>
      </c>
      <c r="D36" s="192">
        <v>17</v>
      </c>
      <c r="E36" s="192">
        <v>20</v>
      </c>
      <c r="F36" s="192">
        <v>20</v>
      </c>
      <c r="G36" s="230" t="s">
        <v>408</v>
      </c>
    </row>
    <row r="37" spans="1:7" ht="18" customHeight="1" thickBot="1">
      <c r="A37" s="264" t="s">
        <v>380</v>
      </c>
      <c r="B37" s="231">
        <v>24</v>
      </c>
      <c r="C37" s="231">
        <v>49</v>
      </c>
      <c r="D37" s="231">
        <v>22</v>
      </c>
      <c r="E37" s="231">
        <v>22</v>
      </c>
      <c r="F37" s="231">
        <v>22</v>
      </c>
      <c r="G37" s="228" t="s">
        <v>409</v>
      </c>
    </row>
    <row r="38" spans="1:7" ht="18" customHeight="1">
      <c r="A38" s="265" t="s">
        <v>381</v>
      </c>
      <c r="B38" s="249">
        <v>56</v>
      </c>
      <c r="C38" s="249">
        <v>38</v>
      </c>
      <c r="D38" s="249">
        <v>37</v>
      </c>
      <c r="E38" s="249">
        <v>58</v>
      </c>
      <c r="F38" s="249">
        <v>63</v>
      </c>
      <c r="G38" s="250" t="s">
        <v>410</v>
      </c>
    </row>
    <row r="39" spans="1:7" ht="17.100000000000001" customHeight="1" thickBot="1">
      <c r="A39" s="225" t="s">
        <v>382</v>
      </c>
      <c r="B39" s="248"/>
      <c r="C39" s="248"/>
      <c r="D39" s="248"/>
      <c r="E39" s="248"/>
      <c r="F39" s="248"/>
      <c r="G39" s="269" t="s">
        <v>470</v>
      </c>
    </row>
    <row r="40" spans="1:7" ht="23.25" customHeight="1" thickBot="1">
      <c r="A40" s="260" t="s">
        <v>383</v>
      </c>
      <c r="B40" s="192">
        <v>2</v>
      </c>
      <c r="C40" s="192">
        <v>2</v>
      </c>
      <c r="D40" s="192">
        <v>2</v>
      </c>
      <c r="E40" s="192">
        <v>2</v>
      </c>
      <c r="F40" s="192">
        <v>2</v>
      </c>
      <c r="G40" s="230" t="s">
        <v>502</v>
      </c>
    </row>
    <row r="41" spans="1:7" ht="18" customHeight="1" thickBot="1">
      <c r="A41" s="266" t="s">
        <v>159</v>
      </c>
      <c r="B41" s="191">
        <v>5400</v>
      </c>
      <c r="C41" s="191">
        <v>5400</v>
      </c>
      <c r="D41" s="191">
        <v>5400</v>
      </c>
      <c r="E41" s="191">
        <v>4100</v>
      </c>
      <c r="F41" s="191">
        <v>4100</v>
      </c>
      <c r="G41" s="243" t="s">
        <v>282</v>
      </c>
    </row>
    <row r="42" spans="1:7" ht="24.75" thickBot="1">
      <c r="A42" s="267" t="s">
        <v>384</v>
      </c>
      <c r="B42" s="193">
        <v>2</v>
      </c>
      <c r="C42" s="193">
        <v>2</v>
      </c>
      <c r="D42" s="193">
        <v>2</v>
      </c>
      <c r="E42" s="193">
        <v>2</v>
      </c>
      <c r="F42" s="193">
        <v>2</v>
      </c>
      <c r="G42" s="242" t="s">
        <v>411</v>
      </c>
    </row>
    <row r="43" spans="1:7" ht="18" customHeight="1" thickBot="1">
      <c r="A43" s="261" t="s">
        <v>385</v>
      </c>
      <c r="B43" s="231">
        <v>1</v>
      </c>
      <c r="C43" s="231">
        <v>1</v>
      </c>
      <c r="D43" s="231">
        <v>1</v>
      </c>
      <c r="E43" s="231">
        <v>1</v>
      </c>
      <c r="F43" s="231">
        <v>1</v>
      </c>
      <c r="G43" s="228" t="s">
        <v>412</v>
      </c>
    </row>
    <row r="44" spans="1:7" ht="18" customHeight="1" thickBot="1">
      <c r="A44" s="260" t="s">
        <v>319</v>
      </c>
      <c r="B44" s="192">
        <v>1</v>
      </c>
      <c r="C44" s="192">
        <v>1</v>
      </c>
      <c r="D44" s="192">
        <v>1</v>
      </c>
      <c r="E44" s="192">
        <v>1</v>
      </c>
      <c r="F44" s="192">
        <v>1</v>
      </c>
      <c r="G44" s="230" t="s">
        <v>320</v>
      </c>
    </row>
    <row r="45" spans="1:7" ht="24.75" thickBot="1">
      <c r="A45" s="266" t="s">
        <v>386</v>
      </c>
      <c r="B45" s="231">
        <v>2</v>
      </c>
      <c r="C45" s="231">
        <v>2</v>
      </c>
      <c r="D45" s="231">
        <v>2</v>
      </c>
      <c r="E45" s="231">
        <v>6</v>
      </c>
      <c r="F45" s="231">
        <v>6</v>
      </c>
      <c r="G45" s="228" t="s">
        <v>413</v>
      </c>
    </row>
    <row r="46" spans="1:7" ht="23.25" customHeight="1" thickBot="1">
      <c r="A46" s="260" t="s">
        <v>387</v>
      </c>
      <c r="B46" s="192">
        <v>1</v>
      </c>
      <c r="C46" s="192">
        <v>1</v>
      </c>
      <c r="D46" s="192">
        <v>1</v>
      </c>
      <c r="E46" s="192">
        <v>1</v>
      </c>
      <c r="F46" s="192">
        <v>1</v>
      </c>
      <c r="G46" s="230" t="s">
        <v>471</v>
      </c>
    </row>
    <row r="47" spans="1:7" ht="18" customHeight="1" thickBot="1">
      <c r="A47" s="261" t="s">
        <v>388</v>
      </c>
      <c r="B47" s="231">
        <v>5</v>
      </c>
      <c r="C47" s="231">
        <v>5</v>
      </c>
      <c r="D47" s="231">
        <v>5</v>
      </c>
      <c r="E47" s="231">
        <v>5</v>
      </c>
      <c r="F47" s="231">
        <v>5</v>
      </c>
      <c r="G47" s="228" t="s">
        <v>414</v>
      </c>
    </row>
    <row r="48" spans="1:7" ht="15" thickBot="1">
      <c r="A48" s="260" t="s">
        <v>389</v>
      </c>
      <c r="B48" s="192">
        <v>40</v>
      </c>
      <c r="C48" s="192">
        <v>40</v>
      </c>
      <c r="D48" s="192">
        <v>40</v>
      </c>
      <c r="E48" s="192">
        <v>45</v>
      </c>
      <c r="F48" s="192">
        <v>45</v>
      </c>
      <c r="G48" s="230" t="s">
        <v>415</v>
      </c>
    </row>
    <row r="49" spans="1:7" ht="18" customHeight="1" thickBot="1">
      <c r="A49" s="261" t="s">
        <v>179</v>
      </c>
      <c r="B49" s="231">
        <v>4</v>
      </c>
      <c r="C49" s="231">
        <v>4</v>
      </c>
      <c r="D49" s="231">
        <v>4</v>
      </c>
      <c r="E49" s="231">
        <v>4</v>
      </c>
      <c r="F49" s="231">
        <v>4</v>
      </c>
      <c r="G49" s="228" t="s">
        <v>416</v>
      </c>
    </row>
    <row r="50" spans="1:7" ht="18" customHeight="1" thickBot="1">
      <c r="A50" s="260" t="s">
        <v>390</v>
      </c>
      <c r="B50" s="192">
        <v>2</v>
      </c>
      <c r="C50" s="192">
        <v>2</v>
      </c>
      <c r="D50" s="192">
        <v>2</v>
      </c>
      <c r="E50" s="192">
        <v>1</v>
      </c>
      <c r="F50" s="192">
        <v>1</v>
      </c>
      <c r="G50" s="230" t="s">
        <v>417</v>
      </c>
    </row>
    <row r="51" spans="1:7" ht="18" customHeight="1" thickBot="1">
      <c r="A51" s="261" t="s">
        <v>178</v>
      </c>
      <c r="B51" s="231">
        <v>45</v>
      </c>
      <c r="C51" s="231">
        <v>45</v>
      </c>
      <c r="D51" s="231">
        <v>52</v>
      </c>
      <c r="E51" s="231">
        <v>28</v>
      </c>
      <c r="F51" s="231">
        <v>28</v>
      </c>
      <c r="G51" s="228" t="s">
        <v>418</v>
      </c>
    </row>
    <row r="52" spans="1:7" ht="18" customHeight="1" thickBot="1">
      <c r="A52" s="260" t="s">
        <v>323</v>
      </c>
      <c r="B52" s="192">
        <v>1</v>
      </c>
      <c r="C52" s="192">
        <v>1</v>
      </c>
      <c r="D52" s="192">
        <v>1</v>
      </c>
      <c r="E52" s="192">
        <v>1</v>
      </c>
      <c r="F52" s="192">
        <v>1</v>
      </c>
      <c r="G52" s="230" t="s">
        <v>324</v>
      </c>
    </row>
    <row r="53" spans="1:7" ht="18" customHeight="1" thickBot="1">
      <c r="A53" s="261" t="s">
        <v>321</v>
      </c>
      <c r="B53" s="187">
        <v>5</v>
      </c>
      <c r="C53" s="187">
        <v>5</v>
      </c>
      <c r="D53" s="187">
        <v>3</v>
      </c>
      <c r="E53" s="187">
        <v>3</v>
      </c>
      <c r="F53" s="187">
        <v>3</v>
      </c>
      <c r="G53" s="228" t="s">
        <v>322</v>
      </c>
    </row>
    <row r="54" spans="1:7" ht="18" customHeight="1" thickBot="1">
      <c r="A54" s="260" t="s">
        <v>391</v>
      </c>
      <c r="B54" s="234">
        <v>1</v>
      </c>
      <c r="C54" s="234">
        <v>1</v>
      </c>
      <c r="D54" s="234">
        <v>1</v>
      </c>
      <c r="E54" s="234">
        <v>5</v>
      </c>
      <c r="F54" s="234">
        <v>5</v>
      </c>
      <c r="G54" s="232" t="s">
        <v>419</v>
      </c>
    </row>
    <row r="55" spans="1:7" ht="18" customHeight="1" thickBot="1">
      <c r="A55" s="261" t="s">
        <v>392</v>
      </c>
      <c r="B55" s="235">
        <v>1</v>
      </c>
      <c r="C55" s="235">
        <v>1</v>
      </c>
      <c r="D55" s="235">
        <v>1</v>
      </c>
      <c r="E55" s="235">
        <v>0</v>
      </c>
      <c r="F55" s="235">
        <v>0</v>
      </c>
      <c r="G55" s="233" t="s">
        <v>420</v>
      </c>
    </row>
    <row r="56" spans="1:7" ht="18" customHeight="1" thickBot="1">
      <c r="A56" s="317" t="s">
        <v>553</v>
      </c>
      <c r="B56" s="332">
        <v>0</v>
      </c>
      <c r="C56" s="332">
        <v>0</v>
      </c>
      <c r="D56" s="332">
        <v>1</v>
      </c>
      <c r="E56" s="332">
        <v>1</v>
      </c>
      <c r="F56" s="332">
        <v>1</v>
      </c>
      <c r="G56" s="318" t="s">
        <v>555</v>
      </c>
    </row>
    <row r="57" spans="1:7" ht="18" customHeight="1" thickBot="1">
      <c r="A57" s="261" t="s">
        <v>554</v>
      </c>
      <c r="B57" s="316">
        <v>0</v>
      </c>
      <c r="C57" s="316">
        <v>0</v>
      </c>
      <c r="D57" s="316">
        <v>1</v>
      </c>
      <c r="E57" s="316">
        <v>1</v>
      </c>
      <c r="F57" s="316">
        <v>1</v>
      </c>
      <c r="G57" s="228" t="s">
        <v>556</v>
      </c>
    </row>
    <row r="58" spans="1:7" ht="23.25" customHeight="1">
      <c r="A58" s="268" t="s">
        <v>393</v>
      </c>
      <c r="B58" s="236">
        <v>1</v>
      </c>
      <c r="C58" s="236">
        <v>1</v>
      </c>
      <c r="D58" s="236">
        <v>1</v>
      </c>
      <c r="E58" s="236">
        <v>1</v>
      </c>
      <c r="F58" s="236">
        <v>1</v>
      </c>
      <c r="G58" s="237" t="s">
        <v>421</v>
      </c>
    </row>
  </sheetData>
  <mergeCells count="3">
    <mergeCell ref="A3:G3"/>
    <mergeCell ref="A1:G1"/>
    <mergeCell ref="A2:G2"/>
  </mergeCells>
  <printOptions horizontalCentered="1" verticalCentered="1"/>
  <pageMargins left="0" right="0" top="0" bottom="0" header="0" footer="0"/>
  <pageSetup paperSize="9" scale="61" fitToHeight="0" pageOrder="overThenDown" orientation="portrait" r:id="rId1"/>
  <headerFooter alignWithMargins="0">
    <oddFooter>&amp;L_x000D_&amp;1#&amp;"Aptos"&amp;10&amp;K13A10E Classification: C0 Public - تصنيف الوثيقة عام</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30">
    <pageSetUpPr fitToPage="1"/>
  </sheetPr>
  <dimension ref="A1:V30"/>
  <sheetViews>
    <sheetView showGridLines="0" rightToLeft="1" view="pageBreakPreview" zoomScaleNormal="95" zoomScaleSheetLayoutView="100" workbookViewId="0">
      <selection activeCell="X26" sqref="X26"/>
    </sheetView>
  </sheetViews>
  <sheetFormatPr defaultRowHeight="12.75"/>
  <cols>
    <col min="1" max="1" width="24.140625" style="23" customWidth="1"/>
    <col min="2" max="21" width="6.140625" style="23" customWidth="1"/>
    <col min="22" max="22" width="24.140625" style="23" customWidth="1"/>
    <col min="23" max="16384" width="9.140625" style="23"/>
  </cols>
  <sheetData>
    <row r="1" spans="1:22" ht="40.5" customHeight="1">
      <c r="A1" s="944" t="s">
        <v>492</v>
      </c>
      <c r="B1" s="945"/>
      <c r="C1" s="945"/>
      <c r="D1" s="945"/>
      <c r="E1" s="945"/>
      <c r="F1" s="945"/>
      <c r="G1" s="945"/>
      <c r="H1" s="945"/>
      <c r="I1" s="945"/>
      <c r="J1" s="945"/>
      <c r="K1" s="945"/>
      <c r="L1" s="945"/>
      <c r="M1" s="945"/>
      <c r="N1" s="945"/>
      <c r="O1" s="945"/>
      <c r="P1" s="945"/>
      <c r="Q1" s="945"/>
      <c r="R1" s="945"/>
      <c r="S1" s="945"/>
      <c r="T1" s="945"/>
      <c r="U1" s="945"/>
      <c r="V1" s="945"/>
    </row>
    <row r="2" spans="1:22" s="123" customFormat="1" ht="59.25" customHeight="1">
      <c r="A2" s="946" t="s">
        <v>296</v>
      </c>
      <c r="B2" s="946"/>
      <c r="C2" s="946"/>
      <c r="D2" s="946"/>
      <c r="E2" s="946"/>
      <c r="F2" s="946"/>
      <c r="G2" s="946"/>
      <c r="H2" s="946"/>
      <c r="I2" s="946"/>
      <c r="J2" s="946"/>
      <c r="K2" s="946"/>
      <c r="L2" s="946"/>
      <c r="M2" s="946"/>
      <c r="N2" s="946"/>
      <c r="O2" s="946"/>
      <c r="P2" s="946"/>
      <c r="Q2" s="946"/>
      <c r="R2" s="946"/>
      <c r="S2" s="946"/>
      <c r="T2" s="946"/>
      <c r="U2" s="946"/>
      <c r="V2" s="946"/>
    </row>
    <row r="3" spans="1:22" ht="12" customHeight="1">
      <c r="A3" s="947" t="s">
        <v>684</v>
      </c>
      <c r="B3" s="947"/>
      <c r="C3" s="947"/>
      <c r="D3" s="947"/>
      <c r="E3" s="947"/>
      <c r="F3" s="947"/>
      <c r="G3" s="947"/>
      <c r="H3" s="947"/>
      <c r="I3" s="947"/>
      <c r="J3" s="947"/>
      <c r="K3" s="947"/>
      <c r="L3" s="947"/>
      <c r="M3" s="947"/>
      <c r="N3" s="947"/>
      <c r="O3" s="947"/>
      <c r="P3" s="947"/>
      <c r="Q3" s="947"/>
      <c r="R3" s="947"/>
      <c r="S3" s="947"/>
      <c r="T3" s="947"/>
      <c r="U3" s="947"/>
      <c r="V3" s="947"/>
    </row>
    <row r="4" spans="1:22" ht="20.100000000000001" customHeight="1">
      <c r="A4" s="21" t="s">
        <v>581</v>
      </c>
      <c r="V4" s="32" t="s">
        <v>582</v>
      </c>
    </row>
    <row r="5" spans="1:22" s="65" customFormat="1" ht="31.5" customHeight="1">
      <c r="A5" s="1148" t="s">
        <v>102</v>
      </c>
      <c r="B5" s="1036" t="s">
        <v>797</v>
      </c>
      <c r="C5" s="1036"/>
      <c r="D5" s="1036"/>
      <c r="E5" s="1036"/>
      <c r="F5" s="1037"/>
      <c r="G5" s="1036" t="s">
        <v>798</v>
      </c>
      <c r="H5" s="1036"/>
      <c r="I5" s="1036"/>
      <c r="J5" s="1036"/>
      <c r="K5" s="1037"/>
      <c r="L5" s="1125" t="s">
        <v>456</v>
      </c>
      <c r="M5" s="1126"/>
      <c r="N5" s="1126"/>
      <c r="O5" s="1126"/>
      <c r="P5" s="1070"/>
      <c r="Q5" s="1125" t="s">
        <v>494</v>
      </c>
      <c r="R5" s="1126"/>
      <c r="S5" s="1126"/>
      <c r="T5" s="1126"/>
      <c r="U5" s="1070"/>
      <c r="V5" s="1145" t="s">
        <v>111</v>
      </c>
    </row>
    <row r="6" spans="1:22" s="65" customFormat="1" ht="27.75" customHeight="1">
      <c r="A6" s="1150"/>
      <c r="B6" s="272">
        <v>2020</v>
      </c>
      <c r="C6" s="272">
        <v>2021</v>
      </c>
      <c r="D6" s="272">
        <v>2022</v>
      </c>
      <c r="E6" s="272">
        <v>2023</v>
      </c>
      <c r="F6" s="272">
        <v>2024</v>
      </c>
      <c r="G6" s="272">
        <v>2020</v>
      </c>
      <c r="H6" s="144">
        <v>2021</v>
      </c>
      <c r="I6" s="144">
        <v>2022</v>
      </c>
      <c r="J6" s="144">
        <v>2023</v>
      </c>
      <c r="K6" s="144">
        <v>2024</v>
      </c>
      <c r="L6" s="87">
        <v>2020</v>
      </c>
      <c r="M6" s="87">
        <v>2021</v>
      </c>
      <c r="N6" s="87">
        <v>2022</v>
      </c>
      <c r="O6" s="87">
        <v>2023</v>
      </c>
      <c r="P6" s="87">
        <v>2024</v>
      </c>
      <c r="Q6" s="374">
        <v>2020</v>
      </c>
      <c r="R6" s="87">
        <v>2021</v>
      </c>
      <c r="S6" s="87">
        <v>2022</v>
      </c>
      <c r="T6" s="374">
        <v>2023</v>
      </c>
      <c r="U6" s="87">
        <v>2024</v>
      </c>
      <c r="V6" s="1147"/>
    </row>
    <row r="7" spans="1:22" s="66" customFormat="1" ht="17.100000000000001" customHeight="1" thickBot="1">
      <c r="A7" s="217" t="s">
        <v>458</v>
      </c>
      <c r="B7" s="220"/>
      <c r="C7" s="220"/>
      <c r="D7" s="220"/>
      <c r="E7" s="220"/>
      <c r="F7" s="220"/>
      <c r="G7" s="220"/>
      <c r="H7" s="220"/>
      <c r="I7" s="220"/>
      <c r="J7" s="220"/>
      <c r="K7" s="220"/>
      <c r="L7" s="220"/>
      <c r="M7" s="220"/>
      <c r="N7" s="220"/>
      <c r="O7" s="220"/>
      <c r="P7" s="220"/>
      <c r="Q7" s="220"/>
      <c r="R7" s="274"/>
      <c r="S7" s="274"/>
      <c r="T7" s="274"/>
      <c r="U7" s="274"/>
      <c r="V7" s="142" t="s">
        <v>451</v>
      </c>
    </row>
    <row r="8" spans="1:22" s="66" customFormat="1" ht="17.100000000000001" customHeight="1" thickBot="1">
      <c r="A8" s="218" t="s">
        <v>326</v>
      </c>
      <c r="B8" s="221">
        <v>15</v>
      </c>
      <c r="C8" s="221">
        <v>13</v>
      </c>
      <c r="D8" s="221">
        <v>21</v>
      </c>
      <c r="E8" s="309">
        <v>8</v>
      </c>
      <c r="F8" s="310">
        <v>16</v>
      </c>
      <c r="G8" s="221">
        <v>24</v>
      </c>
      <c r="H8" s="221">
        <v>24</v>
      </c>
      <c r="I8" s="221">
        <v>27</v>
      </c>
      <c r="J8" s="309">
        <v>35</v>
      </c>
      <c r="K8" s="310">
        <v>36</v>
      </c>
      <c r="L8" s="221">
        <v>3</v>
      </c>
      <c r="M8" s="221">
        <v>4</v>
      </c>
      <c r="N8" s="221">
        <v>4</v>
      </c>
      <c r="O8" s="221">
        <v>4</v>
      </c>
      <c r="P8" s="221">
        <v>9</v>
      </c>
      <c r="Q8" s="221">
        <v>1</v>
      </c>
      <c r="R8" s="275">
        <v>1</v>
      </c>
      <c r="S8" s="275">
        <v>0</v>
      </c>
      <c r="T8" s="275">
        <v>0</v>
      </c>
      <c r="U8" s="275">
        <v>2</v>
      </c>
      <c r="V8" s="214" t="s">
        <v>449</v>
      </c>
    </row>
    <row r="9" spans="1:22" s="66" customFormat="1" ht="17.100000000000001" customHeight="1" thickBot="1">
      <c r="A9" s="219" t="s">
        <v>107</v>
      </c>
      <c r="B9" s="222">
        <v>3</v>
      </c>
      <c r="C9" s="222">
        <v>9</v>
      </c>
      <c r="D9" s="222">
        <v>1</v>
      </c>
      <c r="E9" s="121">
        <v>2</v>
      </c>
      <c r="F9" s="145">
        <v>3</v>
      </c>
      <c r="G9" s="222">
        <v>26</v>
      </c>
      <c r="H9" s="222">
        <v>25</v>
      </c>
      <c r="I9" s="222">
        <v>21</v>
      </c>
      <c r="J9" s="121">
        <v>20</v>
      </c>
      <c r="K9" s="145">
        <v>21</v>
      </c>
      <c r="L9" s="222">
        <v>0</v>
      </c>
      <c r="M9" s="222">
        <v>0</v>
      </c>
      <c r="N9" s="222">
        <v>0</v>
      </c>
      <c r="O9" s="222">
        <v>0</v>
      </c>
      <c r="P9" s="222">
        <v>0</v>
      </c>
      <c r="Q9" s="222">
        <v>3</v>
      </c>
      <c r="R9" s="276">
        <v>0</v>
      </c>
      <c r="S9" s="276">
        <v>1</v>
      </c>
      <c r="T9" s="276">
        <v>1</v>
      </c>
      <c r="U9" s="276">
        <v>0</v>
      </c>
      <c r="V9" s="215" t="s">
        <v>448</v>
      </c>
    </row>
    <row r="10" spans="1:22" s="66" customFormat="1" ht="17.100000000000001" customHeight="1" thickBot="1">
      <c r="A10" s="218" t="s">
        <v>327</v>
      </c>
      <c r="B10" s="221">
        <v>5</v>
      </c>
      <c r="C10" s="221">
        <v>3</v>
      </c>
      <c r="D10" s="221">
        <v>2</v>
      </c>
      <c r="E10" s="309">
        <v>9</v>
      </c>
      <c r="F10" s="310">
        <v>0</v>
      </c>
      <c r="G10" s="221">
        <v>1</v>
      </c>
      <c r="H10" s="221">
        <v>3</v>
      </c>
      <c r="I10" s="221">
        <v>1</v>
      </c>
      <c r="J10" s="309">
        <v>1</v>
      </c>
      <c r="K10" s="310">
        <v>4</v>
      </c>
      <c r="L10" s="221">
        <v>0</v>
      </c>
      <c r="M10" s="221">
        <v>0</v>
      </c>
      <c r="N10" s="221">
        <v>0</v>
      </c>
      <c r="O10" s="221">
        <v>0</v>
      </c>
      <c r="P10" s="221">
        <v>0</v>
      </c>
      <c r="Q10" s="221">
        <v>0</v>
      </c>
      <c r="R10" s="275">
        <v>0</v>
      </c>
      <c r="S10" s="275">
        <v>0</v>
      </c>
      <c r="T10" s="275">
        <v>0</v>
      </c>
      <c r="U10" s="275">
        <v>0</v>
      </c>
      <c r="V10" s="214" t="s">
        <v>447</v>
      </c>
    </row>
    <row r="11" spans="1:22" s="66" customFormat="1" ht="27" customHeight="1">
      <c r="A11" s="219" t="s">
        <v>493</v>
      </c>
      <c r="B11" s="223">
        <v>3</v>
      </c>
      <c r="C11" s="223">
        <v>3</v>
      </c>
      <c r="D11" s="223">
        <v>7</v>
      </c>
      <c r="E11" s="121">
        <v>2</v>
      </c>
      <c r="F11" s="145">
        <v>1</v>
      </c>
      <c r="G11" s="223">
        <v>0</v>
      </c>
      <c r="H11" s="223">
        <v>0</v>
      </c>
      <c r="I11" s="223">
        <v>0</v>
      </c>
      <c r="J11" s="223">
        <v>0</v>
      </c>
      <c r="K11" s="223">
        <v>0</v>
      </c>
      <c r="L11" s="223">
        <v>0</v>
      </c>
      <c r="M11" s="223">
        <v>0</v>
      </c>
      <c r="N11" s="223">
        <v>0</v>
      </c>
      <c r="O11" s="223">
        <v>0</v>
      </c>
      <c r="P11" s="223">
        <v>0</v>
      </c>
      <c r="Q11" s="223">
        <v>1</v>
      </c>
      <c r="R11" s="276">
        <v>0</v>
      </c>
      <c r="S11" s="276">
        <v>1</v>
      </c>
      <c r="T11" s="276">
        <v>0</v>
      </c>
      <c r="U11" s="276">
        <v>0</v>
      </c>
      <c r="V11" s="215" t="s">
        <v>335</v>
      </c>
    </row>
    <row r="12" spans="1:22" s="66" customFormat="1" ht="20.100000000000001" customHeight="1">
      <c r="A12" s="257" t="s">
        <v>0</v>
      </c>
      <c r="B12" s="143">
        <f>SUM(B8:B11)</f>
        <v>26</v>
      </c>
      <c r="C12" s="143">
        <f t="shared" ref="C12:I12" si="0">SUM(C8:C11)</f>
        <v>28</v>
      </c>
      <c r="D12" s="143">
        <f t="shared" si="0"/>
        <v>31</v>
      </c>
      <c r="E12" s="143">
        <f t="shared" si="0"/>
        <v>21</v>
      </c>
      <c r="F12" s="143">
        <f t="shared" si="0"/>
        <v>20</v>
      </c>
      <c r="G12" s="143">
        <f t="shared" si="0"/>
        <v>51</v>
      </c>
      <c r="H12" s="143">
        <f t="shared" si="0"/>
        <v>52</v>
      </c>
      <c r="I12" s="143">
        <f t="shared" si="0"/>
        <v>49</v>
      </c>
      <c r="J12" s="143">
        <f t="shared" ref="J12:T12" si="1">SUM(J8:J11)</f>
        <v>56</v>
      </c>
      <c r="K12" s="143">
        <f>SUM(K8:K11)</f>
        <v>61</v>
      </c>
      <c r="L12" s="143">
        <f t="shared" si="1"/>
        <v>3</v>
      </c>
      <c r="M12" s="143">
        <f t="shared" si="1"/>
        <v>4</v>
      </c>
      <c r="N12" s="143">
        <f t="shared" si="1"/>
        <v>4</v>
      </c>
      <c r="O12" s="143">
        <f t="shared" si="1"/>
        <v>4</v>
      </c>
      <c r="P12" s="143">
        <f>SUM(P8:P11)</f>
        <v>9</v>
      </c>
      <c r="Q12" s="143">
        <f t="shared" si="1"/>
        <v>5</v>
      </c>
      <c r="R12" s="143">
        <f t="shared" si="1"/>
        <v>1</v>
      </c>
      <c r="S12" s="143">
        <f>SUM(S8:S11)</f>
        <v>2</v>
      </c>
      <c r="T12" s="143">
        <f t="shared" si="1"/>
        <v>1</v>
      </c>
      <c r="U12" s="405">
        <f>SUM(U7:U11)</f>
        <v>2</v>
      </c>
      <c r="V12" s="216" t="s">
        <v>1</v>
      </c>
    </row>
    <row r="13" spans="1:22" s="66" customFormat="1" ht="17.100000000000001" customHeight="1" thickBot="1">
      <c r="A13" s="217" t="s">
        <v>495</v>
      </c>
      <c r="B13" s="220"/>
      <c r="C13" s="220"/>
      <c r="D13" s="220"/>
      <c r="E13" s="220"/>
      <c r="F13" s="220"/>
      <c r="G13" s="220"/>
      <c r="H13" s="220"/>
      <c r="I13" s="220"/>
      <c r="J13" s="220"/>
      <c r="K13" s="220"/>
      <c r="L13" s="220"/>
      <c r="M13" s="220"/>
      <c r="N13" s="220"/>
      <c r="O13" s="220"/>
      <c r="P13" s="220"/>
      <c r="Q13" s="220"/>
      <c r="R13" s="274"/>
      <c r="S13" s="274"/>
      <c r="T13" s="274"/>
      <c r="U13" s="274"/>
      <c r="V13" s="142" t="s">
        <v>453</v>
      </c>
    </row>
    <row r="14" spans="1:22" s="66" customFormat="1" ht="17.100000000000001" customHeight="1" thickBot="1">
      <c r="A14" s="218" t="s">
        <v>328</v>
      </c>
      <c r="B14" s="221">
        <v>23</v>
      </c>
      <c r="C14" s="221">
        <v>27</v>
      </c>
      <c r="D14" s="221">
        <v>24</v>
      </c>
      <c r="E14" s="309">
        <v>19</v>
      </c>
      <c r="F14" s="310">
        <v>19</v>
      </c>
      <c r="G14" s="221">
        <v>51</v>
      </c>
      <c r="H14" s="221">
        <v>52</v>
      </c>
      <c r="I14" s="221">
        <v>49</v>
      </c>
      <c r="J14" s="221">
        <v>56</v>
      </c>
      <c r="K14" s="221">
        <v>61</v>
      </c>
      <c r="L14" s="221">
        <v>3</v>
      </c>
      <c r="M14" s="221">
        <v>4</v>
      </c>
      <c r="N14" s="221">
        <v>4</v>
      </c>
      <c r="O14" s="221">
        <v>4</v>
      </c>
      <c r="P14" s="221">
        <v>9</v>
      </c>
      <c r="Q14" s="221">
        <v>4</v>
      </c>
      <c r="R14" s="275">
        <v>1</v>
      </c>
      <c r="S14" s="275">
        <v>3</v>
      </c>
      <c r="T14" s="275">
        <v>1</v>
      </c>
      <c r="U14" s="275">
        <v>2</v>
      </c>
      <c r="V14" s="214" t="s">
        <v>452</v>
      </c>
    </row>
    <row r="15" spans="1:22" s="66" customFormat="1" ht="17.100000000000001" customHeight="1">
      <c r="A15" s="219" t="s">
        <v>329</v>
      </c>
      <c r="B15" s="223">
        <v>3</v>
      </c>
      <c r="C15" s="223">
        <v>1</v>
      </c>
      <c r="D15" s="223">
        <v>7</v>
      </c>
      <c r="E15" s="121">
        <v>2</v>
      </c>
      <c r="F15" s="145">
        <v>1</v>
      </c>
      <c r="G15" s="223">
        <v>0</v>
      </c>
      <c r="H15" s="223">
        <v>0</v>
      </c>
      <c r="I15" s="223">
        <v>0</v>
      </c>
      <c r="J15" s="223">
        <v>0</v>
      </c>
      <c r="K15" s="223">
        <v>0</v>
      </c>
      <c r="L15" s="223">
        <v>0</v>
      </c>
      <c r="M15" s="223">
        <v>0</v>
      </c>
      <c r="N15" s="223">
        <v>0</v>
      </c>
      <c r="O15" s="223">
        <v>0</v>
      </c>
      <c r="P15" s="223">
        <v>0</v>
      </c>
      <c r="Q15" s="223">
        <v>1</v>
      </c>
      <c r="R15" s="276">
        <v>0</v>
      </c>
      <c r="S15" s="276">
        <v>1</v>
      </c>
      <c r="T15" s="276">
        <v>0</v>
      </c>
      <c r="U15" s="276">
        <v>0</v>
      </c>
      <c r="V15" s="215" t="s">
        <v>336</v>
      </c>
    </row>
    <row r="16" spans="1:22" s="66" customFormat="1" ht="20.100000000000001" customHeight="1">
      <c r="A16" s="257" t="s">
        <v>0</v>
      </c>
      <c r="B16" s="143">
        <f t="shared" ref="B16:K16" si="2">SUM(B14:B15)</f>
        <v>26</v>
      </c>
      <c r="C16" s="143">
        <f t="shared" si="2"/>
        <v>28</v>
      </c>
      <c r="D16" s="143">
        <f t="shared" si="2"/>
        <v>31</v>
      </c>
      <c r="E16" s="143">
        <f t="shared" si="2"/>
        <v>21</v>
      </c>
      <c r="F16" s="143">
        <f t="shared" si="2"/>
        <v>20</v>
      </c>
      <c r="G16" s="143">
        <f t="shared" si="2"/>
        <v>51</v>
      </c>
      <c r="H16" s="143">
        <f t="shared" si="2"/>
        <v>52</v>
      </c>
      <c r="I16" s="143">
        <f t="shared" si="2"/>
        <v>49</v>
      </c>
      <c r="J16" s="143">
        <f t="shared" si="2"/>
        <v>56</v>
      </c>
      <c r="K16" s="143">
        <f t="shared" si="2"/>
        <v>61</v>
      </c>
      <c r="L16" s="143">
        <f t="shared" ref="L16:T16" si="3">SUM(L14:L15)</f>
        <v>3</v>
      </c>
      <c r="M16" s="143">
        <f t="shared" si="3"/>
        <v>4</v>
      </c>
      <c r="N16" s="143">
        <f t="shared" si="3"/>
        <v>4</v>
      </c>
      <c r="O16" s="143">
        <f t="shared" si="3"/>
        <v>4</v>
      </c>
      <c r="P16" s="143">
        <f t="shared" si="3"/>
        <v>9</v>
      </c>
      <c r="Q16" s="143">
        <f t="shared" si="3"/>
        <v>5</v>
      </c>
      <c r="R16" s="143">
        <f t="shared" si="3"/>
        <v>1</v>
      </c>
      <c r="S16" s="143">
        <f t="shared" si="3"/>
        <v>4</v>
      </c>
      <c r="T16" s="143">
        <f t="shared" si="3"/>
        <v>1</v>
      </c>
      <c r="U16" s="405">
        <f>SUM(U14:U15)</f>
        <v>2</v>
      </c>
      <c r="V16" s="216" t="s">
        <v>1</v>
      </c>
    </row>
    <row r="17" spans="1:22" s="66" customFormat="1" ht="17.100000000000001" customHeight="1">
      <c r="A17" s="129" t="s">
        <v>457</v>
      </c>
      <c r="B17" s="121"/>
      <c r="C17" s="121"/>
      <c r="D17" s="121"/>
      <c r="E17" s="121"/>
      <c r="F17" s="121"/>
      <c r="G17" s="121"/>
      <c r="H17" s="121"/>
      <c r="I17" s="145"/>
      <c r="J17" s="145"/>
      <c r="K17" s="145"/>
      <c r="L17" s="145"/>
      <c r="M17" s="145"/>
      <c r="N17" s="145"/>
      <c r="O17" s="145"/>
      <c r="P17" s="145"/>
      <c r="Q17" s="145"/>
      <c r="R17" s="145"/>
      <c r="S17" s="145"/>
      <c r="T17" s="145"/>
      <c r="U17" s="145"/>
      <c r="V17" s="142" t="s">
        <v>454</v>
      </c>
    </row>
    <row r="18" spans="1:22" s="66" customFormat="1" ht="17.100000000000001" customHeight="1" thickBot="1">
      <c r="A18" s="218" t="s">
        <v>330</v>
      </c>
      <c r="B18" s="224">
        <v>0</v>
      </c>
      <c r="C18" s="224">
        <v>0</v>
      </c>
      <c r="D18" s="224">
        <v>0</v>
      </c>
      <c r="E18" s="224">
        <v>0</v>
      </c>
      <c r="F18" s="224"/>
      <c r="G18" s="224">
        <v>1</v>
      </c>
      <c r="H18" s="224">
        <v>5</v>
      </c>
      <c r="I18" s="224">
        <v>1</v>
      </c>
      <c r="J18" s="224">
        <v>4</v>
      </c>
      <c r="K18" s="224">
        <v>2</v>
      </c>
      <c r="L18" s="224">
        <v>0</v>
      </c>
      <c r="M18" s="224">
        <v>0</v>
      </c>
      <c r="N18" s="224">
        <v>0</v>
      </c>
      <c r="O18" s="224">
        <v>0</v>
      </c>
      <c r="P18" s="224">
        <v>0</v>
      </c>
      <c r="Q18" s="224">
        <v>0</v>
      </c>
      <c r="R18" s="275">
        <v>0</v>
      </c>
      <c r="S18" s="275">
        <v>0</v>
      </c>
      <c r="T18" s="275">
        <v>0</v>
      </c>
      <c r="U18" s="275">
        <v>0</v>
      </c>
      <c r="V18" s="214" t="s">
        <v>450</v>
      </c>
    </row>
    <row r="19" spans="1:22" s="66" customFormat="1" ht="17.100000000000001" customHeight="1" thickBot="1">
      <c r="A19" s="219" t="s">
        <v>331</v>
      </c>
      <c r="B19" s="222">
        <v>20</v>
      </c>
      <c r="C19" s="222">
        <v>19</v>
      </c>
      <c r="D19" s="222">
        <v>26</v>
      </c>
      <c r="E19" s="121">
        <v>15</v>
      </c>
      <c r="F19" s="145">
        <v>16</v>
      </c>
      <c r="G19" s="222">
        <v>50</v>
      </c>
      <c r="H19" s="222">
        <v>47</v>
      </c>
      <c r="I19" s="222">
        <v>48</v>
      </c>
      <c r="J19" s="222">
        <v>52</v>
      </c>
      <c r="K19" s="222">
        <v>59</v>
      </c>
      <c r="L19" s="222">
        <v>3</v>
      </c>
      <c r="M19" s="222">
        <v>4</v>
      </c>
      <c r="N19" s="222">
        <v>4</v>
      </c>
      <c r="O19" s="222">
        <v>4</v>
      </c>
      <c r="P19" s="222">
        <v>9</v>
      </c>
      <c r="Q19" s="222">
        <v>5</v>
      </c>
      <c r="R19" s="276">
        <v>1</v>
      </c>
      <c r="S19" s="276">
        <v>4</v>
      </c>
      <c r="T19" s="276">
        <v>3</v>
      </c>
      <c r="U19" s="276">
        <v>2</v>
      </c>
      <c r="V19" s="215" t="s">
        <v>337</v>
      </c>
    </row>
    <row r="20" spans="1:22" s="66" customFormat="1" ht="17.100000000000001" customHeight="1" thickBot="1">
      <c r="A20" s="218" t="s">
        <v>332</v>
      </c>
      <c r="B20" s="221">
        <v>6</v>
      </c>
      <c r="C20" s="221">
        <v>4</v>
      </c>
      <c r="D20" s="221">
        <v>1</v>
      </c>
      <c r="E20" s="309">
        <v>6</v>
      </c>
      <c r="F20" s="310">
        <v>4</v>
      </c>
      <c r="G20" s="221">
        <v>0</v>
      </c>
      <c r="H20" s="221">
        <v>0</v>
      </c>
      <c r="I20" s="221">
        <v>0</v>
      </c>
      <c r="J20" s="221">
        <v>0</v>
      </c>
      <c r="K20" s="221"/>
      <c r="L20" s="221">
        <v>0</v>
      </c>
      <c r="M20" s="221">
        <v>0</v>
      </c>
      <c r="N20" s="221">
        <v>0</v>
      </c>
      <c r="O20" s="221">
        <v>0</v>
      </c>
      <c r="P20" s="221">
        <v>0</v>
      </c>
      <c r="Q20" s="221">
        <v>0</v>
      </c>
      <c r="R20" s="275">
        <v>0</v>
      </c>
      <c r="S20" s="275">
        <v>0</v>
      </c>
      <c r="T20" s="275">
        <v>0</v>
      </c>
      <c r="U20" s="275">
        <v>0</v>
      </c>
      <c r="V20" s="214" t="s">
        <v>338</v>
      </c>
    </row>
    <row r="21" spans="1:22" s="66" customFormat="1" ht="17.100000000000001" customHeight="1">
      <c r="A21" s="219" t="s">
        <v>496</v>
      </c>
      <c r="B21" s="223">
        <v>0</v>
      </c>
      <c r="C21" s="223">
        <v>5</v>
      </c>
      <c r="D21" s="223">
        <v>4</v>
      </c>
      <c r="E21" s="121">
        <v>0</v>
      </c>
      <c r="F21" s="145"/>
      <c r="G21" s="223">
        <v>0</v>
      </c>
      <c r="H21" s="223">
        <v>0</v>
      </c>
      <c r="I21" s="223">
        <v>0</v>
      </c>
      <c r="J21" s="223">
        <v>0</v>
      </c>
      <c r="K21" s="223"/>
      <c r="L21" s="223">
        <v>0</v>
      </c>
      <c r="M21" s="223">
        <v>0</v>
      </c>
      <c r="N21" s="223">
        <v>0</v>
      </c>
      <c r="O21" s="223">
        <v>0</v>
      </c>
      <c r="P21" s="223">
        <v>0</v>
      </c>
      <c r="Q21" s="223">
        <v>0</v>
      </c>
      <c r="R21" s="276">
        <v>0</v>
      </c>
      <c r="S21" s="276">
        <v>0</v>
      </c>
      <c r="T21" s="276">
        <v>0</v>
      </c>
      <c r="U21" s="276">
        <v>0</v>
      </c>
      <c r="V21" s="215" t="s">
        <v>181</v>
      </c>
    </row>
    <row r="22" spans="1:22" s="66" customFormat="1" ht="20.100000000000001" customHeight="1">
      <c r="A22" s="257" t="s">
        <v>0</v>
      </c>
      <c r="B22" s="143">
        <f>SUM(B18:B21)</f>
        <v>26</v>
      </c>
      <c r="C22" s="143">
        <f t="shared" ref="C22:T22" si="4">SUM(C18:C21)</f>
        <v>28</v>
      </c>
      <c r="D22" s="143">
        <f t="shared" si="4"/>
        <v>31</v>
      </c>
      <c r="E22" s="143">
        <f>SUM(E18:E21)</f>
        <v>21</v>
      </c>
      <c r="F22" s="143">
        <f>SUM(F18:F21)</f>
        <v>20</v>
      </c>
      <c r="G22" s="143">
        <f t="shared" si="4"/>
        <v>51</v>
      </c>
      <c r="H22" s="143">
        <f t="shared" si="4"/>
        <v>52</v>
      </c>
      <c r="I22" s="143">
        <f t="shared" si="4"/>
        <v>49</v>
      </c>
      <c r="J22" s="143">
        <f t="shared" si="4"/>
        <v>56</v>
      </c>
      <c r="K22" s="143">
        <f>SUM(K18:K21)</f>
        <v>61</v>
      </c>
      <c r="L22" s="143">
        <f t="shared" si="4"/>
        <v>3</v>
      </c>
      <c r="M22" s="143">
        <f t="shared" si="4"/>
        <v>4</v>
      </c>
      <c r="N22" s="143">
        <f t="shared" si="4"/>
        <v>4</v>
      </c>
      <c r="O22" s="143">
        <f t="shared" si="4"/>
        <v>4</v>
      </c>
      <c r="P22" s="143">
        <f>SUM(P18:P21)</f>
        <v>9</v>
      </c>
      <c r="Q22" s="143">
        <f t="shared" si="4"/>
        <v>5</v>
      </c>
      <c r="R22" s="143">
        <f t="shared" si="4"/>
        <v>1</v>
      </c>
      <c r="S22" s="143">
        <f t="shared" si="4"/>
        <v>4</v>
      </c>
      <c r="T22" s="143">
        <f t="shared" si="4"/>
        <v>3</v>
      </c>
      <c r="U22" s="405">
        <f>SUM(U18:U21)</f>
        <v>2</v>
      </c>
      <c r="V22" s="216" t="s">
        <v>1</v>
      </c>
    </row>
    <row r="23" spans="1:22" s="66" customFormat="1" ht="15.75" thickBot="1">
      <c r="A23" s="217" t="s">
        <v>497</v>
      </c>
      <c r="B23" s="220"/>
      <c r="C23" s="220"/>
      <c r="D23" s="220"/>
      <c r="E23" s="220"/>
      <c r="F23" s="220"/>
      <c r="G23" s="220"/>
      <c r="H23" s="220"/>
      <c r="I23" s="220"/>
      <c r="J23" s="220"/>
      <c r="K23" s="220"/>
      <c r="L23" s="220"/>
      <c r="M23" s="220"/>
      <c r="N23" s="220"/>
      <c r="O23" s="220"/>
      <c r="P23" s="220"/>
      <c r="Q23" s="220"/>
      <c r="R23" s="274"/>
      <c r="S23" s="274"/>
      <c r="T23" s="274"/>
      <c r="U23" s="274"/>
      <c r="V23" s="142" t="s">
        <v>455</v>
      </c>
    </row>
    <row r="24" spans="1:22" s="66" customFormat="1" ht="17.100000000000001" customHeight="1" thickBot="1">
      <c r="A24" s="218" t="s">
        <v>333</v>
      </c>
      <c r="B24" s="221">
        <v>12</v>
      </c>
      <c r="C24" s="221">
        <v>25</v>
      </c>
      <c r="D24" s="221">
        <v>25</v>
      </c>
      <c r="E24" s="309">
        <v>20</v>
      </c>
      <c r="F24" s="310">
        <v>20</v>
      </c>
      <c r="G24" s="221">
        <v>15</v>
      </c>
      <c r="H24" s="221">
        <v>40</v>
      </c>
      <c r="I24" s="221">
        <v>26</v>
      </c>
      <c r="J24" s="309">
        <v>38</v>
      </c>
      <c r="K24" s="310">
        <v>47</v>
      </c>
      <c r="L24" s="221">
        <v>2</v>
      </c>
      <c r="M24" s="221">
        <v>4</v>
      </c>
      <c r="N24" s="806">
        <v>2</v>
      </c>
      <c r="O24" s="813">
        <v>4</v>
      </c>
      <c r="P24" s="807">
        <v>9</v>
      </c>
      <c r="Q24" s="221">
        <v>2</v>
      </c>
      <c r="R24" s="275">
        <v>1</v>
      </c>
      <c r="S24" s="275">
        <v>3</v>
      </c>
      <c r="T24" s="275">
        <v>3</v>
      </c>
      <c r="U24" s="275">
        <v>1</v>
      </c>
      <c r="V24" s="214" t="s">
        <v>210</v>
      </c>
    </row>
    <row r="25" spans="1:22" s="66" customFormat="1" ht="17.100000000000001" customHeight="1" thickBot="1">
      <c r="A25" s="219" t="s">
        <v>498</v>
      </c>
      <c r="B25" s="222">
        <v>4</v>
      </c>
      <c r="C25" s="222">
        <v>3</v>
      </c>
      <c r="D25" s="222">
        <v>3</v>
      </c>
      <c r="E25" s="121">
        <v>1</v>
      </c>
      <c r="F25" s="145">
        <v>0</v>
      </c>
      <c r="G25" s="222">
        <v>3</v>
      </c>
      <c r="H25" s="222">
        <v>6</v>
      </c>
      <c r="I25" s="222">
        <v>1</v>
      </c>
      <c r="J25" s="121">
        <v>10</v>
      </c>
      <c r="K25" s="145">
        <v>7</v>
      </c>
      <c r="L25" s="222">
        <v>0</v>
      </c>
      <c r="M25" s="222">
        <v>0</v>
      </c>
      <c r="N25" s="274">
        <v>1</v>
      </c>
      <c r="O25" s="814">
        <v>0</v>
      </c>
      <c r="P25" s="808">
        <v>0</v>
      </c>
      <c r="Q25" s="222">
        <v>1</v>
      </c>
      <c r="R25" s="276">
        <v>0</v>
      </c>
      <c r="S25" s="276">
        <v>0</v>
      </c>
      <c r="T25" s="276">
        <v>0</v>
      </c>
      <c r="U25" s="276">
        <v>0</v>
      </c>
      <c r="V25" s="215" t="s">
        <v>339</v>
      </c>
    </row>
    <row r="26" spans="1:22" s="66" customFormat="1" ht="17.100000000000001" customHeight="1" thickBot="1">
      <c r="A26" s="218" t="s">
        <v>334</v>
      </c>
      <c r="B26" s="221">
        <v>0</v>
      </c>
      <c r="C26" s="221">
        <v>0</v>
      </c>
      <c r="D26" s="221">
        <v>1</v>
      </c>
      <c r="E26" s="309">
        <v>0</v>
      </c>
      <c r="F26" s="310">
        <v>0</v>
      </c>
      <c r="G26" s="221">
        <v>0</v>
      </c>
      <c r="H26" s="221">
        <v>1</v>
      </c>
      <c r="I26" s="221">
        <v>1</v>
      </c>
      <c r="J26" s="309">
        <v>8</v>
      </c>
      <c r="K26" s="310">
        <v>3</v>
      </c>
      <c r="L26" s="221">
        <v>0</v>
      </c>
      <c r="M26" s="221">
        <v>0</v>
      </c>
      <c r="N26" s="809">
        <v>0</v>
      </c>
      <c r="O26" s="815">
        <v>0</v>
      </c>
      <c r="P26" s="810">
        <v>0</v>
      </c>
      <c r="Q26" s="221">
        <v>0</v>
      </c>
      <c r="R26" s="275">
        <v>0</v>
      </c>
      <c r="S26" s="275">
        <v>0</v>
      </c>
      <c r="T26" s="275">
        <v>0</v>
      </c>
      <c r="U26" s="275">
        <v>1</v>
      </c>
      <c r="V26" s="214" t="s">
        <v>340</v>
      </c>
    </row>
    <row r="27" spans="1:22" s="66" customFormat="1" ht="17.100000000000001" customHeight="1" thickBot="1">
      <c r="A27" s="219" t="s">
        <v>499</v>
      </c>
      <c r="B27" s="222">
        <v>0</v>
      </c>
      <c r="C27" s="239">
        <v>0</v>
      </c>
      <c r="D27" s="239">
        <v>0</v>
      </c>
      <c r="E27" s="121">
        <v>0</v>
      </c>
      <c r="F27" s="145">
        <v>0</v>
      </c>
      <c r="G27" s="222">
        <v>2</v>
      </c>
      <c r="H27" s="222">
        <v>2</v>
      </c>
      <c r="I27" s="222">
        <v>3</v>
      </c>
      <c r="J27" s="121">
        <v>0</v>
      </c>
      <c r="K27" s="145">
        <v>3</v>
      </c>
      <c r="L27" s="222">
        <v>0</v>
      </c>
      <c r="M27" s="222">
        <v>0</v>
      </c>
      <c r="N27" s="274">
        <v>0</v>
      </c>
      <c r="O27" s="814">
        <v>0</v>
      </c>
      <c r="P27" s="808">
        <v>0</v>
      </c>
      <c r="Q27" s="222">
        <v>0</v>
      </c>
      <c r="R27" s="276">
        <v>0</v>
      </c>
      <c r="S27" s="276">
        <v>0</v>
      </c>
      <c r="T27" s="276">
        <v>0</v>
      </c>
      <c r="U27" s="276">
        <v>0</v>
      </c>
      <c r="V27" s="215" t="s">
        <v>341</v>
      </c>
    </row>
    <row r="28" spans="1:22" s="66" customFormat="1" ht="17.100000000000001" customHeight="1" thickBot="1">
      <c r="A28" s="218" t="s">
        <v>500</v>
      </c>
      <c r="B28" s="221">
        <v>7</v>
      </c>
      <c r="C28" s="221">
        <v>0</v>
      </c>
      <c r="D28" s="221">
        <v>2</v>
      </c>
      <c r="E28" s="309">
        <v>0</v>
      </c>
      <c r="F28" s="310">
        <v>0</v>
      </c>
      <c r="G28" s="221">
        <v>24</v>
      </c>
      <c r="H28" s="221">
        <v>3</v>
      </c>
      <c r="I28" s="221">
        <v>12</v>
      </c>
      <c r="J28" s="309">
        <v>0</v>
      </c>
      <c r="K28" s="310">
        <v>1</v>
      </c>
      <c r="L28" s="221">
        <v>1</v>
      </c>
      <c r="M28" s="221">
        <v>0</v>
      </c>
      <c r="N28" s="809">
        <v>1</v>
      </c>
      <c r="O28" s="815">
        <v>0</v>
      </c>
      <c r="P28" s="810">
        <v>0</v>
      </c>
      <c r="Q28" s="221">
        <v>2</v>
      </c>
      <c r="R28" s="275">
        <v>0</v>
      </c>
      <c r="S28" s="275">
        <v>1</v>
      </c>
      <c r="T28" s="275">
        <v>0</v>
      </c>
      <c r="U28" s="275">
        <v>0</v>
      </c>
      <c r="V28" s="214" t="s">
        <v>342</v>
      </c>
    </row>
    <row r="29" spans="1:22" s="66" customFormat="1" ht="17.100000000000001" customHeight="1">
      <c r="A29" s="219" t="s">
        <v>496</v>
      </c>
      <c r="B29" s="223">
        <v>3</v>
      </c>
      <c r="C29" s="223">
        <v>0</v>
      </c>
      <c r="D29" s="223">
        <v>0</v>
      </c>
      <c r="E29" s="223">
        <v>0</v>
      </c>
      <c r="F29" s="223">
        <v>0</v>
      </c>
      <c r="G29" s="223">
        <v>7</v>
      </c>
      <c r="H29" s="223">
        <v>0</v>
      </c>
      <c r="I29" s="223">
        <v>6</v>
      </c>
      <c r="J29" s="121">
        <v>0</v>
      </c>
      <c r="K29" s="145"/>
      <c r="L29" s="223">
        <v>0</v>
      </c>
      <c r="M29" s="223">
        <v>0</v>
      </c>
      <c r="N29" s="811">
        <v>0</v>
      </c>
      <c r="O29" s="223">
        <v>0</v>
      </c>
      <c r="P29" s="812">
        <v>0</v>
      </c>
      <c r="Q29" s="223">
        <v>0</v>
      </c>
      <c r="R29" s="276">
        <v>0</v>
      </c>
      <c r="S29" s="276">
        <v>0</v>
      </c>
      <c r="T29" s="276">
        <v>0</v>
      </c>
      <c r="U29" s="276">
        <v>0</v>
      </c>
      <c r="V29" s="215" t="s">
        <v>181</v>
      </c>
    </row>
    <row r="30" spans="1:22" s="66" customFormat="1" ht="20.100000000000001" customHeight="1">
      <c r="A30" s="257" t="s">
        <v>0</v>
      </c>
      <c r="B30" s="143">
        <f>SUM(B24:B29)</f>
        <v>26</v>
      </c>
      <c r="C30" s="143">
        <f t="shared" ref="C30:T30" si="5">SUM(C24:C29)</f>
        <v>28</v>
      </c>
      <c r="D30" s="143">
        <f t="shared" si="5"/>
        <v>31</v>
      </c>
      <c r="E30" s="143">
        <f>SUM(E24:E29)</f>
        <v>21</v>
      </c>
      <c r="F30" s="143">
        <f>SUM(F24:F29)</f>
        <v>20</v>
      </c>
      <c r="G30" s="143">
        <f t="shared" si="5"/>
        <v>51</v>
      </c>
      <c r="H30" s="143">
        <f t="shared" si="5"/>
        <v>52</v>
      </c>
      <c r="I30" s="143">
        <f t="shared" si="5"/>
        <v>49</v>
      </c>
      <c r="J30" s="143">
        <f t="shared" si="5"/>
        <v>56</v>
      </c>
      <c r="K30" s="143">
        <f>SUM(K24:K29)</f>
        <v>61</v>
      </c>
      <c r="L30" s="143">
        <f t="shared" si="5"/>
        <v>3</v>
      </c>
      <c r="M30" s="143">
        <f t="shared" si="5"/>
        <v>4</v>
      </c>
      <c r="N30" s="143">
        <f t="shared" si="5"/>
        <v>4</v>
      </c>
      <c r="O30" s="143">
        <f t="shared" si="5"/>
        <v>4</v>
      </c>
      <c r="P30" s="143">
        <f>SUM(P24:P29)</f>
        <v>9</v>
      </c>
      <c r="Q30" s="143">
        <f t="shared" si="5"/>
        <v>5</v>
      </c>
      <c r="R30" s="143">
        <f t="shared" si="5"/>
        <v>1</v>
      </c>
      <c r="S30" s="143">
        <f>SUM(S24:S29)</f>
        <v>4</v>
      </c>
      <c r="T30" s="143">
        <f t="shared" si="5"/>
        <v>3</v>
      </c>
      <c r="U30" s="405">
        <f>SUM(U24:U29)</f>
        <v>2</v>
      </c>
      <c r="V30" s="216" t="s">
        <v>1</v>
      </c>
    </row>
  </sheetData>
  <mergeCells count="9">
    <mergeCell ref="V5:V6"/>
    <mergeCell ref="A5:A6"/>
    <mergeCell ref="A1:V1"/>
    <mergeCell ref="A2:V2"/>
    <mergeCell ref="A3:V3"/>
    <mergeCell ref="B5:F5"/>
    <mergeCell ref="Q5:U5"/>
    <mergeCell ref="L5:P5"/>
    <mergeCell ref="G5:K5"/>
  </mergeCells>
  <printOptions horizontalCentered="1" verticalCentered="1"/>
  <pageMargins left="0" right="0.12" top="0.118110236220472" bottom="0.23622047244094499" header="0" footer="0"/>
  <pageSetup paperSize="9" scale="86" orientation="landscape" r:id="rId1"/>
  <headerFooter alignWithMargins="0">
    <oddFooter>&amp;L_x000D_&amp;1#&amp;"Aptos"&amp;10&amp;K13A10E Classification: C0 Public - تصنيف الوثيقة عام</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9A8787-AB4C-4AF3-B181-3F1E2A65539E}">
  <dimension ref="A1:E17"/>
  <sheetViews>
    <sheetView rightToLeft="1" view="pageBreakPreview" zoomScaleNormal="100" zoomScaleSheetLayoutView="100" workbookViewId="0">
      <selection activeCell="J17" sqref="J17"/>
    </sheetView>
  </sheetViews>
  <sheetFormatPr defaultColWidth="8.140625" defaultRowHeight="12.75"/>
  <cols>
    <col min="1" max="1" width="17.7109375" style="564" customWidth="1"/>
    <col min="2" max="2" width="17.140625" style="564" customWidth="1"/>
    <col min="3" max="3" width="19" style="564" customWidth="1"/>
    <col min="4" max="4" width="17.7109375" style="564" customWidth="1"/>
    <col min="5" max="5" width="4.42578125" style="563" customWidth="1"/>
    <col min="6" max="16384" width="8.140625" style="564"/>
  </cols>
  <sheetData>
    <row r="1" spans="1:5" ht="18" customHeight="1">
      <c r="A1" s="1228" t="s">
        <v>869</v>
      </c>
      <c r="B1" s="1228"/>
      <c r="C1" s="1228"/>
      <c r="D1" s="1228"/>
    </row>
    <row r="2" spans="1:5" s="566" customFormat="1" ht="18" customHeight="1">
      <c r="A2" s="1229">
        <v>2024</v>
      </c>
      <c r="B2" s="1229"/>
      <c r="C2" s="1229"/>
      <c r="D2" s="1229"/>
      <c r="E2" s="565"/>
    </row>
    <row r="3" spans="1:5" s="566" customFormat="1" ht="15.75" customHeight="1">
      <c r="A3" s="1230" t="s">
        <v>1030</v>
      </c>
      <c r="B3" s="1230"/>
      <c r="C3" s="1230"/>
      <c r="D3" s="1230"/>
      <c r="E3" s="565"/>
    </row>
    <row r="4" spans="1:5" s="566" customFormat="1" ht="15.75" customHeight="1">
      <c r="A4" s="1227">
        <v>2024</v>
      </c>
      <c r="B4" s="1227"/>
      <c r="C4" s="1227"/>
      <c r="D4" s="1227"/>
      <c r="E4" s="565"/>
    </row>
    <row r="5" spans="1:5" ht="20.100000000000001" customHeight="1">
      <c r="A5" s="567" t="s">
        <v>1000</v>
      </c>
      <c r="B5" s="567"/>
      <c r="C5" s="567"/>
      <c r="D5" s="568" t="s">
        <v>1001</v>
      </c>
    </row>
    <row r="6" spans="1:5" s="569" customFormat="1" ht="20.100000000000001" customHeight="1">
      <c r="A6" s="1221" t="s">
        <v>870</v>
      </c>
      <c r="B6" s="830" t="s">
        <v>871</v>
      </c>
      <c r="C6" s="875" t="s">
        <v>872</v>
      </c>
      <c r="D6" s="1224" t="s">
        <v>873</v>
      </c>
    </row>
    <row r="7" spans="1:5" s="569" customFormat="1" ht="19.5" customHeight="1">
      <c r="A7" s="1222"/>
      <c r="B7" s="876" t="s">
        <v>874</v>
      </c>
      <c r="C7" s="876" t="s">
        <v>875</v>
      </c>
      <c r="D7" s="1225"/>
    </row>
    <row r="8" spans="1:5" s="569" customFormat="1" ht="20.100000000000001" customHeight="1">
      <c r="A8" s="1223"/>
      <c r="B8" s="570">
        <v>2024</v>
      </c>
      <c r="C8" s="570">
        <v>2024</v>
      </c>
      <c r="D8" s="1226"/>
    </row>
    <row r="9" spans="1:5" ht="24" customHeight="1" thickBot="1">
      <c r="A9" s="571" t="s">
        <v>876</v>
      </c>
      <c r="B9" s="572">
        <v>131</v>
      </c>
      <c r="C9" s="572">
        <v>35</v>
      </c>
      <c r="D9" s="573" t="s">
        <v>46</v>
      </c>
      <c r="E9" s="564"/>
    </row>
    <row r="10" spans="1:5" s="569" customFormat="1" ht="24" customHeight="1" thickBot="1">
      <c r="A10" s="574" t="s">
        <v>877</v>
      </c>
      <c r="B10" s="575">
        <v>7</v>
      </c>
      <c r="C10" s="575">
        <v>0</v>
      </c>
      <c r="D10" s="576" t="s">
        <v>256</v>
      </c>
    </row>
    <row r="11" spans="1:5" ht="24" customHeight="1" thickBot="1">
      <c r="A11" s="577" t="s">
        <v>878</v>
      </c>
      <c r="B11" s="578">
        <v>4</v>
      </c>
      <c r="C11" s="578">
        <v>1</v>
      </c>
      <c r="D11" s="579" t="s">
        <v>259</v>
      </c>
      <c r="E11" s="564"/>
    </row>
    <row r="12" spans="1:5" s="569" customFormat="1" ht="24" customHeight="1" thickBot="1">
      <c r="A12" s="574" t="s">
        <v>879</v>
      </c>
      <c r="B12" s="575">
        <v>0</v>
      </c>
      <c r="C12" s="575">
        <v>0</v>
      </c>
      <c r="D12" s="576" t="s">
        <v>50</v>
      </c>
    </row>
    <row r="13" spans="1:5" ht="24" customHeight="1" thickBot="1">
      <c r="A13" s="577" t="s">
        <v>880</v>
      </c>
      <c r="B13" s="578">
        <v>1</v>
      </c>
      <c r="C13" s="578">
        <v>1</v>
      </c>
      <c r="D13" s="579" t="s">
        <v>881</v>
      </c>
      <c r="E13" s="564"/>
    </row>
    <row r="14" spans="1:5" s="569" customFormat="1" ht="24" customHeight="1" thickBot="1">
      <c r="A14" s="574" t="s">
        <v>882</v>
      </c>
      <c r="B14" s="575">
        <v>2</v>
      </c>
      <c r="C14" s="580">
        <v>0</v>
      </c>
      <c r="D14" s="581" t="s">
        <v>261</v>
      </c>
    </row>
    <row r="15" spans="1:5" s="584" customFormat="1" ht="24" customHeight="1" thickBot="1">
      <c r="A15" s="577" t="s">
        <v>883</v>
      </c>
      <c r="B15" s="578">
        <v>10</v>
      </c>
      <c r="C15" s="582">
        <v>2</v>
      </c>
      <c r="D15" s="583" t="s">
        <v>257</v>
      </c>
    </row>
    <row r="16" spans="1:5" s="569" customFormat="1" ht="24" customHeight="1">
      <c r="A16" s="585" t="s">
        <v>884</v>
      </c>
      <c r="B16" s="586">
        <v>2</v>
      </c>
      <c r="C16" s="587">
        <v>0</v>
      </c>
      <c r="D16" s="588" t="s">
        <v>258</v>
      </c>
    </row>
    <row r="17" spans="1:5" ht="24" customHeight="1">
      <c r="A17" s="589" t="s">
        <v>885</v>
      </c>
      <c r="B17" s="590">
        <f>SUM(B9:B16)</f>
        <v>157</v>
      </c>
      <c r="C17" s="590">
        <f>SUM(C9:C16)</f>
        <v>39</v>
      </c>
      <c r="D17" s="591" t="s">
        <v>1</v>
      </c>
      <c r="E17" s="564"/>
    </row>
  </sheetData>
  <mergeCells count="6">
    <mergeCell ref="A6:A8"/>
    <mergeCell ref="D6:D8"/>
    <mergeCell ref="A4:D4"/>
    <mergeCell ref="A1:D1"/>
    <mergeCell ref="A2:D2"/>
    <mergeCell ref="A3:D3"/>
  </mergeCells>
  <printOptions horizontalCentered="1" verticalCentered="1"/>
  <pageMargins left="0" right="0" top="0" bottom="0" header="0" footer="0"/>
  <pageSetup paperSize="9" orientation="portrait" r:id="rId1"/>
  <headerFooter alignWithMargins="0">
    <oddFooter>&amp;L_x000D_&amp;1#&amp;"Aptos"&amp;10&amp;K13A10E Classification: C0 Public - تصنيف الوثيقة عام</oddFooter>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411FB0-AA77-43C4-A2AF-B47E0CD6941D}">
  <dimension ref="A1:P29"/>
  <sheetViews>
    <sheetView showGridLines="0" rightToLeft="1" view="pageBreakPreview" zoomScaleNormal="75" zoomScaleSheetLayoutView="100" workbookViewId="0">
      <selection activeCell="S13" sqref="S13"/>
    </sheetView>
  </sheetViews>
  <sheetFormatPr defaultColWidth="7.7109375" defaultRowHeight="12.75"/>
  <cols>
    <col min="1" max="1" width="13.7109375" style="594" customWidth="1"/>
    <col min="2" max="2" width="9.42578125" style="594" customWidth="1"/>
    <col min="3" max="5" width="12.85546875" style="594" customWidth="1"/>
    <col min="6" max="6" width="14.5703125" style="594" customWidth="1"/>
    <col min="7" max="7" width="12" style="594" customWidth="1"/>
    <col min="8" max="8" width="11.5703125" style="592" customWidth="1"/>
    <col min="9" max="9" width="11.85546875" style="594" bestFit="1" customWidth="1"/>
    <col min="10" max="10" width="9.42578125" style="594" customWidth="1"/>
    <col min="11" max="11" width="17.140625" style="594" customWidth="1"/>
    <col min="12" max="12" width="5.7109375" style="592" customWidth="1"/>
    <col min="13" max="13" width="4.42578125" style="592" customWidth="1"/>
    <col min="14" max="14" width="4.42578125" style="593" customWidth="1"/>
    <col min="15" max="16384" width="7.7109375" style="594"/>
  </cols>
  <sheetData>
    <row r="1" spans="1:16" ht="18" customHeight="1">
      <c r="A1" s="1251" t="s">
        <v>886</v>
      </c>
      <c r="B1" s="1251"/>
      <c r="C1" s="1251"/>
      <c r="D1" s="1251"/>
      <c r="E1" s="1251"/>
      <c r="F1" s="1251"/>
      <c r="G1" s="1251"/>
      <c r="H1" s="1251"/>
      <c r="I1" s="1251"/>
      <c r="J1" s="1251"/>
      <c r="K1" s="1251"/>
    </row>
    <row r="2" spans="1:16" ht="19.899999999999999" customHeight="1">
      <c r="A2" s="1252" t="s">
        <v>887</v>
      </c>
      <c r="B2" s="1252"/>
      <c r="C2" s="1252"/>
      <c r="D2" s="1252"/>
      <c r="E2" s="1252"/>
      <c r="F2" s="1252"/>
      <c r="G2" s="1252"/>
      <c r="H2" s="1252"/>
      <c r="I2" s="1252"/>
      <c r="J2" s="1252"/>
      <c r="K2" s="1252"/>
    </row>
    <row r="3" spans="1:16" ht="19.899999999999999" customHeight="1">
      <c r="A3" s="947">
        <v>2024</v>
      </c>
      <c r="B3" s="947"/>
      <c r="C3" s="947"/>
      <c r="D3" s="947"/>
      <c r="E3" s="947"/>
      <c r="F3" s="947"/>
      <c r="G3" s="947"/>
      <c r="H3" s="947"/>
      <c r="I3" s="947"/>
      <c r="J3" s="947"/>
      <c r="K3" s="947"/>
    </row>
    <row r="4" spans="1:16" ht="20.100000000000001" customHeight="1">
      <c r="A4" s="21" t="s">
        <v>1002</v>
      </c>
      <c r="B4" s="48"/>
      <c r="C4" s="48"/>
      <c r="D4" s="48"/>
      <c r="E4" s="48"/>
      <c r="F4" s="48"/>
      <c r="G4" s="48"/>
      <c r="H4" s="595"/>
      <c r="I4" s="48"/>
      <c r="J4" s="32"/>
      <c r="K4" s="48" t="s">
        <v>1003</v>
      </c>
    </row>
    <row r="5" spans="1:16" s="601" customFormat="1" ht="31.5" customHeight="1">
      <c r="A5" s="1232" t="s">
        <v>888</v>
      </c>
      <c r="B5" s="1233"/>
      <c r="C5" s="596" t="s">
        <v>889</v>
      </c>
      <c r="D5" s="597" t="s">
        <v>890</v>
      </c>
      <c r="E5" s="597" t="s">
        <v>891</v>
      </c>
      <c r="F5" s="597" t="s">
        <v>892</v>
      </c>
      <c r="G5" s="597" t="s">
        <v>0</v>
      </c>
      <c r="H5" s="598" t="s">
        <v>893</v>
      </c>
      <c r="I5" s="597" t="s">
        <v>894</v>
      </c>
      <c r="J5" s="1236" t="s">
        <v>895</v>
      </c>
      <c r="K5" s="1237"/>
      <c r="L5" s="599"/>
      <c r="M5" s="599"/>
      <c r="N5" s="600"/>
    </row>
    <row r="6" spans="1:16" s="601" customFormat="1" ht="39.75" customHeight="1">
      <c r="A6" s="1234"/>
      <c r="B6" s="1253"/>
      <c r="C6" s="877" t="s">
        <v>896</v>
      </c>
      <c r="D6" s="878" t="s">
        <v>897</v>
      </c>
      <c r="E6" s="878" t="s">
        <v>898</v>
      </c>
      <c r="F6" s="878" t="s">
        <v>899</v>
      </c>
      <c r="G6" s="878" t="s">
        <v>1</v>
      </c>
      <c r="H6" s="879" t="s">
        <v>900</v>
      </c>
      <c r="I6" s="878" t="s">
        <v>901</v>
      </c>
      <c r="J6" s="1254"/>
      <c r="K6" s="1239"/>
      <c r="L6" s="599"/>
      <c r="M6" s="599"/>
      <c r="N6" s="600"/>
    </row>
    <row r="7" spans="1:16" ht="20.25" customHeight="1" thickBot="1">
      <c r="A7" s="1267" t="s">
        <v>902</v>
      </c>
      <c r="B7" s="1268"/>
      <c r="C7" s="880">
        <v>81</v>
      </c>
      <c r="D7" s="880">
        <v>44</v>
      </c>
      <c r="E7" s="880">
        <v>22</v>
      </c>
      <c r="F7" s="880">
        <v>10</v>
      </c>
      <c r="G7" s="881">
        <f>SUM(C7:F7)</f>
        <v>157</v>
      </c>
      <c r="H7" s="880">
        <v>39</v>
      </c>
      <c r="I7" s="881">
        <f>H7+G7</f>
        <v>196</v>
      </c>
      <c r="J7" s="1259" t="s">
        <v>903</v>
      </c>
      <c r="K7" s="1260"/>
    </row>
    <row r="8" spans="1:16" s="614" customFormat="1" ht="27.75" customHeight="1" thickBot="1">
      <c r="A8" s="1255" t="s">
        <v>904</v>
      </c>
      <c r="B8" s="1256"/>
      <c r="C8" s="610">
        <v>19753</v>
      </c>
      <c r="D8" s="610">
        <v>8095</v>
      </c>
      <c r="E8" s="610">
        <v>2274</v>
      </c>
      <c r="F8" s="610">
        <v>586</v>
      </c>
      <c r="G8" s="611">
        <f>SUM(C8:F8)</f>
        <v>30708</v>
      </c>
      <c r="H8" s="610">
        <v>13755</v>
      </c>
      <c r="I8" s="611">
        <f>G8+H8</f>
        <v>44463</v>
      </c>
      <c r="J8" s="1261" t="s">
        <v>905</v>
      </c>
      <c r="K8" s="1262"/>
      <c r="L8" s="612"/>
      <c r="M8" s="612"/>
      <c r="N8" s="613"/>
    </row>
    <row r="9" spans="1:16" ht="22.5" customHeight="1" thickBot="1">
      <c r="A9" s="1269" t="s">
        <v>906</v>
      </c>
      <c r="B9" s="1270"/>
      <c r="C9" s="607">
        <v>29485</v>
      </c>
      <c r="D9" s="607">
        <v>10814</v>
      </c>
      <c r="E9" s="607">
        <v>3410</v>
      </c>
      <c r="F9" s="607">
        <v>650</v>
      </c>
      <c r="G9" s="608">
        <f t="shared" ref="G9:G11" si="0">SUM(C9:F9)</f>
        <v>44359</v>
      </c>
      <c r="H9" s="607">
        <v>20064</v>
      </c>
      <c r="I9" s="608">
        <f t="shared" ref="I9:I11" si="1">H9+G9</f>
        <v>64423</v>
      </c>
      <c r="J9" s="1263" t="s">
        <v>907</v>
      </c>
      <c r="K9" s="1264"/>
    </row>
    <row r="10" spans="1:16" s="614" customFormat="1" ht="25.5" customHeight="1" thickBot="1">
      <c r="A10" s="1255" t="s">
        <v>908</v>
      </c>
      <c r="B10" s="1256"/>
      <c r="C10" s="610">
        <v>4531665.9000000004</v>
      </c>
      <c r="D10" s="610">
        <v>1565889</v>
      </c>
      <c r="E10" s="610">
        <v>715609</v>
      </c>
      <c r="F10" s="610">
        <v>133480</v>
      </c>
      <c r="G10" s="611">
        <f t="shared" si="0"/>
        <v>6946643.9000000004</v>
      </c>
      <c r="H10" s="610">
        <v>1691186.5</v>
      </c>
      <c r="I10" s="611">
        <f>H10+G10</f>
        <v>8637830.4000000004</v>
      </c>
      <c r="J10" s="1261" t="s">
        <v>909</v>
      </c>
      <c r="K10" s="1262"/>
      <c r="L10" s="612"/>
      <c r="M10" s="612"/>
      <c r="N10" s="613"/>
    </row>
    <row r="11" spans="1:16" s="592" customFormat="1" ht="29.25" customHeight="1">
      <c r="A11" s="1257" t="s">
        <v>1028</v>
      </c>
      <c r="B11" s="1258"/>
      <c r="C11" s="616">
        <v>8055329.1108877407</v>
      </c>
      <c r="D11" s="616">
        <v>2663425.9</v>
      </c>
      <c r="E11" s="616">
        <v>1336360</v>
      </c>
      <c r="F11" s="616">
        <v>224000</v>
      </c>
      <c r="G11" s="617">
        <f t="shared" si="0"/>
        <v>12279115.01088774</v>
      </c>
      <c r="H11" s="616">
        <v>3996404</v>
      </c>
      <c r="I11" s="617">
        <f t="shared" si="1"/>
        <v>16275519.01088774</v>
      </c>
      <c r="J11" s="1265" t="s">
        <v>1029</v>
      </c>
      <c r="K11" s="1266"/>
      <c r="N11" s="593"/>
      <c r="O11" s="594"/>
      <c r="P11" s="594"/>
    </row>
    <row r="12" spans="1:16" ht="20.25" customHeight="1"/>
    <row r="13" spans="1:16" ht="20.25" customHeight="1">
      <c r="C13" s="891"/>
      <c r="D13" s="891"/>
      <c r="E13" s="891"/>
      <c r="F13" s="891"/>
    </row>
    <row r="14" spans="1:16" ht="20.25" customHeight="1"/>
    <row r="15" spans="1:16" ht="20.25" customHeight="1">
      <c r="A15" s="1231" t="s">
        <v>912</v>
      </c>
      <c r="B15" s="1231"/>
      <c r="C15" s="1231"/>
      <c r="D15" s="1231"/>
      <c r="E15" s="1231"/>
      <c r="F15" s="1231"/>
      <c r="G15" s="1231"/>
      <c r="H15" s="1231"/>
      <c r="I15" s="1231"/>
      <c r="J15" s="1231"/>
      <c r="K15" s="1231"/>
    </row>
    <row r="17" spans="1:16">
      <c r="A17" s="618"/>
      <c r="B17" s="618"/>
      <c r="C17" s="618"/>
      <c r="D17" s="618"/>
      <c r="E17" s="618"/>
      <c r="F17" s="618"/>
      <c r="G17" s="618"/>
      <c r="H17" s="619"/>
      <c r="I17" s="618"/>
      <c r="J17" s="618"/>
      <c r="K17" s="618"/>
      <c r="L17" s="619"/>
      <c r="M17" s="619"/>
      <c r="N17" s="620"/>
    </row>
    <row r="18" spans="1:16" s="601" customFormat="1" ht="31.5" customHeight="1">
      <c r="A18" s="1232" t="s">
        <v>913</v>
      </c>
      <c r="B18" s="1233"/>
      <c r="C18" s="596" t="s">
        <v>889</v>
      </c>
      <c r="D18" s="597" t="s">
        <v>890</v>
      </c>
      <c r="E18" s="597" t="s">
        <v>891</v>
      </c>
      <c r="F18" s="597" t="s">
        <v>892</v>
      </c>
      <c r="G18" s="597" t="s">
        <v>0</v>
      </c>
      <c r="H18" s="598" t="s">
        <v>893</v>
      </c>
      <c r="I18" s="597" t="s">
        <v>894</v>
      </c>
      <c r="J18" s="1236" t="s">
        <v>895</v>
      </c>
      <c r="K18" s="1237"/>
      <c r="L18" s="599"/>
      <c r="M18" s="599"/>
      <c r="N18" s="600"/>
    </row>
    <row r="19" spans="1:16" s="601" customFormat="1" ht="38.25">
      <c r="A19" s="1234"/>
      <c r="B19" s="1235"/>
      <c r="C19" s="602" t="s">
        <v>896</v>
      </c>
      <c r="D19" s="603" t="s">
        <v>897</v>
      </c>
      <c r="E19" s="603" t="s">
        <v>898</v>
      </c>
      <c r="F19" s="603" t="s">
        <v>899</v>
      </c>
      <c r="G19" s="603" t="s">
        <v>1</v>
      </c>
      <c r="H19" s="604" t="s">
        <v>900</v>
      </c>
      <c r="I19" s="603" t="s">
        <v>901</v>
      </c>
      <c r="J19" s="1238"/>
      <c r="K19" s="1239"/>
      <c r="L19" s="599"/>
      <c r="M19" s="599"/>
      <c r="N19" s="600"/>
    </row>
    <row r="20" spans="1:16" ht="15.75" customHeight="1" thickBot="1">
      <c r="A20" s="1247" t="s">
        <v>902</v>
      </c>
      <c r="B20" s="605">
        <v>2022</v>
      </c>
      <c r="C20" s="621"/>
      <c r="D20" s="621"/>
      <c r="E20" s="621"/>
      <c r="F20" s="621"/>
      <c r="G20" s="622"/>
      <c r="H20" s="621"/>
      <c r="I20" s="622"/>
      <c r="J20" s="605">
        <v>2022</v>
      </c>
      <c r="K20" s="1249" t="s">
        <v>903</v>
      </c>
    </row>
    <row r="21" spans="1:16" ht="15.75" customHeight="1" thickBot="1">
      <c r="A21" s="1248"/>
      <c r="B21" s="606">
        <v>2023</v>
      </c>
      <c r="C21" s="623" t="e">
        <f>C7/#REF!%-100</f>
        <v>#REF!</v>
      </c>
      <c r="D21" s="623" t="e">
        <f>D7/#REF!%-100</f>
        <v>#REF!</v>
      </c>
      <c r="E21" s="623" t="e">
        <f>E7/#REF!%-100</f>
        <v>#REF!</v>
      </c>
      <c r="F21" s="623" t="e">
        <f>F7/#REF!%-100</f>
        <v>#REF!</v>
      </c>
      <c r="G21" s="623" t="e">
        <f>G7/#REF!%-100</f>
        <v>#REF!</v>
      </c>
      <c r="H21" s="623" t="e">
        <f>H7/#REF!%-100</f>
        <v>#REF!</v>
      </c>
      <c r="I21" s="623" t="e">
        <f>I7/#REF!%-100</f>
        <v>#REF!</v>
      </c>
      <c r="J21" s="606">
        <v>2023</v>
      </c>
      <c r="K21" s="1250"/>
    </row>
    <row r="22" spans="1:16" s="614" customFormat="1" ht="29.25" customHeight="1" thickBot="1">
      <c r="A22" s="1240" t="s">
        <v>904</v>
      </c>
      <c r="B22" s="609">
        <v>2022</v>
      </c>
      <c r="C22" s="624"/>
      <c r="D22" s="624"/>
      <c r="E22" s="624"/>
      <c r="F22" s="624"/>
      <c r="G22" s="625"/>
      <c r="H22" s="624"/>
      <c r="I22" s="625"/>
      <c r="J22" s="609">
        <v>2022</v>
      </c>
      <c r="K22" s="1241" t="s">
        <v>905</v>
      </c>
      <c r="L22" s="612"/>
      <c r="M22" s="612"/>
      <c r="N22" s="613"/>
    </row>
    <row r="23" spans="1:16" s="614" customFormat="1" ht="15.75" customHeight="1" thickBot="1">
      <c r="A23" s="1240"/>
      <c r="B23" s="609">
        <v>2023</v>
      </c>
      <c r="C23" s="624" t="e">
        <f>C8/#REF!%-100</f>
        <v>#REF!</v>
      </c>
      <c r="D23" s="624" t="e">
        <f>D8/#REF!%-100</f>
        <v>#REF!</v>
      </c>
      <c r="E23" s="624" t="e">
        <f>E8/#REF!%-100</f>
        <v>#REF!</v>
      </c>
      <c r="F23" s="624" t="e">
        <f>F8/#REF!%-100</f>
        <v>#REF!</v>
      </c>
      <c r="G23" s="624" t="e">
        <f>G8/#REF!%-100</f>
        <v>#REF!</v>
      </c>
      <c r="H23" s="624" t="e">
        <f>H8/#REF!%-100</f>
        <v>#REF!</v>
      </c>
      <c r="I23" s="624" t="e">
        <f>I8/#REF!%-100</f>
        <v>#REF!</v>
      </c>
      <c r="J23" s="609">
        <v>2023</v>
      </c>
      <c r="K23" s="1242"/>
      <c r="L23" s="612"/>
      <c r="M23" s="612"/>
      <c r="N23" s="613"/>
    </row>
    <row r="24" spans="1:16" ht="15.75" customHeight="1" thickBot="1">
      <c r="A24" s="1248" t="s">
        <v>906</v>
      </c>
      <c r="B24" s="606">
        <v>2022</v>
      </c>
      <c r="C24" s="623"/>
      <c r="D24" s="623"/>
      <c r="E24" s="623"/>
      <c r="F24" s="623"/>
      <c r="G24" s="626"/>
      <c r="H24" s="623"/>
      <c r="I24" s="626"/>
      <c r="J24" s="606">
        <v>2022</v>
      </c>
      <c r="K24" s="1245" t="s">
        <v>907</v>
      </c>
      <c r="P24" s="592"/>
    </row>
    <row r="25" spans="1:16" ht="15.75" customHeight="1" thickBot="1">
      <c r="A25" s="1248"/>
      <c r="B25" s="606">
        <v>2023</v>
      </c>
      <c r="C25" s="623" t="e">
        <f>C9/#REF!%-100</f>
        <v>#REF!</v>
      </c>
      <c r="D25" s="623" t="e">
        <f>D9/#REF!%-100</f>
        <v>#REF!</v>
      </c>
      <c r="E25" s="623" t="e">
        <f>E9/#REF!%-100</f>
        <v>#REF!</v>
      </c>
      <c r="F25" s="623" t="e">
        <f>F9/#REF!%-100</f>
        <v>#REF!</v>
      </c>
      <c r="G25" s="623" t="e">
        <f>G9/#REF!%-100</f>
        <v>#REF!</v>
      </c>
      <c r="H25" s="623" t="e">
        <f>H9/#REF!%-100</f>
        <v>#REF!</v>
      </c>
      <c r="I25" s="623" t="e">
        <f>I9/#REF!%-100</f>
        <v>#REF!</v>
      </c>
      <c r="J25" s="606">
        <v>2023</v>
      </c>
      <c r="K25" s="1250"/>
    </row>
    <row r="26" spans="1:16" s="614" customFormat="1" ht="15.75" customHeight="1" thickBot="1">
      <c r="A26" s="1240" t="s">
        <v>908</v>
      </c>
      <c r="B26" s="609">
        <v>2022</v>
      </c>
      <c r="C26" s="624"/>
      <c r="D26" s="624"/>
      <c r="E26" s="624"/>
      <c r="F26" s="624"/>
      <c r="G26" s="625"/>
      <c r="H26" s="624"/>
      <c r="I26" s="625"/>
      <c r="J26" s="609">
        <v>2022</v>
      </c>
      <c r="K26" s="1241" t="s">
        <v>909</v>
      </c>
      <c r="L26" s="612"/>
      <c r="M26" s="612"/>
      <c r="N26" s="613"/>
    </row>
    <row r="27" spans="1:16" s="614" customFormat="1" ht="15.75" customHeight="1" thickBot="1">
      <c r="A27" s="1240"/>
      <c r="B27" s="609">
        <v>2023</v>
      </c>
      <c r="C27" s="624" t="e">
        <f>C10/#REF!%-100</f>
        <v>#REF!</v>
      </c>
      <c r="D27" s="624" t="e">
        <f>D10/#REF!%-100</f>
        <v>#REF!</v>
      </c>
      <c r="E27" s="624" t="e">
        <f>E10/#REF!%-100</f>
        <v>#REF!</v>
      </c>
      <c r="F27" s="624" t="e">
        <f>F10/#REF!%-100</f>
        <v>#REF!</v>
      </c>
      <c r="G27" s="624" t="e">
        <f>G10/#REF!%-100</f>
        <v>#REF!</v>
      </c>
      <c r="H27" s="624" t="e">
        <f>H10/#REF!%-100</f>
        <v>#REF!</v>
      </c>
      <c r="I27" s="624" t="e">
        <f>I10/#REF!%-100</f>
        <v>#REF!</v>
      </c>
      <c r="J27" s="609">
        <v>2023</v>
      </c>
      <c r="K27" s="1242"/>
      <c r="L27" s="612"/>
      <c r="M27" s="612"/>
      <c r="N27" s="613"/>
    </row>
    <row r="28" spans="1:16" ht="15.75" customHeight="1" thickBot="1">
      <c r="A28" s="1243" t="s">
        <v>910</v>
      </c>
      <c r="B28" s="606">
        <v>2022</v>
      </c>
      <c r="C28" s="623"/>
      <c r="D28" s="623"/>
      <c r="E28" s="623"/>
      <c r="F28" s="623"/>
      <c r="G28" s="626"/>
      <c r="H28" s="623"/>
      <c r="I28" s="626"/>
      <c r="J28" s="606">
        <v>2022</v>
      </c>
      <c r="K28" s="1245" t="s">
        <v>911</v>
      </c>
    </row>
    <row r="29" spans="1:16" s="592" customFormat="1" ht="15" customHeight="1">
      <c r="A29" s="1244"/>
      <c r="B29" s="615">
        <v>2023</v>
      </c>
      <c r="C29" s="627" t="e">
        <f>C11/#REF!%-100</f>
        <v>#REF!</v>
      </c>
      <c r="D29" s="627" t="e">
        <f>D11/#REF!%-100</f>
        <v>#REF!</v>
      </c>
      <c r="E29" s="627" t="e">
        <f>E11/#REF!%-100</f>
        <v>#REF!</v>
      </c>
      <c r="F29" s="627" t="e">
        <f>F11/#REF!%-100</f>
        <v>#REF!</v>
      </c>
      <c r="G29" s="627" t="e">
        <f>G11/#REF!%-100</f>
        <v>#REF!</v>
      </c>
      <c r="H29" s="627" t="e">
        <f>H11/#REF!%-100</f>
        <v>#REF!</v>
      </c>
      <c r="I29" s="627" t="e">
        <f>I11/#REF!%-100</f>
        <v>#REF!</v>
      </c>
      <c r="J29" s="615">
        <v>2023</v>
      </c>
      <c r="K29" s="1246"/>
      <c r="N29" s="593"/>
      <c r="O29" s="594"/>
      <c r="P29" s="594"/>
    </row>
  </sheetData>
  <mergeCells count="28">
    <mergeCell ref="A10:B10"/>
    <mergeCell ref="A11:B11"/>
    <mergeCell ref="J7:K7"/>
    <mergeCell ref="J8:K8"/>
    <mergeCell ref="J9:K9"/>
    <mergeCell ref="J11:K11"/>
    <mergeCell ref="J10:K10"/>
    <mergeCell ref="A7:B7"/>
    <mergeCell ref="A8:B8"/>
    <mergeCell ref="A9:B9"/>
    <mergeCell ref="A1:K1"/>
    <mergeCell ref="A2:K2"/>
    <mergeCell ref="A3:K3"/>
    <mergeCell ref="A5:B6"/>
    <mergeCell ref="J5:K6"/>
    <mergeCell ref="A28:A29"/>
    <mergeCell ref="K28:K29"/>
    <mergeCell ref="A20:A21"/>
    <mergeCell ref="K20:K21"/>
    <mergeCell ref="A22:A23"/>
    <mergeCell ref="K22:K23"/>
    <mergeCell ref="A24:A25"/>
    <mergeCell ref="K24:K25"/>
    <mergeCell ref="A15:K15"/>
    <mergeCell ref="A18:B19"/>
    <mergeCell ref="J18:K19"/>
    <mergeCell ref="A26:A27"/>
    <mergeCell ref="K26:K27"/>
  </mergeCells>
  <printOptions horizontalCentered="1" verticalCentered="1"/>
  <pageMargins left="3.9370078740157501E-2" right="0.05" top="0.27" bottom="0.35433070866141703" header="0" footer="0"/>
  <pageSetup paperSize="9" orientation="landscape" r:id="rId1"/>
  <headerFooter alignWithMargins="0">
    <oddFooter>&amp;L_x000D_&amp;1#&amp;"Aptos"&amp;10&amp;K13A10E Classification: C0 Public - تصنيف الوثيقة عام</oddFooter>
  </headerFooter>
  <legacy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5ED4F-A8D7-4BBC-AC68-0BC5302E0F18}">
  <dimension ref="A1:L29"/>
  <sheetViews>
    <sheetView showGridLines="0" rightToLeft="1" view="pageBreakPreview" zoomScale="70" zoomScaleNormal="75" zoomScaleSheetLayoutView="70" workbookViewId="0">
      <selection activeCell="AB23" sqref="AB23"/>
    </sheetView>
  </sheetViews>
  <sheetFormatPr defaultColWidth="7.140625" defaultRowHeight="12.75"/>
  <cols>
    <col min="1" max="1" width="21.7109375" style="23" customWidth="1"/>
    <col min="2" max="2" width="15.7109375" style="23" customWidth="1"/>
    <col min="3" max="3" width="17.28515625" style="23" customWidth="1"/>
    <col min="4" max="4" width="16.140625" style="23" customWidth="1"/>
    <col min="5" max="5" width="18" style="23" customWidth="1"/>
    <col min="6" max="6" width="16" style="23" customWidth="1"/>
    <col min="7" max="7" width="17.7109375" style="23" customWidth="1"/>
    <col min="8" max="8" width="22.42578125" style="23" customWidth="1"/>
    <col min="9" max="10" width="8.7109375" style="650" bestFit="1" customWidth="1"/>
    <col min="11" max="12" width="5.5703125" style="651" bestFit="1" customWidth="1"/>
    <col min="13" max="16384" width="7.140625" style="650"/>
  </cols>
  <sheetData>
    <row r="1" spans="1:12" s="11" customFormat="1" ht="20.25" customHeight="1">
      <c r="A1" s="1276" t="s">
        <v>914</v>
      </c>
      <c r="B1" s="1276"/>
      <c r="C1" s="1276"/>
      <c r="D1" s="1276"/>
      <c r="E1" s="1276"/>
      <c r="F1" s="1276"/>
      <c r="G1" s="1276"/>
      <c r="H1" s="1276"/>
      <c r="K1" s="628"/>
      <c r="L1" s="628"/>
    </row>
    <row r="2" spans="1:12" s="11" customFormat="1" ht="30.75" customHeight="1">
      <c r="A2" s="1277">
        <v>2024</v>
      </c>
      <c r="B2" s="1277"/>
      <c r="C2" s="1277"/>
      <c r="D2" s="1277"/>
      <c r="E2" s="1277"/>
      <c r="F2" s="1277"/>
      <c r="G2" s="1277"/>
      <c r="H2" s="1277"/>
      <c r="K2" s="628"/>
      <c r="L2" s="628"/>
    </row>
    <row r="3" spans="1:12" s="12" customFormat="1" ht="30" customHeight="1">
      <c r="A3" s="1278" t="s">
        <v>915</v>
      </c>
      <c r="B3" s="1278"/>
      <c r="C3" s="1278"/>
      <c r="D3" s="1278"/>
      <c r="E3" s="1278"/>
      <c r="F3" s="1278"/>
      <c r="G3" s="1278"/>
      <c r="H3" s="1278"/>
      <c r="K3" s="629"/>
      <c r="L3" s="629"/>
    </row>
    <row r="4" spans="1:12" s="12" customFormat="1" ht="24.75" customHeight="1">
      <c r="A4" s="1278">
        <v>2024</v>
      </c>
      <c r="B4" s="1278"/>
      <c r="C4" s="1278"/>
      <c r="D4" s="1278"/>
      <c r="E4" s="1278"/>
      <c r="F4" s="1278"/>
      <c r="G4" s="1278"/>
      <c r="H4" s="1278"/>
      <c r="K4" s="629"/>
      <c r="L4" s="629"/>
    </row>
    <row r="5" spans="1:12" s="12" customFormat="1" ht="20.100000000000001" customHeight="1">
      <c r="A5" s="826" t="s">
        <v>1004</v>
      </c>
      <c r="B5" s="827"/>
      <c r="C5" s="827"/>
      <c r="D5" s="827"/>
      <c r="E5" s="827"/>
      <c r="F5" s="827"/>
      <c r="G5" s="827"/>
      <c r="H5" s="828" t="s">
        <v>1005</v>
      </c>
      <c r="K5" s="629"/>
      <c r="L5" s="629"/>
    </row>
    <row r="6" spans="1:12" s="630" customFormat="1" ht="33.75" customHeight="1">
      <c r="A6" s="1279" t="s">
        <v>916</v>
      </c>
      <c r="B6" s="1282">
        <v>2024</v>
      </c>
      <c r="C6" s="1283"/>
      <c r="D6" s="1283"/>
      <c r="E6" s="1284"/>
      <c r="F6" s="1283"/>
      <c r="G6" s="1283"/>
      <c r="H6" s="1285" t="s">
        <v>917</v>
      </c>
      <c r="K6" s="631"/>
      <c r="L6" s="631"/>
    </row>
    <row r="7" spans="1:12" s="632" customFormat="1" ht="15.75" customHeight="1">
      <c r="A7" s="1280"/>
      <c r="B7" s="1288" t="s">
        <v>871</v>
      </c>
      <c r="C7" s="1289"/>
      <c r="D7" s="1288" t="s">
        <v>918</v>
      </c>
      <c r="E7" s="1289"/>
      <c r="F7" s="1288" t="s">
        <v>2</v>
      </c>
      <c r="G7" s="1290"/>
      <c r="H7" s="1286"/>
      <c r="K7" s="633"/>
      <c r="L7" s="633"/>
    </row>
    <row r="8" spans="1:12" s="632" customFormat="1" ht="15.75" customHeight="1">
      <c r="A8" s="1280"/>
      <c r="B8" s="1291" t="s">
        <v>874</v>
      </c>
      <c r="C8" s="1292"/>
      <c r="D8" s="1291" t="s">
        <v>919</v>
      </c>
      <c r="E8" s="1292"/>
      <c r="F8" s="1291" t="s">
        <v>3</v>
      </c>
      <c r="G8" s="1293"/>
      <c r="H8" s="1286"/>
      <c r="K8" s="633"/>
      <c r="L8" s="633"/>
    </row>
    <row r="9" spans="1:12" s="632" customFormat="1" ht="14.25" customHeight="1">
      <c r="A9" s="1280"/>
      <c r="B9" s="1272" t="s">
        <v>920</v>
      </c>
      <c r="C9" s="1272" t="s">
        <v>921</v>
      </c>
      <c r="D9" s="1272" t="s">
        <v>920</v>
      </c>
      <c r="E9" s="1272" t="s">
        <v>921</v>
      </c>
      <c r="F9" s="1272" t="s">
        <v>920</v>
      </c>
      <c r="G9" s="1274" t="s">
        <v>921</v>
      </c>
      <c r="H9" s="1286"/>
      <c r="K9" s="633"/>
      <c r="L9" s="633"/>
    </row>
    <row r="10" spans="1:12" s="632" customFormat="1" ht="34.5" customHeight="1">
      <c r="A10" s="1281"/>
      <c r="B10" s="1273"/>
      <c r="C10" s="1273"/>
      <c r="D10" s="1273"/>
      <c r="E10" s="1273"/>
      <c r="F10" s="1273"/>
      <c r="G10" s="1275"/>
      <c r="H10" s="1287"/>
      <c r="K10" s="633"/>
      <c r="L10" s="633"/>
    </row>
    <row r="11" spans="1:12" s="637" customFormat="1" ht="28.5" customHeight="1" thickBot="1">
      <c r="A11" s="45" t="s">
        <v>4</v>
      </c>
      <c r="B11" s="634">
        <v>652149.19999999995</v>
      </c>
      <c r="C11" s="634">
        <v>1198161.7223877616</v>
      </c>
      <c r="D11" s="634">
        <v>158769</v>
      </c>
      <c r="E11" s="634">
        <v>380527</v>
      </c>
      <c r="F11" s="816">
        <f>B11+D11</f>
        <v>810918.2</v>
      </c>
      <c r="G11" s="816">
        <f>C11+E11</f>
        <v>1578688.7223877616</v>
      </c>
      <c r="H11" s="822" t="s">
        <v>13</v>
      </c>
      <c r="I11" s="635" t="e">
        <f>B11-#REF!</f>
        <v>#REF!</v>
      </c>
      <c r="J11" s="635" t="e">
        <f>D11-#REF!</f>
        <v>#REF!</v>
      </c>
      <c r="K11" s="636">
        <f>B11/$B$23%</f>
        <v>9.3879751055038234</v>
      </c>
      <c r="L11" s="636">
        <f>C11/$C$23%</f>
        <v>9.7577204979786121</v>
      </c>
    </row>
    <row r="12" spans="1:12" s="641" customFormat="1" ht="28.5" customHeight="1" thickBot="1">
      <c r="A12" s="638" t="s">
        <v>5</v>
      </c>
      <c r="B12" s="639">
        <v>617962.1</v>
      </c>
      <c r="C12" s="639">
        <v>1127616.7655728548</v>
      </c>
      <c r="D12" s="640">
        <v>160340</v>
      </c>
      <c r="E12" s="639">
        <v>368934</v>
      </c>
      <c r="F12" s="817">
        <f t="shared" ref="F12:G22" si="0">B12+D12</f>
        <v>778302.1</v>
      </c>
      <c r="G12" s="817">
        <f t="shared" si="0"/>
        <v>1496550.7655728548</v>
      </c>
      <c r="H12" s="823" t="s">
        <v>14</v>
      </c>
      <c r="I12" s="635" t="e">
        <f>B12-#REF!</f>
        <v>#REF!</v>
      </c>
      <c r="J12" s="635" t="e">
        <f>D12-#REF!</f>
        <v>#REF!</v>
      </c>
      <c r="K12" s="636">
        <f t="shared" ref="K12:K22" si="1">B12/$B$23%</f>
        <v>8.8958367363555233</v>
      </c>
      <c r="L12" s="636">
        <f>C12/$C$23%</f>
        <v>9.1832087619751999</v>
      </c>
    </row>
    <row r="13" spans="1:12" s="637" customFormat="1" ht="28.5" customHeight="1" thickBot="1">
      <c r="A13" s="47" t="s">
        <v>6</v>
      </c>
      <c r="B13" s="642">
        <v>445458.1</v>
      </c>
      <c r="C13" s="642">
        <v>807631.6182677506</v>
      </c>
      <c r="D13" s="642">
        <v>131533</v>
      </c>
      <c r="E13" s="642">
        <v>298558</v>
      </c>
      <c r="F13" s="818">
        <f t="shared" si="0"/>
        <v>576991.1</v>
      </c>
      <c r="G13" s="818">
        <f t="shared" si="0"/>
        <v>1106189.6182677506</v>
      </c>
      <c r="H13" s="824" t="s">
        <v>15</v>
      </c>
      <c r="I13" s="635" t="e">
        <f>B13-#REF!</f>
        <v>#REF!</v>
      </c>
      <c r="J13" s="635" t="e">
        <f>D13-#REF!</f>
        <v>#REF!</v>
      </c>
      <c r="K13" s="636">
        <f t="shared" si="1"/>
        <v>6.4125656419497767</v>
      </c>
      <c r="L13" s="636">
        <f t="shared" ref="L13:L22" si="2">C13/$C$23%</f>
        <v>6.5772787171684097</v>
      </c>
    </row>
    <row r="14" spans="1:12" s="641" customFormat="1" ht="28.5" customHeight="1" thickBot="1">
      <c r="A14" s="638" t="s">
        <v>488</v>
      </c>
      <c r="B14" s="639">
        <v>519361.1</v>
      </c>
      <c r="C14" s="639">
        <v>918746.16634378734</v>
      </c>
      <c r="D14" s="639">
        <v>125660</v>
      </c>
      <c r="E14" s="639">
        <v>294155</v>
      </c>
      <c r="F14" s="817">
        <f t="shared" si="0"/>
        <v>645021.1</v>
      </c>
      <c r="G14" s="817">
        <f t="shared" si="0"/>
        <v>1212901.1663437872</v>
      </c>
      <c r="H14" s="823" t="s">
        <v>16</v>
      </c>
      <c r="I14" s="635" t="e">
        <f>B14-#REF!</f>
        <v>#REF!</v>
      </c>
      <c r="J14" s="635" t="e">
        <f>D14-#REF!</f>
        <v>#REF!</v>
      </c>
      <c r="K14" s="636">
        <f t="shared" si="1"/>
        <v>7.4764318925287068</v>
      </c>
      <c r="L14" s="636">
        <f t="shared" si="2"/>
        <v>7.4821855282660561</v>
      </c>
    </row>
    <row r="15" spans="1:12" s="637" customFormat="1" ht="28.5" customHeight="1" thickBot="1">
      <c r="A15" s="47" t="s">
        <v>8</v>
      </c>
      <c r="B15" s="642">
        <v>544614.1</v>
      </c>
      <c r="C15" s="642">
        <v>940028.10057191318</v>
      </c>
      <c r="D15" s="642">
        <v>133900.5</v>
      </c>
      <c r="E15" s="642">
        <v>314093</v>
      </c>
      <c r="F15" s="818">
        <f t="shared" si="0"/>
        <v>678514.6</v>
      </c>
      <c r="G15" s="818">
        <f t="shared" si="0"/>
        <v>1254121.1005719132</v>
      </c>
      <c r="H15" s="824" t="s">
        <v>17</v>
      </c>
      <c r="I15" s="635" t="e">
        <f>B15-#REF!</f>
        <v>#REF!</v>
      </c>
      <c r="J15" s="635" t="e">
        <f>D15-#REF!</f>
        <v>#REF!</v>
      </c>
      <c r="K15" s="636">
        <f t="shared" si="1"/>
        <v>7.8399599553390091</v>
      </c>
      <c r="L15" s="636">
        <f t="shared" si="2"/>
        <v>7.6555036721978906</v>
      </c>
    </row>
    <row r="16" spans="1:12" s="641" customFormat="1" ht="28.5" customHeight="1" thickBot="1">
      <c r="A16" s="638" t="s">
        <v>38</v>
      </c>
      <c r="B16" s="639">
        <v>517456.1</v>
      </c>
      <c r="C16" s="639">
        <v>877430.37210001133</v>
      </c>
      <c r="D16" s="639">
        <v>121369</v>
      </c>
      <c r="E16" s="639">
        <v>292823</v>
      </c>
      <c r="F16" s="817">
        <f t="shared" si="0"/>
        <v>638825.1</v>
      </c>
      <c r="G16" s="817">
        <f t="shared" si="0"/>
        <v>1170253.3721000114</v>
      </c>
      <c r="H16" s="823" t="s">
        <v>18</v>
      </c>
      <c r="I16" s="635" t="e">
        <f>B16-#REF!</f>
        <v>#REF!</v>
      </c>
      <c r="J16" s="635" t="e">
        <f>D16-#REF!</f>
        <v>#REF!</v>
      </c>
      <c r="K16" s="636">
        <f t="shared" si="1"/>
        <v>7.4490085780847348</v>
      </c>
      <c r="L16" s="636">
        <f t="shared" si="2"/>
        <v>7.1457134436969181</v>
      </c>
    </row>
    <row r="17" spans="1:12" s="637" customFormat="1" ht="28.5" customHeight="1" thickBot="1">
      <c r="A17" s="47" t="s">
        <v>9</v>
      </c>
      <c r="B17" s="642">
        <v>527125.1</v>
      </c>
      <c r="C17" s="642">
        <v>909244.72156469186</v>
      </c>
      <c r="D17" s="642">
        <v>126671.8</v>
      </c>
      <c r="E17" s="642">
        <v>302343</v>
      </c>
      <c r="F17" s="818">
        <f t="shared" si="0"/>
        <v>653796.9</v>
      </c>
      <c r="G17" s="818">
        <f t="shared" si="0"/>
        <v>1211587.721564692</v>
      </c>
      <c r="H17" s="824" t="s">
        <v>19</v>
      </c>
      <c r="I17" s="635" t="e">
        <f>B17-#REF!</f>
        <v>#REF!</v>
      </c>
      <c r="J17" s="635" t="e">
        <f>D17-#REF!</f>
        <v>#REF!</v>
      </c>
      <c r="K17" s="636">
        <f t="shared" si="1"/>
        <v>7.5881980937586277</v>
      </c>
      <c r="L17" s="636">
        <f t="shared" si="2"/>
        <v>7.4048066229404634</v>
      </c>
    </row>
    <row r="18" spans="1:12" s="641" customFormat="1" ht="28.5" customHeight="1" thickBot="1">
      <c r="A18" s="638" t="s">
        <v>39</v>
      </c>
      <c r="B18" s="639">
        <v>544579.1</v>
      </c>
      <c r="C18" s="639">
        <v>930988.64818717446</v>
      </c>
      <c r="D18" s="639">
        <v>130476.2</v>
      </c>
      <c r="E18" s="639">
        <v>312122</v>
      </c>
      <c r="F18" s="817">
        <f t="shared" si="0"/>
        <v>675055.29999999993</v>
      </c>
      <c r="G18" s="817">
        <f t="shared" si="0"/>
        <v>1243110.6481871745</v>
      </c>
      <c r="H18" s="823" t="s">
        <v>20</v>
      </c>
      <c r="I18" s="635" t="e">
        <f>B18-#REF!</f>
        <v>#REF!</v>
      </c>
      <c r="J18" s="635" t="e">
        <f>D18-#REF!</f>
        <v>#REF!</v>
      </c>
      <c r="K18" s="636">
        <f t="shared" si="1"/>
        <v>7.8394561149161541</v>
      </c>
      <c r="L18" s="636">
        <f t="shared" si="2"/>
        <v>7.5818871910693764</v>
      </c>
    </row>
    <row r="19" spans="1:12" s="637" customFormat="1" ht="28.5" customHeight="1" thickBot="1">
      <c r="A19" s="47" t="s">
        <v>10</v>
      </c>
      <c r="B19" s="643">
        <v>522044</v>
      </c>
      <c r="C19" s="642">
        <v>914071.98598104226</v>
      </c>
      <c r="D19" s="642">
        <v>126020.90000000001</v>
      </c>
      <c r="E19" s="642">
        <v>305647</v>
      </c>
      <c r="F19" s="818">
        <f t="shared" si="0"/>
        <v>648064.9</v>
      </c>
      <c r="G19" s="818">
        <f t="shared" si="0"/>
        <v>1219718.9859810423</v>
      </c>
      <c r="H19" s="824" t="s">
        <v>21</v>
      </c>
      <c r="I19" s="635" t="e">
        <f>B19-#REF!</f>
        <v>#REF!</v>
      </c>
      <c r="J19" s="635" t="e">
        <f>D19-#REF!</f>
        <v>#REF!</v>
      </c>
      <c r="K19" s="636">
        <f t="shared" si="1"/>
        <v>7.5150534202566508</v>
      </c>
      <c r="L19" s="636">
        <f t="shared" si="2"/>
        <v>7.4441194269338311</v>
      </c>
    </row>
    <row r="20" spans="1:12" s="641" customFormat="1" ht="28.5" customHeight="1" thickBot="1">
      <c r="A20" s="638" t="s">
        <v>40</v>
      </c>
      <c r="B20" s="639">
        <v>603042</v>
      </c>
      <c r="C20" s="639">
        <v>1056183.8858003546</v>
      </c>
      <c r="D20" s="639">
        <v>134204</v>
      </c>
      <c r="E20" s="639">
        <v>339134</v>
      </c>
      <c r="F20" s="817">
        <f t="shared" si="0"/>
        <v>737246</v>
      </c>
      <c r="G20" s="817">
        <f t="shared" si="0"/>
        <v>1395317.8858003546</v>
      </c>
      <c r="H20" s="823" t="s">
        <v>41</v>
      </c>
      <c r="I20" s="635" t="e">
        <f>B20-#REF!</f>
        <v>#REF!</v>
      </c>
      <c r="J20" s="635" t="e">
        <f>D20-#REF!</f>
        <v>#REF!</v>
      </c>
      <c r="K20" s="636">
        <f t="shared" si="1"/>
        <v>8.6810553222686426</v>
      </c>
      <c r="L20" s="636">
        <f t="shared" si="2"/>
        <v>8.6014658618625983</v>
      </c>
    </row>
    <row r="21" spans="1:12" s="637" customFormat="1" ht="28.5" customHeight="1" thickBot="1">
      <c r="A21" s="47" t="s">
        <v>11</v>
      </c>
      <c r="B21" s="642">
        <v>711531</v>
      </c>
      <c r="C21" s="642">
        <v>1273110.1882299583</v>
      </c>
      <c r="D21" s="642">
        <v>164190</v>
      </c>
      <c r="E21" s="642">
        <v>377848</v>
      </c>
      <c r="F21" s="818">
        <f t="shared" si="0"/>
        <v>875721</v>
      </c>
      <c r="G21" s="818">
        <f t="shared" si="0"/>
        <v>1650958.1882299583</v>
      </c>
      <c r="H21" s="824" t="s">
        <v>22</v>
      </c>
      <c r="I21" s="635" t="e">
        <f>B21-#REF!</f>
        <v>#REF!</v>
      </c>
      <c r="J21" s="635" t="e">
        <f>D21-#REF!</f>
        <v>#REF!</v>
      </c>
      <c r="K21" s="636">
        <f t="shared" si="1"/>
        <v>10.242802283272358</v>
      </c>
      <c r="L21" s="636">
        <f t="shared" si="2"/>
        <v>10.368094012484674</v>
      </c>
    </row>
    <row r="22" spans="1:12" s="641" customFormat="1" ht="28.5" customHeight="1">
      <c r="A22" s="644" t="s">
        <v>12</v>
      </c>
      <c r="B22" s="645">
        <v>741322</v>
      </c>
      <c r="C22" s="645">
        <v>1325900.8358804404</v>
      </c>
      <c r="D22" s="645">
        <v>178052.1</v>
      </c>
      <c r="E22" s="645">
        <v>410220</v>
      </c>
      <c r="F22" s="819">
        <f t="shared" si="0"/>
        <v>919374.1</v>
      </c>
      <c r="G22" s="819">
        <f t="shared" si="0"/>
        <v>1736120.8358804404</v>
      </c>
      <c r="H22" s="825" t="s">
        <v>23</v>
      </c>
      <c r="I22" s="635" t="e">
        <f>B22-#REF!</f>
        <v>#REF!</v>
      </c>
      <c r="J22" s="635" t="e">
        <f>D22-#REF!</f>
        <v>#REF!</v>
      </c>
      <c r="K22" s="636">
        <f t="shared" si="1"/>
        <v>10.671656855765992</v>
      </c>
      <c r="L22" s="636">
        <f t="shared" si="2"/>
        <v>10.798016263425994</v>
      </c>
    </row>
    <row r="23" spans="1:12" s="649" customFormat="1" ht="28.5" customHeight="1">
      <c r="A23" s="646" t="s">
        <v>2</v>
      </c>
      <c r="B23" s="820">
        <f t="shared" ref="B23:G23" si="3">SUM(B11:B22)</f>
        <v>6946643.9000000004</v>
      </c>
      <c r="C23" s="821">
        <f t="shared" si="3"/>
        <v>12279115.010887738</v>
      </c>
      <c r="D23" s="821">
        <f t="shared" si="3"/>
        <v>1691186.5</v>
      </c>
      <c r="E23" s="821">
        <f t="shared" si="3"/>
        <v>3996404</v>
      </c>
      <c r="F23" s="821">
        <f>SUM(F11:F22)</f>
        <v>8637830.4000000004</v>
      </c>
      <c r="G23" s="821">
        <f t="shared" si="3"/>
        <v>16275519.010887738</v>
      </c>
      <c r="H23" s="647" t="s">
        <v>3</v>
      </c>
      <c r="I23" s="635" t="e">
        <f>B23-#REF!</f>
        <v>#REF!</v>
      </c>
      <c r="J23" s="635" t="e">
        <f>D23-#REF!</f>
        <v>#REF!</v>
      </c>
      <c r="K23" s="648">
        <f>SUM(K11:K22)</f>
        <v>100</v>
      </c>
      <c r="L23" s="648">
        <f>SUM(L11:L22)</f>
        <v>100.00000000000003</v>
      </c>
    </row>
    <row r="24" spans="1:12" ht="22.5" customHeight="1">
      <c r="A24" s="832"/>
      <c r="B24" s="832"/>
      <c r="C24" s="832"/>
      <c r="D24" s="832"/>
      <c r="E24" s="832"/>
      <c r="F24" s="832"/>
      <c r="G24" s="832"/>
      <c r="H24" s="832"/>
    </row>
    <row r="25" spans="1:12" ht="28.5" customHeight="1">
      <c r="A25" s="870"/>
      <c r="B25" s="870"/>
      <c r="C25" s="870"/>
      <c r="D25" s="870"/>
      <c r="E25" s="870"/>
      <c r="F25" s="870"/>
      <c r="G25" s="870"/>
      <c r="H25" s="870"/>
    </row>
    <row r="26" spans="1:12">
      <c r="A26" s="1271"/>
      <c r="B26" s="1271"/>
      <c r="C26" s="1271"/>
      <c r="D26" s="1271"/>
      <c r="E26" s="1271"/>
      <c r="F26" s="1271"/>
      <c r="G26" s="1271"/>
    </row>
    <row r="27" spans="1:12" ht="18">
      <c r="B27" s="831" t="e">
        <f>(B23-#REF!)/#REF!%</f>
        <v>#REF!</v>
      </c>
      <c r="C27" s="831" t="e">
        <f>(C23-#REF!)/#REF!%</f>
        <v>#REF!</v>
      </c>
      <c r="D27" s="831" t="e">
        <f>(D23-#REF!)/#REF!%</f>
        <v>#REF!</v>
      </c>
      <c r="E27" s="831" t="e">
        <f>(E23-#REF!)/#REF!%</f>
        <v>#REF!</v>
      </c>
      <c r="F27" s="831" t="e">
        <f>(F23-#REF!)/#REF!%</f>
        <v>#REF!</v>
      </c>
      <c r="G27" s="831" t="e">
        <f>(G23-#REF!)/#REF!%</f>
        <v>#REF!</v>
      </c>
    </row>
    <row r="29" spans="1:12" ht="29.25" customHeight="1"/>
  </sheetData>
  <mergeCells count="20">
    <mergeCell ref="A1:H1"/>
    <mergeCell ref="A2:H2"/>
    <mergeCell ref="A3:H3"/>
    <mergeCell ref="A4:H4"/>
    <mergeCell ref="A6:A10"/>
    <mergeCell ref="B6:G6"/>
    <mergeCell ref="H6:H10"/>
    <mergeCell ref="B7:C7"/>
    <mergeCell ref="D7:E7"/>
    <mergeCell ref="F7:G7"/>
    <mergeCell ref="B8:C8"/>
    <mergeCell ref="D8:E8"/>
    <mergeCell ref="F8:G8"/>
    <mergeCell ref="A26:G26"/>
    <mergeCell ref="B9:B10"/>
    <mergeCell ref="C9:C10"/>
    <mergeCell ref="D9:D10"/>
    <mergeCell ref="E9:E10"/>
    <mergeCell ref="F9:F10"/>
    <mergeCell ref="G9:G10"/>
  </mergeCells>
  <printOptions horizontalCentered="1" verticalCentered="1"/>
  <pageMargins left="0" right="0" top="0" bottom="0" header="0" footer="0"/>
  <pageSetup paperSize="9" scale="77" orientation="landscape" r:id="rId1"/>
  <headerFooter alignWithMargins="0">
    <oddFooter>&amp;L_x000D_&amp;1#&amp;"Aptos"&amp;10&amp;K13A10E Classification: C0 Public - تصنيف الوثيقة عام</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12CE6E-5F71-46C6-879D-5F198B8A548A}">
  <dimension ref="A1:T23"/>
  <sheetViews>
    <sheetView showGridLines="0" rightToLeft="1" view="pageBreakPreview" zoomScaleNormal="100" zoomScaleSheetLayoutView="100" workbookViewId="0">
      <selection activeCell="X12" sqref="X12"/>
    </sheetView>
  </sheetViews>
  <sheetFormatPr defaultColWidth="7.140625" defaultRowHeight="12.75"/>
  <cols>
    <col min="1" max="2" width="8.42578125" style="23" customWidth="1"/>
    <col min="3" max="3" width="9.7109375" style="23" bestFit="1" customWidth="1"/>
    <col min="4" max="4" width="10.28515625" style="23" bestFit="1" customWidth="1"/>
    <col min="5" max="5" width="8.7109375" style="23" bestFit="1" customWidth="1"/>
    <col min="6" max="6" width="10.28515625" style="23" bestFit="1" customWidth="1"/>
    <col min="7" max="10" width="8.7109375" style="23" bestFit="1" customWidth="1"/>
    <col min="11" max="11" width="7.7109375" style="23" bestFit="1" customWidth="1"/>
    <col min="12" max="12" width="8.7109375" style="23" bestFit="1" customWidth="1"/>
    <col min="13" max="13" width="7.7109375" style="23" bestFit="1" customWidth="1"/>
    <col min="14" max="14" width="8.7109375" style="23" bestFit="1" customWidth="1"/>
    <col min="15" max="16" width="10.28515625" style="685" bestFit="1" customWidth="1"/>
    <col min="17" max="18" width="10.28515625" style="23" customWidth="1"/>
    <col min="19" max="19" width="13" style="650" customWidth="1"/>
    <col min="20" max="20" width="10.140625" style="650" customWidth="1"/>
    <col min="21" max="16384" width="7.140625" style="650"/>
  </cols>
  <sheetData>
    <row r="1" spans="1:20" s="11" customFormat="1" ht="18">
      <c r="A1" s="944" t="s">
        <v>922</v>
      </c>
      <c r="B1" s="944"/>
      <c r="C1" s="945"/>
      <c r="D1" s="945"/>
      <c r="E1" s="945"/>
      <c r="F1" s="945"/>
      <c r="G1" s="945"/>
      <c r="H1" s="945"/>
      <c r="I1" s="945"/>
      <c r="J1" s="945"/>
      <c r="K1" s="945"/>
      <c r="L1" s="945"/>
      <c r="M1" s="945"/>
      <c r="N1" s="945"/>
      <c r="O1" s="945"/>
      <c r="P1" s="945"/>
      <c r="Q1" s="945"/>
      <c r="R1" s="945"/>
    </row>
    <row r="2" spans="1:20" s="11" customFormat="1" ht="22.15" customHeight="1">
      <c r="A2" s="1294" t="s">
        <v>923</v>
      </c>
      <c r="B2" s="1294"/>
      <c r="C2" s="1295"/>
      <c r="D2" s="1295"/>
      <c r="E2" s="1295"/>
      <c r="F2" s="1295"/>
      <c r="G2" s="1295"/>
      <c r="H2" s="1295"/>
      <c r="I2" s="1295"/>
      <c r="J2" s="1295"/>
      <c r="K2" s="1295"/>
      <c r="L2" s="1295"/>
      <c r="M2" s="1295"/>
      <c r="N2" s="1295"/>
      <c r="O2" s="1295"/>
      <c r="P2" s="1295"/>
      <c r="Q2" s="1295"/>
      <c r="R2" s="1295"/>
    </row>
    <row r="3" spans="1:20" s="12" customFormat="1" ht="15.75">
      <c r="A3" s="947">
        <v>2024</v>
      </c>
      <c r="B3" s="947"/>
      <c r="C3" s="947"/>
      <c r="D3" s="947"/>
      <c r="E3" s="947"/>
      <c r="F3" s="947"/>
      <c r="G3" s="947"/>
      <c r="H3" s="947"/>
      <c r="I3" s="947"/>
      <c r="J3" s="947"/>
      <c r="K3" s="947"/>
      <c r="L3" s="947"/>
      <c r="M3" s="947"/>
      <c r="N3" s="947"/>
      <c r="O3" s="947"/>
      <c r="P3" s="947"/>
      <c r="Q3" s="947"/>
      <c r="R3" s="947"/>
    </row>
    <row r="4" spans="1:20" s="23" customFormat="1" ht="20.100000000000001" customHeight="1">
      <c r="A4" s="21" t="s">
        <v>1011</v>
      </c>
      <c r="C4" s="48"/>
      <c r="D4" s="48"/>
      <c r="E4" s="48"/>
      <c r="F4" s="48"/>
      <c r="G4" s="48"/>
      <c r="O4" s="685"/>
      <c r="P4" s="685"/>
      <c r="Q4" s="833"/>
      <c r="R4" s="48" t="s">
        <v>1012</v>
      </c>
    </row>
    <row r="5" spans="1:20" s="632" customFormat="1" ht="14.25" customHeight="1">
      <c r="A5" s="1313" t="s">
        <v>924</v>
      </c>
      <c r="B5" s="1314"/>
      <c r="C5" s="1059" t="s">
        <v>925</v>
      </c>
      <c r="D5" s="1061"/>
      <c r="E5" s="1059" t="s">
        <v>926</v>
      </c>
      <c r="F5" s="1061"/>
      <c r="G5" s="1059" t="s">
        <v>927</v>
      </c>
      <c r="H5" s="1061"/>
      <c r="I5" s="1059" t="s">
        <v>928</v>
      </c>
      <c r="J5" s="1061"/>
      <c r="K5" s="1320" t="s">
        <v>929</v>
      </c>
      <c r="L5" s="1061"/>
      <c r="M5" s="1298" t="s">
        <v>930</v>
      </c>
      <c r="N5" s="1299"/>
      <c r="O5" s="1300" t="s">
        <v>283</v>
      </c>
      <c r="P5" s="1300"/>
      <c r="Q5" s="1301" t="s">
        <v>931</v>
      </c>
      <c r="R5" s="1302"/>
    </row>
    <row r="6" spans="1:20" s="632" customFormat="1" ht="19.5" customHeight="1">
      <c r="A6" s="1315"/>
      <c r="B6" s="1316"/>
      <c r="C6" s="1059"/>
      <c r="D6" s="1061"/>
      <c r="E6" s="1059"/>
      <c r="F6" s="1061"/>
      <c r="G6" s="1059"/>
      <c r="H6" s="1061"/>
      <c r="I6" s="1059"/>
      <c r="J6" s="1061"/>
      <c r="K6" s="1320"/>
      <c r="L6" s="1061"/>
      <c r="M6" s="1298"/>
      <c r="N6" s="1299"/>
      <c r="O6" s="1300"/>
      <c r="P6" s="1300"/>
      <c r="Q6" s="1303"/>
      <c r="R6" s="1304"/>
    </row>
    <row r="7" spans="1:20" s="632" customFormat="1" ht="15" customHeight="1">
      <c r="A7" s="1317"/>
      <c r="B7" s="1316"/>
      <c r="C7" s="652" t="s">
        <v>932</v>
      </c>
      <c r="D7" s="652" t="s">
        <v>933</v>
      </c>
      <c r="E7" s="652" t="s">
        <v>932</v>
      </c>
      <c r="F7" s="652" t="s">
        <v>933</v>
      </c>
      <c r="G7" s="652" t="s">
        <v>932</v>
      </c>
      <c r="H7" s="652" t="s">
        <v>933</v>
      </c>
      <c r="I7" s="652" t="s">
        <v>932</v>
      </c>
      <c r="J7" s="652" t="s">
        <v>933</v>
      </c>
      <c r="K7" s="652" t="s">
        <v>932</v>
      </c>
      <c r="L7" s="652" t="s">
        <v>933</v>
      </c>
      <c r="M7" s="652" t="s">
        <v>932</v>
      </c>
      <c r="N7" s="652" t="s">
        <v>933</v>
      </c>
      <c r="O7" s="652" t="s">
        <v>932</v>
      </c>
      <c r="P7" s="652" t="s">
        <v>933</v>
      </c>
      <c r="Q7" s="1303"/>
      <c r="R7" s="1304"/>
    </row>
    <row r="8" spans="1:20" s="632" customFormat="1" ht="14.25" customHeight="1">
      <c r="A8" s="1318"/>
      <c r="B8" s="1319"/>
      <c r="C8" s="653" t="s">
        <v>934</v>
      </c>
      <c r="D8" s="653" t="s">
        <v>935</v>
      </c>
      <c r="E8" s="653" t="s">
        <v>934</v>
      </c>
      <c r="F8" s="653" t="s">
        <v>935</v>
      </c>
      <c r="G8" s="653" t="s">
        <v>934</v>
      </c>
      <c r="H8" s="653" t="s">
        <v>935</v>
      </c>
      <c r="I8" s="653" t="s">
        <v>934</v>
      </c>
      <c r="J8" s="653" t="s">
        <v>935</v>
      </c>
      <c r="K8" s="653" t="s">
        <v>934</v>
      </c>
      <c r="L8" s="653" t="s">
        <v>935</v>
      </c>
      <c r="M8" s="653" t="s">
        <v>934</v>
      </c>
      <c r="N8" s="653" t="s">
        <v>935</v>
      </c>
      <c r="O8" s="653" t="s">
        <v>934</v>
      </c>
      <c r="P8" s="653" t="s">
        <v>935</v>
      </c>
      <c r="Q8" s="1305"/>
      <c r="R8" s="1306"/>
    </row>
    <row r="9" spans="1:20" s="658" customFormat="1" ht="29.25" customHeight="1" thickBot="1">
      <c r="A9" s="1307" t="s">
        <v>996</v>
      </c>
      <c r="B9" s="654" t="s">
        <v>871</v>
      </c>
      <c r="C9" s="882">
        <v>758687</v>
      </c>
      <c r="D9" s="882">
        <v>1131998.4015441583</v>
      </c>
      <c r="E9" s="882">
        <v>761706</v>
      </c>
      <c r="F9" s="882">
        <v>1286294.7439111227</v>
      </c>
      <c r="G9" s="882">
        <v>115488</v>
      </c>
      <c r="H9" s="882">
        <v>211635.92040338792</v>
      </c>
      <c r="I9" s="882">
        <v>176564</v>
      </c>
      <c r="J9" s="882">
        <v>331150.48534936091</v>
      </c>
      <c r="K9" s="882">
        <v>99752.9</v>
      </c>
      <c r="L9" s="882">
        <v>161359.72540927437</v>
      </c>
      <c r="M9" s="882">
        <v>80341</v>
      </c>
      <c r="N9" s="882">
        <v>144203.93081274573</v>
      </c>
      <c r="O9" s="886">
        <f>SUM(C9,E9,G9,I9,K9,M9)</f>
        <v>1992538.9</v>
      </c>
      <c r="P9" s="886">
        <f>SUM(D9,F9,H9,J9,L9,N9)</f>
        <v>3266643.2074300502</v>
      </c>
      <c r="Q9" s="655" t="s">
        <v>874</v>
      </c>
      <c r="R9" s="1310" t="s">
        <v>996</v>
      </c>
      <c r="S9" s="657"/>
      <c r="T9" s="657"/>
    </row>
    <row r="10" spans="1:20" s="656" customFormat="1" ht="29.25" customHeight="1" thickBot="1">
      <c r="A10" s="1308"/>
      <c r="B10" s="887" t="s">
        <v>918</v>
      </c>
      <c r="C10" s="888">
        <v>173010</v>
      </c>
      <c r="D10" s="888">
        <v>408744</v>
      </c>
      <c r="E10" s="888">
        <v>173314</v>
      </c>
      <c r="F10" s="888">
        <v>350277</v>
      </c>
      <c r="G10" s="888">
        <v>32111</v>
      </c>
      <c r="H10" s="888">
        <v>61488</v>
      </c>
      <c r="I10" s="888">
        <v>30314</v>
      </c>
      <c r="J10" s="888">
        <v>65097</v>
      </c>
      <c r="K10" s="888">
        <v>13547</v>
      </c>
      <c r="L10" s="888">
        <v>29974</v>
      </c>
      <c r="M10" s="888">
        <v>10782</v>
      </c>
      <c r="N10" s="888">
        <v>23058</v>
      </c>
      <c r="O10" s="889">
        <f>SUM(C10,E10,G10,I10,K10,M10)</f>
        <v>433078</v>
      </c>
      <c r="P10" s="889">
        <f>SUM(D10,F10,H10,J10,L10,N10)</f>
        <v>938638</v>
      </c>
      <c r="Q10" s="890" t="s">
        <v>919</v>
      </c>
      <c r="R10" s="1311"/>
    </row>
    <row r="11" spans="1:20" ht="29.25" customHeight="1">
      <c r="A11" s="1309"/>
      <c r="B11" s="883" t="s">
        <v>2</v>
      </c>
      <c r="C11" s="884">
        <f>C9+C10</f>
        <v>931697</v>
      </c>
      <c r="D11" s="884">
        <f t="shared" ref="D11:N11" si="0">D9+D10</f>
        <v>1540742.4015441583</v>
      </c>
      <c r="E11" s="884">
        <f t="shared" si="0"/>
        <v>935020</v>
      </c>
      <c r="F11" s="884">
        <f t="shared" si="0"/>
        <v>1636571.7439111227</v>
      </c>
      <c r="G11" s="884">
        <f t="shared" si="0"/>
        <v>147599</v>
      </c>
      <c r="H11" s="884">
        <f t="shared" si="0"/>
        <v>273123.92040338792</v>
      </c>
      <c r="I11" s="884">
        <f t="shared" si="0"/>
        <v>206878</v>
      </c>
      <c r="J11" s="884">
        <f t="shared" si="0"/>
        <v>396247.48534936091</v>
      </c>
      <c r="K11" s="884">
        <f t="shared" si="0"/>
        <v>113299.9</v>
      </c>
      <c r="L11" s="884">
        <f t="shared" si="0"/>
        <v>191333.72540927437</v>
      </c>
      <c r="M11" s="884">
        <f t="shared" si="0"/>
        <v>91123</v>
      </c>
      <c r="N11" s="884">
        <f t="shared" si="0"/>
        <v>167261.93081274573</v>
      </c>
      <c r="O11" s="884">
        <f>O10+O9</f>
        <v>2425616.9</v>
      </c>
      <c r="P11" s="884">
        <f>P10+P9</f>
        <v>4205281.2074300498</v>
      </c>
      <c r="Q11" s="885" t="s">
        <v>1</v>
      </c>
      <c r="R11" s="1312"/>
    </row>
    <row r="12" spans="1:20" ht="19.5" customHeight="1">
      <c r="A12" s="1296" t="s">
        <v>936</v>
      </c>
      <c r="B12" s="1296"/>
      <c r="C12" s="1296"/>
      <c r="D12" s="1296"/>
      <c r="E12" s="1296"/>
      <c r="F12" s="834"/>
      <c r="G12" s="834"/>
      <c r="H12" s="834"/>
      <c r="I12" s="834"/>
      <c r="J12" s="834"/>
      <c r="K12" s="834"/>
      <c r="L12" s="834"/>
      <c r="M12" s="834"/>
      <c r="N12" s="834"/>
      <c r="O12" s="835"/>
      <c r="P12" s="1297" t="s">
        <v>937</v>
      </c>
      <c r="Q12" s="1297"/>
      <c r="R12" s="1297"/>
    </row>
    <row r="13" spans="1:20">
      <c r="A13" s="650"/>
      <c r="B13" s="650"/>
      <c r="C13" s="650"/>
      <c r="D13" s="650"/>
      <c r="E13" s="650"/>
      <c r="F13" s="650"/>
      <c r="G13" s="650"/>
      <c r="H13" s="650"/>
      <c r="I13" s="650"/>
      <c r="J13" s="650"/>
      <c r="K13" s="650"/>
      <c r="L13" s="650"/>
      <c r="M13" s="650"/>
      <c r="N13" s="650"/>
      <c r="O13" s="686"/>
      <c r="P13" s="686"/>
      <c r="Q13" s="650"/>
      <c r="R13" s="650"/>
    </row>
    <row r="14" spans="1:20" s="651" customFormat="1">
      <c r="A14" s="650"/>
      <c r="B14" s="650"/>
      <c r="C14" s="650"/>
      <c r="D14" s="650"/>
      <c r="E14" s="650"/>
      <c r="F14" s="650"/>
      <c r="G14" s="650"/>
      <c r="H14" s="650"/>
      <c r="I14" s="650"/>
      <c r="J14" s="650"/>
      <c r="K14" s="650"/>
      <c r="L14" s="650"/>
      <c r="M14" s="650"/>
      <c r="N14" s="650"/>
      <c r="O14" s="686"/>
      <c r="P14" s="686"/>
      <c r="Q14" s="650"/>
      <c r="R14" s="650"/>
    </row>
    <row r="15" spans="1:20" s="651" customFormat="1">
      <c r="A15" s="650"/>
      <c r="B15" s="650"/>
      <c r="C15" s="650"/>
      <c r="D15" s="650"/>
      <c r="E15" s="650"/>
      <c r="F15" s="650"/>
      <c r="G15" s="650"/>
      <c r="H15" s="650"/>
      <c r="I15" s="650"/>
      <c r="J15" s="650"/>
      <c r="K15" s="650"/>
      <c r="L15" s="650"/>
      <c r="M15" s="650"/>
      <c r="N15" s="650"/>
      <c r="O15" s="686"/>
      <c r="P15" s="686"/>
      <c r="Q15" s="650"/>
      <c r="R15" s="650"/>
    </row>
    <row r="16" spans="1:20" s="651" customFormat="1">
      <c r="A16" s="650"/>
      <c r="B16" s="650"/>
      <c r="C16" s="650"/>
      <c r="D16" s="650"/>
      <c r="E16" s="650"/>
      <c r="F16" s="650"/>
      <c r="G16" s="650"/>
      <c r="H16" s="650"/>
      <c r="I16" s="650"/>
      <c r="J16" s="650"/>
      <c r="K16" s="650"/>
      <c r="L16" s="650"/>
      <c r="M16" s="650"/>
      <c r="N16" s="650"/>
      <c r="O16" s="686"/>
      <c r="P16" s="686"/>
      <c r="Q16" s="650"/>
      <c r="R16" s="650"/>
    </row>
    <row r="17" spans="1:18">
      <c r="A17" s="651"/>
      <c r="B17" s="651"/>
      <c r="C17" s="659">
        <f>D9/C9</f>
        <v>1.4920492924541455</v>
      </c>
      <c r="D17" s="659"/>
      <c r="E17" s="659">
        <f>F9/E9</f>
        <v>1.6887023916197623</v>
      </c>
      <c r="F17" s="659"/>
      <c r="G17" s="659">
        <f>H9/G9</f>
        <v>1.832536024551364</v>
      </c>
      <c r="H17" s="659"/>
      <c r="I17" s="659">
        <f>J9/I9</f>
        <v>1.8755266382125513</v>
      </c>
      <c r="J17" s="659"/>
      <c r="K17" s="659">
        <f>L9/K9</f>
        <v>1.6175943296813864</v>
      </c>
      <c r="L17" s="659"/>
      <c r="M17" s="659">
        <f>N9/M9</f>
        <v>1.7948983808111143</v>
      </c>
      <c r="N17" s="659"/>
      <c r="O17" s="659">
        <f>P9/O9</f>
        <v>1.6394376076823647</v>
      </c>
      <c r="P17" s="687"/>
      <c r="Q17" s="651"/>
      <c r="R17" s="651"/>
    </row>
    <row r="18" spans="1:18">
      <c r="A18" s="651"/>
      <c r="B18" s="651"/>
      <c r="C18" s="659">
        <f>D10/C10</f>
        <v>2.3625455176001386</v>
      </c>
      <c r="D18" s="659"/>
      <c r="E18" s="659">
        <f>F10/E10</f>
        <v>2.021054271437968</v>
      </c>
      <c r="F18" s="659"/>
      <c r="G18" s="659">
        <f>H10/G10</f>
        <v>1.9148578368783282</v>
      </c>
      <c r="H18" s="659"/>
      <c r="I18" s="659">
        <f>J10/I10</f>
        <v>2.1474236326449825</v>
      </c>
      <c r="J18" s="659"/>
      <c r="K18" s="659">
        <f>L10/K10</f>
        <v>2.2125931940651067</v>
      </c>
      <c r="L18" s="659"/>
      <c r="M18" s="659">
        <f>N10/M10</f>
        <v>2.1385642737896493</v>
      </c>
      <c r="N18" s="659"/>
      <c r="O18" s="659">
        <f>P10/O10</f>
        <v>2.1673647703185108</v>
      </c>
      <c r="P18" s="687"/>
      <c r="Q18" s="651"/>
      <c r="R18" s="651"/>
    </row>
    <row r="19" spans="1:18">
      <c r="A19" s="660"/>
      <c r="B19" s="651"/>
      <c r="C19" s="659">
        <f>D11/C11</f>
        <v>1.6536947114181524</v>
      </c>
      <c r="D19" s="659"/>
      <c r="E19" s="659">
        <f>F11/E11</f>
        <v>1.750306671419994</v>
      </c>
      <c r="F19" s="659"/>
      <c r="G19" s="659">
        <f>H11/G11</f>
        <v>1.8504456019579261</v>
      </c>
      <c r="H19" s="659"/>
      <c r="I19" s="659">
        <f>J11/I11</f>
        <v>1.9153679238457493</v>
      </c>
      <c r="J19" s="659"/>
      <c r="K19" s="659">
        <f>L11/K11</f>
        <v>1.6887369310058913</v>
      </c>
      <c r="L19" s="659"/>
      <c r="M19" s="659">
        <f>N11/M11</f>
        <v>1.8355621611749584</v>
      </c>
      <c r="N19" s="659"/>
      <c r="O19" s="659">
        <f>P11/O11</f>
        <v>1.7336955425360245</v>
      </c>
      <c r="P19" s="687"/>
      <c r="Q19" s="651"/>
      <c r="R19" s="651"/>
    </row>
    <row r="20" spans="1:18">
      <c r="A20" s="650"/>
      <c r="B20" s="650"/>
      <c r="C20" s="650"/>
      <c r="D20" s="650"/>
      <c r="E20" s="650"/>
      <c r="F20" s="650"/>
      <c r="G20" s="650"/>
      <c r="H20" s="650"/>
      <c r="I20" s="650"/>
      <c r="J20" s="650"/>
      <c r="K20" s="650"/>
      <c r="L20" s="650"/>
      <c r="M20" s="650"/>
      <c r="N20" s="650"/>
      <c r="O20" s="686"/>
      <c r="P20" s="686"/>
      <c r="Q20" s="650"/>
      <c r="R20" s="650"/>
    </row>
    <row r="23" spans="1:18">
      <c r="A23" s="661"/>
      <c r="B23" s="661"/>
      <c r="C23" s="661"/>
      <c r="D23" s="661"/>
      <c r="E23" s="661"/>
      <c r="F23" s="661"/>
      <c r="G23" s="661"/>
      <c r="H23" s="661"/>
      <c r="I23" s="661"/>
      <c r="J23" s="661"/>
      <c r="K23" s="661"/>
      <c r="L23" s="661"/>
      <c r="M23" s="661"/>
      <c r="N23" s="661"/>
    </row>
  </sheetData>
  <mergeCells count="16">
    <mergeCell ref="A1:R1"/>
    <mergeCell ref="A2:R2"/>
    <mergeCell ref="A3:R3"/>
    <mergeCell ref="A12:E12"/>
    <mergeCell ref="P12:R12"/>
    <mergeCell ref="M5:N6"/>
    <mergeCell ref="O5:P6"/>
    <mergeCell ref="Q5:R8"/>
    <mergeCell ref="A9:A11"/>
    <mergeCell ref="R9:R11"/>
    <mergeCell ref="A5:B8"/>
    <mergeCell ref="C5:D6"/>
    <mergeCell ref="E5:F6"/>
    <mergeCell ref="G5:H6"/>
    <mergeCell ref="I5:J6"/>
    <mergeCell ref="K5:L6"/>
  </mergeCells>
  <printOptions horizontalCentered="1" verticalCentered="1"/>
  <pageMargins left="0" right="0.05" top="0" bottom="0" header="0" footer="0"/>
  <pageSetup paperSize="9" scale="89" orientation="landscape" r:id="rId1"/>
  <headerFooter alignWithMargins="0">
    <oddFooter>&amp;L_x000D_&amp;1#&amp;"Aptos"&amp;10&amp;K13A10E Classification: C0 Public - تصنيف الوثيقة عام</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988F0-1E29-4891-8196-365F7E0FACE0}">
  <dimension ref="A1:H28"/>
  <sheetViews>
    <sheetView showGridLines="0" rightToLeft="1" view="pageBreakPreview" zoomScaleNormal="100" zoomScaleSheetLayoutView="100" workbookViewId="0">
      <selection activeCell="P15" sqref="P15"/>
    </sheetView>
  </sheetViews>
  <sheetFormatPr defaultColWidth="8.140625" defaultRowHeight="12.75"/>
  <cols>
    <col min="1" max="1" width="21.28515625" style="23" customWidth="1"/>
    <col min="2" max="7" width="13.28515625" style="23" customWidth="1"/>
    <col min="8" max="8" width="21.42578125" style="23" customWidth="1"/>
    <col min="9" max="16384" width="8.140625" style="23"/>
  </cols>
  <sheetData>
    <row r="1" spans="1:8" ht="18">
      <c r="A1" s="1251" t="s">
        <v>938</v>
      </c>
      <c r="B1" s="1323"/>
      <c r="C1" s="1323"/>
      <c r="D1" s="1323"/>
      <c r="E1" s="1323"/>
      <c r="F1" s="1323"/>
      <c r="G1" s="1323"/>
      <c r="H1" s="1323"/>
    </row>
    <row r="2" spans="1:8" ht="33" customHeight="1">
      <c r="A2" s="1252" t="s">
        <v>939</v>
      </c>
      <c r="B2" s="1252"/>
      <c r="C2" s="1252"/>
      <c r="D2" s="1252"/>
      <c r="E2" s="1252"/>
      <c r="F2" s="1252"/>
      <c r="G2" s="1252"/>
      <c r="H2" s="1252"/>
    </row>
    <row r="3" spans="1:8" ht="15.75">
      <c r="A3" s="1324">
        <v>2024</v>
      </c>
      <c r="B3" s="1324"/>
      <c r="C3" s="1324"/>
      <c r="D3" s="1324"/>
      <c r="E3" s="1324"/>
      <c r="F3" s="1324"/>
      <c r="G3" s="1324"/>
      <c r="H3" s="1324"/>
    </row>
    <row r="4" spans="1:8" ht="20.100000000000001" customHeight="1">
      <c r="A4" s="21" t="s">
        <v>1006</v>
      </c>
      <c r="C4" s="48"/>
      <c r="D4" s="48"/>
      <c r="E4" s="48"/>
      <c r="F4" s="48"/>
      <c r="G4" s="48"/>
      <c r="H4" s="48" t="s">
        <v>1007</v>
      </c>
    </row>
    <row r="5" spans="1:8" s="630" customFormat="1" ht="14.25" customHeight="1">
      <c r="A5" s="1325" t="s">
        <v>940</v>
      </c>
      <c r="B5" s="1329" t="s">
        <v>871</v>
      </c>
      <c r="C5" s="1330"/>
      <c r="D5" s="1329" t="s">
        <v>872</v>
      </c>
      <c r="E5" s="1330"/>
      <c r="F5" s="1329" t="s">
        <v>941</v>
      </c>
      <c r="G5" s="1330"/>
      <c r="H5" s="1331" t="s">
        <v>942</v>
      </c>
    </row>
    <row r="6" spans="1:8" s="630" customFormat="1" ht="15" customHeight="1">
      <c r="A6" s="1326"/>
      <c r="B6" s="1291" t="s">
        <v>874</v>
      </c>
      <c r="C6" s="1292"/>
      <c r="D6" s="1291" t="s">
        <v>919</v>
      </c>
      <c r="E6" s="1292"/>
      <c r="F6" s="1291" t="s">
        <v>3</v>
      </c>
      <c r="G6" s="1292"/>
      <c r="H6" s="1332"/>
    </row>
    <row r="7" spans="1:8" s="630" customFormat="1" ht="20.100000000000001" customHeight="1">
      <c r="A7" s="1327"/>
      <c r="B7" s="1321" t="s">
        <v>943</v>
      </c>
      <c r="C7" s="1272" t="s">
        <v>944</v>
      </c>
      <c r="D7" s="1321" t="s">
        <v>943</v>
      </c>
      <c r="E7" s="1272" t="s">
        <v>944</v>
      </c>
      <c r="F7" s="1321" t="s">
        <v>943</v>
      </c>
      <c r="G7" s="1322" t="s">
        <v>944</v>
      </c>
      <c r="H7" s="1332"/>
    </row>
    <row r="8" spans="1:8" s="630" customFormat="1" ht="20.100000000000001" customHeight="1">
      <c r="A8" s="1328"/>
      <c r="B8" s="1321"/>
      <c r="C8" s="1273"/>
      <c r="D8" s="1321"/>
      <c r="E8" s="1273"/>
      <c r="F8" s="1321"/>
      <c r="G8" s="1322"/>
      <c r="H8" s="1333"/>
    </row>
    <row r="9" spans="1:8" ht="28.5" customHeight="1" thickBot="1">
      <c r="A9" s="662" t="s">
        <v>24</v>
      </c>
      <c r="B9" s="663">
        <v>758687</v>
      </c>
      <c r="C9" s="663">
        <v>1131998.4015441583</v>
      </c>
      <c r="D9" s="663">
        <v>173010.19999999998</v>
      </c>
      <c r="E9" s="663">
        <v>408743.8</v>
      </c>
      <c r="F9" s="664">
        <f>B9+D9</f>
        <v>931697.2</v>
      </c>
      <c r="G9" s="664">
        <f>C9+E9</f>
        <v>1540742.2015441584</v>
      </c>
      <c r="H9" s="665" t="s">
        <v>26</v>
      </c>
    </row>
    <row r="10" spans="1:8" s="630" customFormat="1" ht="28.5" customHeight="1" thickBot="1">
      <c r="A10" s="666" t="s">
        <v>945</v>
      </c>
      <c r="B10" s="667">
        <v>1430319</v>
      </c>
      <c r="C10" s="667">
        <v>2453268.220439937</v>
      </c>
      <c r="D10" s="667">
        <v>427628.79999999999</v>
      </c>
      <c r="E10" s="667">
        <v>1357745.2</v>
      </c>
      <c r="F10" s="668">
        <f t="shared" ref="F10:G17" si="0">B10+D10</f>
        <v>1857947.8</v>
      </c>
      <c r="G10" s="668">
        <f t="shared" si="0"/>
        <v>3811013.4204399372</v>
      </c>
      <c r="H10" s="669" t="s">
        <v>946</v>
      </c>
    </row>
    <row r="11" spans="1:8" ht="28.5" customHeight="1" thickBot="1">
      <c r="A11" s="670" t="s">
        <v>947</v>
      </c>
      <c r="B11" s="671">
        <v>1233851.8999999999</v>
      </c>
      <c r="C11" s="671">
        <v>2134644.8058858919</v>
      </c>
      <c r="D11" s="663">
        <v>260068</v>
      </c>
      <c r="E11" s="663">
        <v>529894</v>
      </c>
      <c r="F11" s="664">
        <f t="shared" si="0"/>
        <v>1493919.9</v>
      </c>
      <c r="G11" s="664">
        <f t="shared" si="0"/>
        <v>2664538.8058858919</v>
      </c>
      <c r="H11" s="672" t="s">
        <v>948</v>
      </c>
    </row>
    <row r="12" spans="1:8" s="630" customFormat="1" ht="28.5" customHeight="1" thickBot="1">
      <c r="A12" s="666" t="s">
        <v>949</v>
      </c>
      <c r="B12" s="667">
        <v>649210</v>
      </c>
      <c r="C12" s="667">
        <v>1200196.2799697614</v>
      </c>
      <c r="D12" s="667">
        <v>170189</v>
      </c>
      <c r="E12" s="667">
        <v>348181</v>
      </c>
      <c r="F12" s="668">
        <f t="shared" si="0"/>
        <v>819399</v>
      </c>
      <c r="G12" s="668">
        <f t="shared" si="0"/>
        <v>1548377.2799697614</v>
      </c>
      <c r="H12" s="669" t="s">
        <v>950</v>
      </c>
    </row>
    <row r="13" spans="1:8" ht="28.5" customHeight="1" thickBot="1">
      <c r="A13" s="673" t="s">
        <v>951</v>
      </c>
      <c r="B13" s="671">
        <v>1234430</v>
      </c>
      <c r="C13" s="671">
        <v>2206924.2443439169</v>
      </c>
      <c r="D13" s="663">
        <v>228074.8</v>
      </c>
      <c r="E13" s="663">
        <v>485446</v>
      </c>
      <c r="F13" s="664">
        <f t="shared" si="0"/>
        <v>1462504.8</v>
      </c>
      <c r="G13" s="664">
        <f t="shared" si="0"/>
        <v>2692370.2443439169</v>
      </c>
      <c r="H13" s="674" t="s">
        <v>952</v>
      </c>
    </row>
    <row r="14" spans="1:8" s="630" customFormat="1" ht="28.5" customHeight="1" thickBot="1">
      <c r="A14" s="675" t="s">
        <v>953</v>
      </c>
      <c r="B14" s="667">
        <v>968464</v>
      </c>
      <c r="C14" s="667">
        <v>1918031.724227668</v>
      </c>
      <c r="D14" s="667">
        <v>237217</v>
      </c>
      <c r="E14" s="667">
        <v>486541</v>
      </c>
      <c r="F14" s="668">
        <f t="shared" si="0"/>
        <v>1205681</v>
      </c>
      <c r="G14" s="668">
        <f t="shared" si="0"/>
        <v>2404572.7242276678</v>
      </c>
      <c r="H14" s="669" t="s">
        <v>954</v>
      </c>
    </row>
    <row r="15" spans="1:8" ht="28.5" customHeight="1" thickBot="1">
      <c r="A15" s="673" t="s">
        <v>955</v>
      </c>
      <c r="B15" s="671">
        <v>367990</v>
      </c>
      <c r="C15" s="671">
        <v>685297.75578011596</v>
      </c>
      <c r="D15" s="663">
        <v>128829.7</v>
      </c>
      <c r="E15" s="663">
        <v>241104</v>
      </c>
      <c r="F15" s="664">
        <f t="shared" si="0"/>
        <v>496819.7</v>
      </c>
      <c r="G15" s="664">
        <f t="shared" si="0"/>
        <v>926401.75578011596</v>
      </c>
      <c r="H15" s="672" t="s">
        <v>956</v>
      </c>
    </row>
    <row r="16" spans="1:8" s="630" customFormat="1" ht="28.5" customHeight="1" thickBot="1">
      <c r="A16" s="676" t="s">
        <v>957</v>
      </c>
      <c r="B16" s="667">
        <v>230269</v>
      </c>
      <c r="C16" s="667">
        <v>419345.34253734961</v>
      </c>
      <c r="D16" s="667">
        <v>46247.6</v>
      </c>
      <c r="E16" s="667">
        <v>92940</v>
      </c>
      <c r="F16" s="668">
        <f t="shared" si="0"/>
        <v>276516.59999999998</v>
      </c>
      <c r="G16" s="668">
        <f t="shared" si="0"/>
        <v>512285.34253734961</v>
      </c>
      <c r="H16" s="669" t="s">
        <v>958</v>
      </c>
    </row>
    <row r="17" spans="1:8" ht="28.5" customHeight="1">
      <c r="A17" s="677" t="s">
        <v>959</v>
      </c>
      <c r="B17" s="678">
        <v>73423</v>
      </c>
      <c r="C17" s="678">
        <v>129408.23615894149</v>
      </c>
      <c r="D17" s="679">
        <v>19921.400000000001</v>
      </c>
      <c r="E17" s="679">
        <v>45809</v>
      </c>
      <c r="F17" s="680">
        <f t="shared" si="0"/>
        <v>93344.4</v>
      </c>
      <c r="G17" s="680">
        <f t="shared" si="0"/>
        <v>175217.23615894149</v>
      </c>
      <c r="H17" s="681" t="s">
        <v>960</v>
      </c>
    </row>
    <row r="18" spans="1:8" s="630" customFormat="1" ht="28.5" customHeight="1">
      <c r="A18" s="682" t="s">
        <v>894</v>
      </c>
      <c r="B18" s="683">
        <f t="shared" ref="B18:F18" si="1">SUM(B9:B17)</f>
        <v>6946643.9000000004</v>
      </c>
      <c r="C18" s="683">
        <f t="shared" si="1"/>
        <v>12279115.010887738</v>
      </c>
      <c r="D18" s="683">
        <f t="shared" si="1"/>
        <v>1691186.5</v>
      </c>
      <c r="E18" s="683">
        <f t="shared" si="1"/>
        <v>3996404</v>
      </c>
      <c r="F18" s="683">
        <f t="shared" si="1"/>
        <v>8637830.4000000004</v>
      </c>
      <c r="G18" s="683">
        <f>SUM(G9:G17)</f>
        <v>16275519.010887736</v>
      </c>
      <c r="H18" s="684" t="s">
        <v>901</v>
      </c>
    </row>
    <row r="19" spans="1:8" ht="24.75" customHeight="1"/>
    <row r="20" spans="1:8" ht="24.75" customHeight="1">
      <c r="F20" s="23">
        <v>983975</v>
      </c>
      <c r="G20" s="23">
        <v>1870193</v>
      </c>
    </row>
    <row r="21" spans="1:8" ht="24.75" customHeight="1"/>
    <row r="22" spans="1:8">
      <c r="A22" s="661"/>
      <c r="B22" s="661"/>
      <c r="C22" s="661"/>
      <c r="D22" s="661"/>
      <c r="E22" s="661"/>
      <c r="F22" s="661"/>
      <c r="G22" s="661"/>
      <c r="H22" s="661"/>
    </row>
    <row r="28" spans="1:8" ht="29.25" customHeight="1"/>
  </sheetData>
  <mergeCells count="17">
    <mergeCell ref="A1:H1"/>
    <mergeCell ref="A2:H2"/>
    <mergeCell ref="A3:H3"/>
    <mergeCell ref="A5:A8"/>
    <mergeCell ref="B5:C5"/>
    <mergeCell ref="D5:E5"/>
    <mergeCell ref="F5:G5"/>
    <mergeCell ref="H5:H8"/>
    <mergeCell ref="B6:C6"/>
    <mergeCell ref="D6:E6"/>
    <mergeCell ref="F6:G6"/>
    <mergeCell ref="B7:B8"/>
    <mergeCell ref="C7:C8"/>
    <mergeCell ref="D7:D8"/>
    <mergeCell ref="E7:E8"/>
    <mergeCell ref="F7:F8"/>
    <mergeCell ref="G7:G8"/>
  </mergeCells>
  <printOptions horizontalCentered="1" verticalCentered="1"/>
  <pageMargins left="0.13" right="0.12" top="0" bottom="0" header="0" footer="0"/>
  <pageSetup paperSize="9" scale="95" orientation="landscape" r:id="rId1"/>
  <headerFooter alignWithMargins="0">
    <oddFooter>&amp;L_x000D_&amp;1#&amp;"Aptos"&amp;10&amp;K13A10E Classification: C0 Public - تصنيف الوثيقة عام</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itleAR xmlns="461ad1d5-0664-4038-af92-0ff2880e8164" xsi:nil="true"/>
    <PublishDate xmlns="461ad1d5-0664-4038-af92-0ff2880e8164" xsi:nil="true"/>
    <Year xmlns="461ad1d5-0664-4038-af92-0ff2880e8164">2026</Year>
    <PublicationType xmlns="461ad1d5-0664-4038-af92-0ff2880e8164">Yearly</PublicationType>
    <Description0 xmlns="461ad1d5-0664-4038-af92-0ff2880e8164" xsi:nil="true"/>
    <HashTags xmlns="461ad1d5-0664-4038-af92-0ff2880e8164" xsi:nil="true"/>
    <CalendarItem xmlns="461ad1d5-0664-4038-af92-0ff2880e8164">
      <Value>53</Value>
    </CalendarItem>
    <Description_x0020_Arabic xmlns="461ad1d5-0664-4038-af92-0ff2880e8164" xsi:nil="true"/>
    <RelatedFile xmlns="461ad1d5-0664-4038-af92-0ff2880e8164">
      <Url xsi:nil="true"/>
      <Description xsi:nil="true"/>
    </RelatedFile>
    <Month xmlns="461ad1d5-0664-4038-af92-0ff2880e8164" xsi:nil="true"/>
    <Lang xmlns="461ad1d5-0664-4038-af92-0ff2880e8164">Both</Lang>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D16F7440-6417-48FD-94A7-13355E8EA531}">
  <ds:schemaRefs>
    <ds:schemaRef ds:uri="http://schemas.microsoft.com/sharepoint/v3/contenttype/forms"/>
  </ds:schemaRefs>
</ds:datastoreItem>
</file>

<file path=customXml/itemProps2.xml><?xml version="1.0" encoding="utf-8"?>
<ds:datastoreItem xmlns:ds="http://schemas.openxmlformats.org/officeDocument/2006/customXml" ds:itemID="{72AC4D3E-4D7A-43EA-B1A7-82D11AA9DF1D}"/>
</file>

<file path=customXml/itemProps3.xml><?xml version="1.0" encoding="utf-8"?>
<ds:datastoreItem xmlns:ds="http://schemas.openxmlformats.org/officeDocument/2006/customXml" ds:itemID="{965FF0AC-8BFF-444B-A117-2BA9365A3FF3}">
  <ds:schemaRefs>
    <ds:schemaRef ds:uri="http://purl.org/dc/elements/1.1/"/>
    <ds:schemaRef ds:uri="http://purl.org/dc/terms/"/>
    <ds:schemaRef ds:uri="http://schemas.microsoft.com/office/2006/documentManagement/types"/>
    <ds:schemaRef ds:uri="981e57e0-7b49-421d-978e-14de33f1f492"/>
    <ds:schemaRef ds:uri="http://purl.org/dc/dcmitype/"/>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39</vt:i4>
      </vt:variant>
      <vt:variant>
        <vt:lpstr>Charts</vt:lpstr>
      </vt:variant>
      <vt:variant>
        <vt:i4>1</vt:i4>
      </vt:variant>
      <vt:variant>
        <vt:lpstr>Named Ranges</vt:lpstr>
      </vt:variant>
      <vt:variant>
        <vt:i4>37</vt:i4>
      </vt:variant>
    </vt:vector>
  </HeadingPairs>
  <TitlesOfParts>
    <vt:vector size="77" baseType="lpstr">
      <vt:lpstr>Cover</vt:lpstr>
      <vt:lpstr>التقديم</vt:lpstr>
      <vt:lpstr>150</vt:lpstr>
      <vt:lpstr>151</vt:lpstr>
      <vt:lpstr>152</vt:lpstr>
      <vt:lpstr>153</vt:lpstr>
      <vt:lpstr>154</vt:lpstr>
      <vt:lpstr>155</vt:lpstr>
      <vt:lpstr>156</vt:lpstr>
      <vt:lpstr>157</vt:lpstr>
      <vt:lpstr>158</vt:lpstr>
      <vt:lpstr>159</vt:lpstr>
      <vt:lpstr>160</vt:lpstr>
      <vt:lpstr>161</vt:lpstr>
      <vt:lpstr>162</vt:lpstr>
      <vt:lpstr>163</vt:lpstr>
      <vt:lpstr>164</vt:lpstr>
      <vt:lpstr>165</vt:lpstr>
      <vt:lpstr>166</vt:lpstr>
      <vt:lpstr>167</vt:lpstr>
      <vt:lpstr>168</vt:lpstr>
      <vt:lpstr>169</vt:lpstr>
      <vt:lpstr>170</vt:lpstr>
      <vt:lpstr>171</vt:lpstr>
      <vt:lpstr>172</vt:lpstr>
      <vt:lpstr>173</vt:lpstr>
      <vt:lpstr>174</vt:lpstr>
      <vt:lpstr>175</vt:lpstr>
      <vt:lpstr>176</vt:lpstr>
      <vt:lpstr>177</vt:lpstr>
      <vt:lpstr>178</vt:lpstr>
      <vt:lpstr>179</vt:lpstr>
      <vt:lpstr>180</vt:lpstr>
      <vt:lpstr>181</vt:lpstr>
      <vt:lpstr>182</vt:lpstr>
      <vt:lpstr>183</vt:lpstr>
      <vt:lpstr>184</vt:lpstr>
      <vt:lpstr>185</vt:lpstr>
      <vt:lpstr>186</vt:lpstr>
      <vt:lpstr>GR.41</vt:lpstr>
      <vt:lpstr>'180'!OLE_LINK7</vt:lpstr>
      <vt:lpstr>'150'!Print_Area</vt:lpstr>
      <vt:lpstr>'151'!Print_Area</vt:lpstr>
      <vt:lpstr>'152'!Print_Area</vt:lpstr>
      <vt:lpstr>'154'!Print_Area</vt:lpstr>
      <vt:lpstr>'155'!Print_Area</vt:lpstr>
      <vt:lpstr>'156'!Print_Area</vt:lpstr>
      <vt:lpstr>'157'!Print_Area</vt:lpstr>
      <vt:lpstr>'158'!Print_Area</vt:lpstr>
      <vt:lpstr>'159'!Print_Area</vt:lpstr>
      <vt:lpstr>'160'!Print_Area</vt:lpstr>
      <vt:lpstr>'162'!Print_Area</vt:lpstr>
      <vt:lpstr>'163'!Print_Area</vt:lpstr>
      <vt:lpstr>'164'!Print_Area</vt:lpstr>
      <vt:lpstr>'166'!Print_Area</vt:lpstr>
      <vt:lpstr>'167'!Print_Area</vt:lpstr>
      <vt:lpstr>'168'!Print_Area</vt:lpstr>
      <vt:lpstr>'169'!Print_Area</vt:lpstr>
      <vt:lpstr>'170'!Print_Area</vt:lpstr>
      <vt:lpstr>'171'!Print_Area</vt:lpstr>
      <vt:lpstr>'172'!Print_Area</vt:lpstr>
      <vt:lpstr>'173'!Print_Area</vt:lpstr>
      <vt:lpstr>'174'!Print_Area</vt:lpstr>
      <vt:lpstr>'175'!Print_Area</vt:lpstr>
      <vt:lpstr>'177'!Print_Area</vt:lpstr>
      <vt:lpstr>'178'!Print_Area</vt:lpstr>
      <vt:lpstr>'179'!Print_Area</vt:lpstr>
      <vt:lpstr>'180'!Print_Area</vt:lpstr>
      <vt:lpstr>'181'!Print_Area</vt:lpstr>
      <vt:lpstr>'182'!Print_Area</vt:lpstr>
      <vt:lpstr>'183'!Print_Area</vt:lpstr>
      <vt:lpstr>'184'!Print_Area</vt:lpstr>
      <vt:lpstr>'185'!Print_Area</vt:lpstr>
      <vt:lpstr>'186'!Print_Area</vt:lpstr>
      <vt:lpstr>Cover!Print_Area</vt:lpstr>
      <vt:lpstr>التقديم!Print_Area</vt:lpstr>
      <vt:lpstr>'180'!Print_Titles</vt:lpstr>
    </vt:vector>
  </TitlesOfParts>
  <Company>Central Statistical Org.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Media, Culture and Tourism Chapter 2024</dc:title>
  <dc:subject>49;#</dc:subject>
  <dc:creator>Mr. Sabir</dc:creator>
  <cp:lastModifiedBy>Wessal Fwaz Sarhan</cp:lastModifiedBy>
  <cp:lastPrinted>2026-05-21T06:08:10Z</cp:lastPrinted>
  <dcterms:created xsi:type="dcterms:W3CDTF">1998-01-05T07:20:42Z</dcterms:created>
  <dcterms:modified xsi:type="dcterms:W3CDTF">2026-05-21T06:53:01Z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MSIP_Label_67632f02-d5b1-46f6-b03c-86840bfc05be_Enabled">
    <vt:lpwstr>true</vt:lpwstr>
  </property>
  <property fmtid="{D5CDD505-2E9C-101B-9397-08002B2CF9AE}" pid="4" name="MSIP_Label_67632f02-d5b1-46f6-b03c-86840bfc05be_SetDate">
    <vt:lpwstr>2025-10-13T05:36:09Z</vt:lpwstr>
  </property>
  <property fmtid="{D5CDD505-2E9C-101B-9397-08002B2CF9AE}" pid="5" name="MSIP_Label_67632f02-d5b1-46f6-b03c-86840bfc05be_Method">
    <vt:lpwstr>Privileged</vt:lpwstr>
  </property>
  <property fmtid="{D5CDD505-2E9C-101B-9397-08002B2CF9AE}" pid="6" name="MSIP_Label_67632f02-d5b1-46f6-b03c-86840bfc05be_Name">
    <vt:lpwstr>C1 Internal</vt:lpwstr>
  </property>
  <property fmtid="{D5CDD505-2E9C-101B-9397-08002B2CF9AE}" pid="7" name="MSIP_Label_67632f02-d5b1-46f6-b03c-86840bfc05be_SiteId">
    <vt:lpwstr>90de3edb-8ef0-45ba-82fa-c54634620d7e</vt:lpwstr>
  </property>
  <property fmtid="{D5CDD505-2E9C-101B-9397-08002B2CF9AE}" pid="8" name="MSIP_Label_67632f02-d5b1-46f6-b03c-86840bfc05be_ActionId">
    <vt:lpwstr>da72726e-7921-4395-89ab-807c4342cbfe</vt:lpwstr>
  </property>
  <property fmtid="{D5CDD505-2E9C-101B-9397-08002B2CF9AE}" pid="9" name="MSIP_Label_67632f02-d5b1-46f6-b03c-86840bfc05be_ContentBits">
    <vt:lpwstr>2</vt:lpwstr>
  </property>
  <property fmtid="{D5CDD505-2E9C-101B-9397-08002B2CF9AE}" pid="10" name="MSIP_Label_67632f02-d5b1-46f6-b03c-86840bfc05be_Tag">
    <vt:lpwstr>10, 0, 1, 1</vt:lpwstr>
  </property>
  <property fmtid="{D5CDD505-2E9C-101B-9397-08002B2CF9AE}" pid="11" name="MSIP_Label_5e2a0faf-da98-4edf-a61c-f00ad92a62c6_Enabled">
    <vt:lpwstr>true</vt:lpwstr>
  </property>
  <property fmtid="{D5CDD505-2E9C-101B-9397-08002B2CF9AE}" pid="12" name="MSIP_Label_5e2a0faf-da98-4edf-a61c-f00ad92a62c6_SetDate">
    <vt:lpwstr>2026-02-11T06:29:00Z</vt:lpwstr>
  </property>
  <property fmtid="{D5CDD505-2E9C-101B-9397-08002B2CF9AE}" pid="13" name="MSIP_Label_5e2a0faf-da98-4edf-a61c-f00ad92a62c6_Method">
    <vt:lpwstr>Privileged</vt:lpwstr>
  </property>
  <property fmtid="{D5CDD505-2E9C-101B-9397-08002B2CF9AE}" pid="14" name="MSIP_Label_5e2a0faf-da98-4edf-a61c-f00ad92a62c6_Name">
    <vt:lpwstr>C0 Public</vt:lpwstr>
  </property>
  <property fmtid="{D5CDD505-2E9C-101B-9397-08002B2CF9AE}" pid="15" name="MSIP_Label_5e2a0faf-da98-4edf-a61c-f00ad92a62c6_SiteId">
    <vt:lpwstr>5e82ba09-db4c-4867-a90f-2b0dde4734f4</vt:lpwstr>
  </property>
  <property fmtid="{D5CDD505-2E9C-101B-9397-08002B2CF9AE}" pid="16" name="MSIP_Label_5e2a0faf-da98-4edf-a61c-f00ad92a62c6_ActionId">
    <vt:lpwstr>49584b88-19a8-4c32-8077-4f7868e5be2c</vt:lpwstr>
  </property>
  <property fmtid="{D5CDD505-2E9C-101B-9397-08002B2CF9AE}" pid="17" name="MSIP_Label_5e2a0faf-da98-4edf-a61c-f00ad92a62c6_ContentBits">
    <vt:lpwstr>2</vt:lpwstr>
  </property>
  <property fmtid="{D5CDD505-2E9C-101B-9397-08002B2CF9AE}" pid="18" name="MSIP_Label_5e2a0faf-da98-4edf-a61c-f00ad92a62c6_Tag">
    <vt:lpwstr>10, 0, 1, 1</vt:lpwstr>
  </property>
  <property fmtid="{D5CDD505-2E9C-101B-9397-08002B2CF9AE}" pid="19" name="Hashtags">
    <vt:lpwstr>100;#statisics|8526813c-bfef-48b5-982f-b2153b7f7804;#144;#NPC|90a28109-fafe-4f93-95b3-9975d8ab93e6;#135;#Qatar|1e6a237e-ab87-4f5a-8546-3d46ea8d9ab1;#25;#Social|953590fe-a4e5-4a9f-87a0-ea5db0c23592;#34;#MediaCultureTourism|bd1adb7c-a1c1-4ed5-b963-76f3da22f088</vt:lpwstr>
  </property>
</Properties>
</file>