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5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hartsheets/sheet3.xml" ContentType="application/vnd.openxmlformats-officedocument.spreadsheetml.chart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heets/sheet4.xml" ContentType="application/vnd.openxmlformats-officedocument.spreadsheetml.chart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5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6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7.xml" ContentType="application/vnd.openxmlformats-officedocument.spreadsheetml.chart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chartsheets/sheet8.xml" ContentType="application/vnd.openxmlformats-officedocument.spreadsheetml.chart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chartsheets/sheet9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chartsheets/sheet14.xml" ContentType="application/vnd.openxmlformats-officedocument.spreadsheetml.chart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المواليد والوفيات\2023\"/>
    </mc:Choice>
  </mc:AlternateContent>
  <xr:revisionPtr revIDLastSave="0" documentId="13_ncr:1_{0D0CE111-0465-42C2-8A5F-9C42FBB10C87}" xr6:coauthVersionLast="47" xr6:coauthVersionMax="47" xr10:uidLastSave="{00000000-0000-0000-0000-000000000000}"/>
  <bookViews>
    <workbookView xWindow="-120" yWindow="-120" windowWidth="29040" windowHeight="15720" tabRatio="924" firstSheet="82" activeTab="104" xr2:uid="{00000000-000D-0000-FFFF-FFFF00000000}"/>
  </bookViews>
  <sheets>
    <sheet name="Cover" sheetId="273" r:id="rId1"/>
    <sheet name="المحتويات" sheetId="21" r:id="rId2"/>
    <sheet name="Cont" sheetId="221" r:id="rId3"/>
    <sheet name="Con-GR" sheetId="222" r:id="rId4"/>
    <sheet name="chapter1" sheetId="24" r:id="rId5"/>
    <sheet name="1" sheetId="265" r:id="rId6"/>
    <sheet name="2" sheetId="266" r:id="rId7"/>
    <sheet name="3" sheetId="267" r:id="rId8"/>
    <sheet name="4" sheetId="268" r:id="rId9"/>
    <sheet name="5" sheetId="269" r:id="rId10"/>
    <sheet name="Chart1" sheetId="271" r:id="rId11"/>
    <sheet name="6" sheetId="270" r:id="rId12"/>
    <sheet name="chapter2" sheetId="33" r:id="rId13"/>
    <sheet name="Map Births" sheetId="145" r:id="rId14"/>
    <sheet name="B1" sheetId="35" r:id="rId15"/>
    <sheet name="Chart15" sheetId="241" r:id="rId16"/>
    <sheet name="B2" sheetId="37" r:id="rId17"/>
    <sheet name="B3" sheetId="38" r:id="rId18"/>
    <sheet name="B4" sheetId="39" r:id="rId19"/>
    <sheet name="B5" sheetId="146" r:id="rId20"/>
    <sheet name="Chart16" sheetId="216" r:id="rId21"/>
    <sheet name="B6-1" sheetId="213" r:id="rId22"/>
    <sheet name="B6-2" sheetId="214" r:id="rId23"/>
    <sheet name="B6-3" sheetId="215" r:id="rId24"/>
    <sheet name="Chart17" sheetId="217" r:id="rId25"/>
    <sheet name="B7" sheetId="46" r:id="rId26"/>
    <sheet name="B8" sheetId="47" r:id="rId27"/>
    <sheet name="B9" sheetId="48" r:id="rId28"/>
    <sheet name="Chart18" sheetId="49" r:id="rId29"/>
    <sheet name="B10" sheetId="210" r:id="rId30"/>
    <sheet name="Chart19" sheetId="51" r:id="rId31"/>
    <sheet name="B11" sheetId="52" r:id="rId32"/>
    <sheet name="Chart20" sheetId="53" r:id="rId33"/>
    <sheet name="B12-1" sheetId="54" r:id="rId34"/>
    <sheet name="B12-2" sheetId="55" r:id="rId35"/>
    <sheet name="B12-3" sheetId="56" r:id="rId36"/>
    <sheet name="B13-1" sheetId="57" r:id="rId37"/>
    <sheet name="B13-2" sheetId="58" r:id="rId38"/>
    <sheet name="B13-3" sheetId="59" r:id="rId39"/>
    <sheet name="B13-4" sheetId="60" r:id="rId40"/>
    <sheet name="B13-5" sheetId="61" r:id="rId41"/>
    <sheet name="B14-1" sheetId="62" r:id="rId42"/>
    <sheet name="B14-2" sheetId="63" r:id="rId43"/>
    <sheet name="B14-3" sheetId="64" r:id="rId44"/>
    <sheet name="B15-1" sheetId="65" r:id="rId45"/>
    <sheet name="B15-2" sheetId="67" r:id="rId46"/>
    <sheet name="B15-3" sheetId="69" r:id="rId47"/>
    <sheet name="Chart21" sheetId="68" r:id="rId48"/>
    <sheet name="B16-1" sheetId="70" r:id="rId49"/>
    <sheet name="B16-2" sheetId="71" r:id="rId50"/>
    <sheet name="B16-3" sheetId="72" r:id="rId51"/>
    <sheet name="B17" sheetId="73" r:id="rId52"/>
    <sheet name="B18" sheetId="74" r:id="rId53"/>
    <sheet name="B19" sheetId="75" r:id="rId54"/>
    <sheet name="chapter3" sheetId="242" state="hidden" r:id="rId55"/>
    <sheet name="F1" sheetId="243" state="hidden" r:id="rId56"/>
    <sheet name="F2" sheetId="244" state="hidden" r:id="rId57"/>
    <sheet name="F3" sheetId="253" state="hidden" r:id="rId58"/>
    <sheet name="F4" sheetId="254" state="hidden" r:id="rId59"/>
    <sheet name="F5" sheetId="255" state="hidden" r:id="rId60"/>
    <sheet name="F6" sheetId="256" state="hidden" r:id="rId61"/>
    <sheet name="F7" sheetId="249" state="hidden" r:id="rId62"/>
    <sheet name="F8-1 " sheetId="250" state="hidden" r:id="rId63"/>
    <sheet name="F8-2" sheetId="257" state="hidden" r:id="rId64"/>
    <sheet name="F8-3" sheetId="258" state="hidden" r:id="rId65"/>
    <sheet name="chapter-3" sheetId="207" r:id="rId66"/>
    <sheet name="Map Deaths" sheetId="231" r:id="rId67"/>
    <sheet name="D-1" sheetId="79" r:id="rId68"/>
    <sheet name="D-2" sheetId="80" r:id="rId69"/>
    <sheet name="D-3" sheetId="81" r:id="rId70"/>
    <sheet name="Chart22" sheetId="82" r:id="rId71"/>
    <sheet name="D-4" sheetId="83" r:id="rId72"/>
    <sheet name="Chart23" sheetId="149" r:id="rId73"/>
    <sheet name="D-5" sheetId="85" r:id="rId74"/>
    <sheet name="D-6" sheetId="86" r:id="rId75"/>
    <sheet name="Chart24" sheetId="87" r:id="rId76"/>
    <sheet name="D-7" sheetId="89" r:id="rId77"/>
    <sheet name="D-8-1" sheetId="90" r:id="rId78"/>
    <sheet name="D-8-2" sheetId="91" r:id="rId79"/>
    <sheet name="D-8-3" sheetId="92" r:id="rId80"/>
    <sheet name="D-9" sheetId="93" r:id="rId81"/>
    <sheet name="Chart25" sheetId="94" r:id="rId82"/>
    <sheet name="D-10-1" sheetId="158" r:id="rId83"/>
    <sheet name="D-10-2" sheetId="263" r:id="rId84"/>
    <sheet name="D-10-3" sheetId="159" r:id="rId85"/>
    <sheet name="D-11" sheetId="235" r:id="rId86"/>
    <sheet name="D-12-1" sheetId="236" r:id="rId87"/>
    <sheet name="D-12-2" sheetId="261" r:id="rId88"/>
    <sheet name="D-12-3" sheetId="262" r:id="rId89"/>
    <sheet name="chapter4" sheetId="208" r:id="rId90"/>
    <sheet name="Map Infant Deaths" sheetId="232" r:id="rId91"/>
    <sheet name="ID-1" sheetId="112" r:id="rId92"/>
    <sheet name="ID-2" sheetId="114" r:id="rId93"/>
    <sheet name="Chart26" sheetId="113" r:id="rId94"/>
    <sheet name="ID-3" sheetId="259" r:id="rId95"/>
    <sheet name="ID-4" sheetId="116" r:id="rId96"/>
    <sheet name="ID-5-1" sheetId="117" r:id="rId97"/>
    <sheet name="ID5-2" sheetId="118" r:id="rId98"/>
    <sheet name="ID5-3" sheetId="119" r:id="rId99"/>
    <sheet name="ID-6" sheetId="120" r:id="rId100"/>
    <sheet name="Chart27" sheetId="121" r:id="rId101"/>
    <sheet name="ID-7" sheetId="239" r:id="rId102"/>
    <sheet name="chapter5" sheetId="209" r:id="rId103"/>
    <sheet name="DP-1" sheetId="234" r:id="rId104"/>
    <sheet name="DP-2" sheetId="264" r:id="rId105"/>
    <sheet name="DP-3" sheetId="260" r:id="rId106"/>
  </sheets>
  <externalReferences>
    <externalReference r:id="rId107"/>
    <externalReference r:id="rId108"/>
  </externalReferences>
  <definedNames>
    <definedName name="_xlnm.Print_Area" localSheetId="5">'1'!$A$1:$I$18</definedName>
    <definedName name="_xlnm.Print_Area" localSheetId="6">'2'!$A$1:$G$16</definedName>
    <definedName name="_xlnm.Print_Area" localSheetId="7">'3'!$A$1:$N$18</definedName>
    <definedName name="_xlnm.Print_Area" localSheetId="8">'4'!$A$1:$K$17</definedName>
    <definedName name="_xlnm.Print_Area" localSheetId="9">'5'!$A$1:$K$17</definedName>
    <definedName name="_xlnm.Print_Area" localSheetId="11">'6'!$A$1:$K$17</definedName>
    <definedName name="_xlnm.Print_Area" localSheetId="14">'B1'!$A$1:$E$15</definedName>
    <definedName name="_xlnm.Print_Area" localSheetId="29">'B10'!$A$1:$K$16</definedName>
    <definedName name="_xlnm.Print_Area" localSheetId="31">'B11'!$A$1:$K$16</definedName>
    <definedName name="_xlnm.Print_Area" localSheetId="38">'B13-3'!$A$1:$L$19</definedName>
    <definedName name="_xlnm.Print_Area" localSheetId="45">'B15-2'!$A$1:$L$17</definedName>
    <definedName name="_xlnm.Print_Area" localSheetId="51">'B17'!$A$1:$K$22</definedName>
    <definedName name="_xlnm.Print_Area" localSheetId="52">'B18'!$A$1:$N$46</definedName>
    <definedName name="_xlnm.Print_Area" localSheetId="53">'B19'!$A$1:$N$46</definedName>
    <definedName name="_xlnm.Print_Area" localSheetId="16">'B2'!$A$1:$K$16</definedName>
    <definedName name="_xlnm.Print_Area" localSheetId="17">'B3'!$A$1:$N$17</definedName>
    <definedName name="_xlnm.Print_Area" localSheetId="18">'B4'!$A$1:$O$16</definedName>
    <definedName name="_xlnm.Print_Area" localSheetId="19">'B5'!$A$1:$K$16</definedName>
    <definedName name="_xlnm.Print_Area" localSheetId="21">'B6-1'!$A$1:$Q$36</definedName>
    <definedName name="_xlnm.Print_Area" localSheetId="22">'B6-2'!$A$1:$Q$36</definedName>
    <definedName name="_xlnm.Print_Area" localSheetId="23">'B6-3'!$A$1:$Q$36</definedName>
    <definedName name="_xlnm.Print_Area" localSheetId="26">'B8'!$A$1:$M$36</definedName>
    <definedName name="_xlnm.Print_Area" localSheetId="27">'B9'!$A$1:$Q$13</definedName>
    <definedName name="_xlnm.Print_Area" localSheetId="4">chapter1!$A$1:$A$1</definedName>
    <definedName name="_xlnm.Print_Area" localSheetId="12">chapter2!$A$1:$A$2</definedName>
    <definedName name="_xlnm.Print_Area" localSheetId="54">chapter3!$A$1:$A$2</definedName>
    <definedName name="_xlnm.Print_Area" localSheetId="65">'chapter-3'!$A$1:$A$2</definedName>
    <definedName name="_xlnm.Print_Area" localSheetId="89">chapter4!$A$1:$A$2</definedName>
    <definedName name="_xlnm.Print_Area" localSheetId="102">chapter5!$A$1:$A$2</definedName>
    <definedName name="_xlnm.Print_Area" localSheetId="3">'Con-GR'!$A$1:$D$24</definedName>
    <definedName name="_xlnm.Print_Area" localSheetId="2">Cont!$A$1:$D$96</definedName>
    <definedName name="_xlnm.Print_Area" localSheetId="67">'D-1'!$A$1:$P$16</definedName>
    <definedName name="_xlnm.Print_Area" localSheetId="82">'D-10-1'!$A$1:$N$47</definedName>
    <definedName name="_xlnm.Print_Area" localSheetId="83">'D-10-2'!$A$1:$N$47</definedName>
    <definedName name="_xlnm.Print_Area" localSheetId="84">'D-10-3'!$A$1:$N$47</definedName>
    <definedName name="_xlnm.Print_Area" localSheetId="85">'D-11'!$A$1:$P$26</definedName>
    <definedName name="_xlnm.Print_Area" localSheetId="86">'D-12-1'!$A$1:$X$48</definedName>
    <definedName name="_xlnm.Print_Area" localSheetId="87">'D-12-2'!$A$1:$X$50</definedName>
    <definedName name="_xlnm.Print_Area" localSheetId="88">'D-12-3'!$A$1:$X$52</definedName>
    <definedName name="_xlnm.Print_Area" localSheetId="68">'D-2'!$A$1:$R$17</definedName>
    <definedName name="_xlnm.Print_Area" localSheetId="69">'D-3'!$A$1:$N$19</definedName>
    <definedName name="_xlnm.Print_Area" localSheetId="71">'D-4'!$A$1:$N$33</definedName>
    <definedName name="_xlnm.Print_Area" localSheetId="74">'D-6'!$A$1:$E$12</definedName>
    <definedName name="_xlnm.Print_Area" localSheetId="76">'D-7'!$A$1:$N$104</definedName>
    <definedName name="_xlnm.Print_Area" localSheetId="80">'D-9'!$A$1:$S$15</definedName>
    <definedName name="_xlnm.Print_Area" localSheetId="103">'DP-1'!$A$1:$K$26</definedName>
    <definedName name="_xlnm.Print_Area" localSheetId="55">'F1'!$A$1:$N$16</definedName>
    <definedName name="_xlnm.Print_Area" localSheetId="56">'F2'!$A$1:$R$16</definedName>
    <definedName name="_xlnm.Print_Area" localSheetId="57">'F3'!$A$1:$R$19</definedName>
    <definedName name="_xlnm.Print_Area" localSheetId="58">'F4'!$A$1:$R$15</definedName>
    <definedName name="_xlnm.Print_Area" localSheetId="59">'F5'!$A$1:$R$21</definedName>
    <definedName name="_xlnm.Print_Area" localSheetId="60">'F6'!$A$1:$R$14</definedName>
    <definedName name="_xlnm.Print_Area" localSheetId="91">'ID-1'!$A$1:$N$16</definedName>
    <definedName name="_xlnm.Print_Area" localSheetId="96">'ID-5-1'!$A$1:$O$33</definedName>
    <definedName name="_xlnm.Print_Area" localSheetId="97">'ID5-2'!$A$1:$O$33</definedName>
    <definedName name="_xlnm.Print_Area" localSheetId="99">'ID-6'!$A$1:$F$12</definedName>
    <definedName name="_xlnm.Print_Area" localSheetId="101">'ID-7'!$A$1:$P$20</definedName>
    <definedName name="_xlnm.Print_Area" localSheetId="13">'Map Births'!$A$1:$K$57</definedName>
    <definedName name="_xlnm.Print_Area" localSheetId="66">'Map Deaths'!$A$1:$J$48</definedName>
    <definedName name="_xlnm.Print_Area" localSheetId="90">'Map Infant Deaths'!$A$1:$K$53</definedName>
    <definedName name="_xlnm.Print_Area" localSheetId="1">المحتويات!$A$1:$A$1</definedName>
    <definedName name="_xlnm.Print_Titles" localSheetId="2">Cont!$1:$2</definedName>
    <definedName name="_xlnm.Print_Titles" localSheetId="86">'D-12-1'!$1:$6</definedName>
    <definedName name="_xlnm.Print_Titles" localSheetId="87">'D-12-2'!$1:$6</definedName>
    <definedName name="_xlnm.Print_Titles" localSheetId="88">'D-12-3'!$1:$6</definedName>
    <definedName name="_xlnm.Print_Titles" localSheetId="76">'D-7'!$1:$6</definedName>
    <definedName name="_xlnm.Print_Titles" localSheetId="77">'D-8-1'!$1:$8</definedName>
    <definedName name="_xlnm.Print_Titles" localSheetId="78">'D-8-2'!$1:$8</definedName>
    <definedName name="_xlnm.Print_Titles" localSheetId="79">'D-8-3'!$1:$8</definedName>
    <definedName name="_xlnm.Print_Titles" localSheetId="56">'F2'!$1:$4</definedName>
    <definedName name="_xlnm.Print_Titles" localSheetId="57">'F3'!$1:$4</definedName>
    <definedName name="_xlnm.Print_Titles" localSheetId="58">'F4'!$1:$4</definedName>
    <definedName name="_xlnm.Print_Titles" localSheetId="59">'F5'!$1:$4</definedName>
    <definedName name="_xlnm.Print_Titles" localSheetId="60">'F6'!$1:$4</definedName>
    <definedName name="_xlnm.Print_Titles" localSheetId="61">'F7'!$1:$4</definedName>
    <definedName name="_xlnm.Print_Titles" localSheetId="62">'F8-1 '!$1:$5</definedName>
    <definedName name="_xlnm.Print_Titles" localSheetId="63">'F8-2'!$1:$5</definedName>
    <definedName name="_xlnm.Print_Titles" localSheetId="64">'F8-3'!$1:$5</definedName>
    <definedName name="_xlnm.Print_Titles" localSheetId="101">'ID-7'!$1:$6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79" l="1"/>
  <c r="G16" i="79"/>
  <c r="L16" i="79"/>
  <c r="B22" i="73"/>
  <c r="B21" i="73"/>
  <c r="G7" i="39"/>
  <c r="K7" i="39"/>
  <c r="L7" i="39"/>
  <c r="H7" i="39"/>
  <c r="C8" i="39"/>
  <c r="C13" i="39"/>
  <c r="C14" i="39"/>
  <c r="C15" i="39"/>
  <c r="C16" i="39"/>
  <c r="H24" i="92" l="1"/>
  <c r="B9" i="85"/>
  <c r="B8" i="85"/>
  <c r="B7" i="85"/>
  <c r="B21" i="85"/>
  <c r="B22" i="85"/>
  <c r="B24" i="85"/>
  <c r="B26" i="85" s="1"/>
  <c r="B25" i="85"/>
  <c r="B19" i="85"/>
  <c r="L26" i="235"/>
  <c r="H44" i="159"/>
  <c r="I45" i="159"/>
  <c r="H9" i="92"/>
  <c r="G63" i="90"/>
  <c r="G32" i="90"/>
  <c r="P45" i="236"/>
  <c r="G47" i="236"/>
  <c r="H26" i="235"/>
  <c r="D26" i="235"/>
  <c r="V12" i="93"/>
  <c r="V13" i="93"/>
  <c r="V8" i="93"/>
  <c r="C11" i="90"/>
  <c r="C10" i="90"/>
  <c r="C9" i="90"/>
  <c r="C9" i="92" s="1"/>
  <c r="C11" i="91"/>
  <c r="C10" i="91"/>
  <c r="C9" i="91"/>
  <c r="C10" i="92"/>
  <c r="M104" i="89"/>
  <c r="B24" i="86"/>
  <c r="J19" i="81"/>
  <c r="N9" i="80"/>
  <c r="N8" i="80"/>
  <c r="N7" i="80"/>
  <c r="B17" i="80"/>
  <c r="D9" i="85"/>
  <c r="D10" i="85"/>
  <c r="D11" i="85"/>
  <c r="D12" i="85"/>
  <c r="D13" i="85"/>
  <c r="D14" i="85"/>
  <c r="D15" i="85"/>
  <c r="D16" i="85"/>
  <c r="D17" i="85"/>
  <c r="D18" i="85"/>
  <c r="D19" i="85"/>
  <c r="D20" i="85"/>
  <c r="D21" i="85"/>
  <c r="D22" i="85"/>
  <c r="D23" i="85"/>
  <c r="D24" i="85"/>
  <c r="D25" i="85"/>
  <c r="D8" i="85"/>
  <c r="D7" i="85"/>
  <c r="F7" i="85"/>
  <c r="F9" i="85"/>
  <c r="F10" i="85"/>
  <c r="F11" i="85"/>
  <c r="F12" i="85"/>
  <c r="F13" i="85"/>
  <c r="F14" i="85"/>
  <c r="F15" i="85"/>
  <c r="F16" i="85"/>
  <c r="F17" i="85"/>
  <c r="F18" i="85"/>
  <c r="F19" i="85"/>
  <c r="F20" i="85"/>
  <c r="F21" i="85"/>
  <c r="F22" i="85"/>
  <c r="F23" i="85"/>
  <c r="F24" i="85"/>
  <c r="F25" i="85"/>
  <c r="F8" i="85"/>
  <c r="F26" i="85" l="1"/>
  <c r="E9" i="38"/>
  <c r="E7" i="38"/>
  <c r="D12" i="37"/>
  <c r="B9" i="37"/>
  <c r="B10" i="37"/>
  <c r="B11" i="37"/>
  <c r="B13" i="37"/>
  <c r="B8" i="37"/>
  <c r="B7" i="37"/>
  <c r="C7" i="37"/>
  <c r="C8" i="37"/>
  <c r="D7" i="37"/>
  <c r="C9" i="37"/>
  <c r="D9" i="37"/>
  <c r="C10" i="37"/>
  <c r="D10" i="37"/>
  <c r="C11" i="37"/>
  <c r="D11" i="37"/>
  <c r="C12" i="37"/>
  <c r="C13" i="37"/>
  <c r="D13" i="37"/>
  <c r="C14" i="37"/>
  <c r="D14" i="37"/>
  <c r="D8" i="37"/>
  <c r="E7" i="37"/>
  <c r="E14" i="37"/>
  <c r="E13" i="37"/>
  <c r="E12" i="37"/>
  <c r="E11" i="37"/>
  <c r="E10" i="37"/>
  <c r="E9" i="37"/>
  <c r="E8" i="37"/>
  <c r="H15" i="37"/>
  <c r="H9" i="37"/>
  <c r="H10" i="37"/>
  <c r="H11" i="37"/>
  <c r="H12" i="37"/>
  <c r="H13" i="37"/>
  <c r="H14" i="37"/>
  <c r="H8" i="37"/>
  <c r="H7" i="37"/>
  <c r="H14" i="72"/>
  <c r="G18" i="234"/>
  <c r="G19" i="234"/>
  <c r="G20" i="234"/>
  <c r="G9" i="234"/>
  <c r="G10" i="234"/>
  <c r="G11" i="234"/>
  <c r="G12" i="234"/>
  <c r="G13" i="234"/>
  <c r="G14" i="234"/>
  <c r="G15" i="234"/>
  <c r="G16" i="234"/>
  <c r="G17" i="234"/>
  <c r="G21" i="234"/>
  <c r="G22" i="234"/>
  <c r="G23" i="234"/>
  <c r="G24" i="234"/>
  <c r="G25" i="234"/>
  <c r="F17" i="234"/>
  <c r="F18" i="234"/>
  <c r="F19" i="234"/>
  <c r="F20" i="234"/>
  <c r="F16" i="234"/>
  <c r="F14" i="234"/>
  <c r="F15" i="234"/>
  <c r="F25" i="234"/>
  <c r="D7" i="235"/>
  <c r="E7" i="235"/>
  <c r="F7" i="235"/>
  <c r="F13" i="235"/>
  <c r="G12" i="235"/>
  <c r="G17" i="235"/>
  <c r="I26" i="235"/>
  <c r="J26" i="235"/>
  <c r="M26" i="235"/>
  <c r="I12" i="234" s="1"/>
  <c r="N26" i="235"/>
  <c r="J11" i="234" s="1"/>
  <c r="G9" i="235"/>
  <c r="G10" i="235"/>
  <c r="G11" i="235"/>
  <c r="G13" i="235"/>
  <c r="G14" i="235"/>
  <c r="G15" i="235"/>
  <c r="G16" i="235"/>
  <c r="G18" i="235"/>
  <c r="G19" i="235"/>
  <c r="G20" i="235"/>
  <c r="G21" i="235"/>
  <c r="G22" i="235"/>
  <c r="G23" i="235"/>
  <c r="G24" i="235"/>
  <c r="G25" i="235"/>
  <c r="G8" i="235"/>
  <c r="G7" i="235"/>
  <c r="C23" i="234"/>
  <c r="F23" i="234"/>
  <c r="H23" i="234"/>
  <c r="I23" i="234"/>
  <c r="J23" i="234"/>
  <c r="J12" i="234"/>
  <c r="C12" i="234"/>
  <c r="F12" i="234"/>
  <c r="H12" i="234"/>
  <c r="D12" i="235"/>
  <c r="E12" i="235"/>
  <c r="F12" i="235"/>
  <c r="K12" i="235"/>
  <c r="D19" i="236"/>
  <c r="E9" i="235"/>
  <c r="E10" i="235"/>
  <c r="E11" i="235"/>
  <c r="E13" i="235"/>
  <c r="E14" i="235"/>
  <c r="E15" i="235"/>
  <c r="E16" i="235"/>
  <c r="E17" i="235"/>
  <c r="E18" i="235"/>
  <c r="E19" i="235"/>
  <c r="E20" i="235"/>
  <c r="E21" i="235"/>
  <c r="E22" i="235"/>
  <c r="E23" i="235"/>
  <c r="E24" i="235"/>
  <c r="E25" i="235"/>
  <c r="E8" i="235"/>
  <c r="F9" i="235"/>
  <c r="F10" i="235"/>
  <c r="F11" i="235"/>
  <c r="F14" i="235"/>
  <c r="F15" i="235"/>
  <c r="F16" i="235"/>
  <c r="F17" i="235"/>
  <c r="F18" i="235"/>
  <c r="F19" i="235"/>
  <c r="F20" i="235"/>
  <c r="F21" i="235"/>
  <c r="F22" i="235"/>
  <c r="F23" i="235"/>
  <c r="F24" i="235"/>
  <c r="F25" i="235"/>
  <c r="F8" i="235"/>
  <c r="D23" i="235"/>
  <c r="K23" i="235"/>
  <c r="V51" i="262"/>
  <c r="V48" i="262"/>
  <c r="V49" i="262"/>
  <c r="D50" i="262"/>
  <c r="V50" i="262"/>
  <c r="D39" i="262"/>
  <c r="D48" i="261"/>
  <c r="V48" i="261"/>
  <c r="V47" i="261"/>
  <c r="D37" i="261"/>
  <c r="C21" i="120"/>
  <c r="B6" i="120"/>
  <c r="C19" i="259"/>
  <c r="B19" i="259"/>
  <c r="J17" i="114"/>
  <c r="B17" i="114"/>
  <c r="B16" i="114"/>
  <c r="K17" i="114"/>
  <c r="L17" i="114"/>
  <c r="M17" i="114"/>
  <c r="E8" i="114"/>
  <c r="E7" i="114"/>
  <c r="B14" i="114"/>
  <c r="C17" i="114"/>
  <c r="D17" i="114"/>
  <c r="F17" i="114"/>
  <c r="G17" i="114"/>
  <c r="H17" i="114"/>
  <c r="I17" i="114"/>
  <c r="D9" i="112"/>
  <c r="D10" i="112"/>
  <c r="D11" i="112"/>
  <c r="D12" i="112"/>
  <c r="D13" i="112"/>
  <c r="E13" i="112"/>
  <c r="E8" i="112"/>
  <c r="E9" i="112"/>
  <c r="E10" i="112"/>
  <c r="E11" i="112"/>
  <c r="E12" i="112"/>
  <c r="E14" i="112"/>
  <c r="E15" i="112"/>
  <c r="E16" i="112"/>
  <c r="E7" i="112"/>
  <c r="D7" i="112"/>
  <c r="I26" i="85"/>
  <c r="J26" i="85"/>
  <c r="B35" i="81"/>
  <c r="I38" i="74"/>
  <c r="I44" i="74"/>
  <c r="C43" i="74"/>
  <c r="B19" i="73"/>
  <c r="B16" i="70"/>
  <c r="C30" i="67"/>
  <c r="B21" i="67"/>
  <c r="B27" i="67"/>
  <c r="C28" i="67"/>
  <c r="B28" i="67"/>
  <c r="B15" i="65"/>
  <c r="B14" i="65"/>
  <c r="B13" i="65"/>
  <c r="B12" i="65"/>
  <c r="B11" i="65"/>
  <c r="B10" i="65"/>
  <c r="B9" i="65"/>
  <c r="B8" i="65"/>
  <c r="B16" i="65"/>
  <c r="C16" i="65"/>
  <c r="D16" i="65"/>
  <c r="E16" i="65"/>
  <c r="F16" i="65"/>
  <c r="G16" i="65"/>
  <c r="H16" i="65"/>
  <c r="I16" i="65"/>
  <c r="J16" i="65"/>
  <c r="K17" i="65"/>
  <c r="K16" i="65"/>
  <c r="B19" i="57"/>
  <c r="B16" i="55"/>
  <c r="B15" i="55"/>
  <c r="B14" i="55"/>
  <c r="B13" i="55"/>
  <c r="B12" i="55"/>
  <c r="B11" i="55"/>
  <c r="B10" i="55"/>
  <c r="B9" i="55"/>
  <c r="B8" i="55"/>
  <c r="B17" i="54"/>
  <c r="C17" i="54"/>
  <c r="D17" i="54"/>
  <c r="E17" i="54"/>
  <c r="F17" i="54"/>
  <c r="G17" i="54"/>
  <c r="H17" i="54"/>
  <c r="I17" i="54"/>
  <c r="J17" i="54"/>
  <c r="K17" i="54"/>
  <c r="L17" i="54"/>
  <c r="B11" i="54"/>
  <c r="B10" i="54"/>
  <c r="B9" i="54"/>
  <c r="B8" i="54"/>
  <c r="B16" i="54"/>
  <c r="B15" i="54"/>
  <c r="B14" i="54"/>
  <c r="B13" i="54"/>
  <c r="B12" i="54"/>
  <c r="B19" i="52"/>
  <c r="C19" i="52"/>
  <c r="C27" i="52"/>
  <c r="G16" i="52"/>
  <c r="F16" i="52"/>
  <c r="E16" i="52"/>
  <c r="E12" i="52"/>
  <c r="E11" i="52"/>
  <c r="E10" i="52"/>
  <c r="B12" i="52"/>
  <c r="B16" i="210"/>
  <c r="C16" i="210"/>
  <c r="D16" i="210"/>
  <c r="E16" i="210"/>
  <c r="F16" i="210"/>
  <c r="G16" i="210"/>
  <c r="H16" i="210"/>
  <c r="I16" i="210"/>
  <c r="J16" i="210"/>
  <c r="D27" i="210"/>
  <c r="B28" i="48"/>
  <c r="C26" i="48" s="1"/>
  <c r="B27" i="48"/>
  <c r="B26" i="48"/>
  <c r="B25" i="48"/>
  <c r="B24" i="48"/>
  <c r="B22" i="48"/>
  <c r="E35" i="47"/>
  <c r="E34" i="47"/>
  <c r="E7" i="47"/>
  <c r="C9" i="46"/>
  <c r="D9" i="46"/>
  <c r="E9" i="46"/>
  <c r="C8" i="46"/>
  <c r="D8" i="46"/>
  <c r="E8" i="46"/>
  <c r="C7" i="46"/>
  <c r="D7" i="46"/>
  <c r="E7" i="46"/>
  <c r="B7" i="46"/>
  <c r="C16" i="46"/>
  <c r="B16" i="46"/>
  <c r="B15" i="46"/>
  <c r="B14" i="46"/>
  <c r="B13" i="46"/>
  <c r="B12" i="46"/>
  <c r="B11" i="46"/>
  <c r="B10" i="46"/>
  <c r="B9" i="46"/>
  <c r="B8" i="46"/>
  <c r="C7" i="213"/>
  <c r="J16" i="146"/>
  <c r="I16" i="146"/>
  <c r="H16" i="146"/>
  <c r="G16" i="146"/>
  <c r="F16" i="146"/>
  <c r="E16" i="146"/>
  <c r="D16" i="146"/>
  <c r="C16" i="146"/>
  <c r="B16" i="146"/>
  <c r="K8" i="38"/>
  <c r="K9" i="38"/>
  <c r="K10" i="38"/>
  <c r="K11" i="38"/>
  <c r="K12" i="38"/>
  <c r="K13" i="38"/>
  <c r="K14" i="38"/>
  <c r="K15" i="38"/>
  <c r="K7" i="38"/>
  <c r="C26" i="52"/>
  <c r="O7" i="215"/>
  <c r="B16" i="52"/>
  <c r="K38" i="75"/>
  <c r="K44" i="75" s="1"/>
  <c r="H37" i="75"/>
  <c r="I38" i="75"/>
  <c r="I39" i="75" s="1"/>
  <c r="I37" i="75"/>
  <c r="J38" i="75"/>
  <c r="J37" i="75"/>
  <c r="I15" i="75"/>
  <c r="H38" i="75"/>
  <c r="L30" i="75"/>
  <c r="L27" i="75"/>
  <c r="H44" i="75"/>
  <c r="H12" i="75"/>
  <c r="F37" i="75"/>
  <c r="G37" i="75"/>
  <c r="E38" i="75"/>
  <c r="F38" i="75"/>
  <c r="G38" i="75"/>
  <c r="E27" i="75"/>
  <c r="E24" i="75"/>
  <c r="D15" i="75"/>
  <c r="D18" i="75"/>
  <c r="D21" i="75"/>
  <c r="D24" i="75"/>
  <c r="D27" i="75"/>
  <c r="D30" i="75"/>
  <c r="D33" i="75"/>
  <c r="D36" i="75"/>
  <c r="I39" i="74"/>
  <c r="I45" i="74" s="1"/>
  <c r="I37" i="74"/>
  <c r="I43" i="74" s="1"/>
  <c r="J42" i="74"/>
  <c r="J45" i="74"/>
  <c r="H38" i="74"/>
  <c r="H44" i="74" s="1"/>
  <c r="L9" i="74"/>
  <c r="D10" i="73"/>
  <c r="D9" i="73"/>
  <c r="D8" i="73"/>
  <c r="C8" i="67"/>
  <c r="C19" i="58"/>
  <c r="F18" i="61"/>
  <c r="H19" i="59"/>
  <c r="D20" i="52"/>
  <c r="D21" i="52"/>
  <c r="D23" i="52"/>
  <c r="D25" i="52"/>
  <c r="D26" i="52"/>
  <c r="D19" i="52"/>
  <c r="D21" i="210"/>
  <c r="D23" i="210"/>
  <c r="D24" i="210"/>
  <c r="D25" i="210"/>
  <c r="D26" i="210"/>
  <c r="D20" i="210"/>
  <c r="B20" i="210"/>
  <c r="C27" i="48"/>
  <c r="C25" i="48"/>
  <c r="C24" i="48"/>
  <c r="C23" i="48"/>
  <c r="C22" i="48"/>
  <c r="E17" i="47"/>
  <c r="G15" i="47"/>
  <c r="G18" i="47"/>
  <c r="G21" i="47"/>
  <c r="G24" i="47"/>
  <c r="G27" i="47"/>
  <c r="G30" i="47"/>
  <c r="G33" i="47"/>
  <c r="J33" i="47"/>
  <c r="J15" i="47"/>
  <c r="J18" i="47"/>
  <c r="J21" i="47"/>
  <c r="J24" i="47"/>
  <c r="J27" i="47"/>
  <c r="J30" i="47"/>
  <c r="D9" i="47"/>
  <c r="G12" i="47"/>
  <c r="G9" i="47"/>
  <c r="J12" i="47"/>
  <c r="J9" i="47"/>
  <c r="O35" i="214"/>
  <c r="K30" i="213"/>
  <c r="K18" i="213"/>
  <c r="N18" i="213"/>
  <c r="B15" i="35"/>
  <c r="B14" i="37" l="1"/>
  <c r="B12" i="37"/>
  <c r="C28" i="48"/>
  <c r="E8" i="85"/>
  <c r="E7" i="85"/>
  <c r="G26" i="235"/>
  <c r="C12" i="235"/>
  <c r="C23" i="235"/>
  <c r="E17" i="114"/>
  <c r="B17" i="55"/>
  <c r="F39" i="75"/>
  <c r="O14" i="93"/>
  <c r="F15" i="83"/>
  <c r="F16" i="83"/>
  <c r="F17" i="83"/>
  <c r="F18" i="83"/>
  <c r="F19" i="83"/>
  <c r="F20" i="83"/>
  <c r="F21" i="83"/>
  <c r="F22" i="83"/>
  <c r="F23" i="83"/>
  <c r="F24" i="83"/>
  <c r="F25" i="83"/>
  <c r="F26" i="83"/>
  <c r="F27" i="83"/>
  <c r="F28" i="83"/>
  <c r="F29" i="83"/>
  <c r="F30" i="83"/>
  <c r="F31" i="83"/>
  <c r="F32" i="83"/>
  <c r="F14" i="83"/>
  <c r="F13" i="83"/>
  <c r="J19" i="83"/>
  <c r="J18" i="83"/>
  <c r="J13" i="83"/>
  <c r="D38" i="83" s="1"/>
  <c r="J15" i="83"/>
  <c r="J16" i="83"/>
  <c r="J17" i="83"/>
  <c r="J20" i="83"/>
  <c r="J21" i="83"/>
  <c r="J22" i="83"/>
  <c r="J23" i="83"/>
  <c r="J24" i="83"/>
  <c r="J25" i="83"/>
  <c r="J26" i="83"/>
  <c r="J27" i="83"/>
  <c r="J28" i="83"/>
  <c r="J29" i="83"/>
  <c r="J30" i="83"/>
  <c r="J31" i="83"/>
  <c r="J32" i="83"/>
  <c r="J14" i="83"/>
  <c r="M33" i="116"/>
  <c r="L33" i="116"/>
  <c r="K33" i="116"/>
  <c r="J33" i="116"/>
  <c r="I33" i="116"/>
  <c r="H33" i="116"/>
  <c r="G33" i="116"/>
  <c r="F33" i="116"/>
  <c r="E33" i="116"/>
  <c r="D33" i="116"/>
  <c r="C33" i="116"/>
  <c r="B33" i="116"/>
  <c r="M19" i="259"/>
  <c r="L19" i="259"/>
  <c r="K19" i="259"/>
  <c r="J19" i="259"/>
  <c r="I19" i="259"/>
  <c r="H19" i="259"/>
  <c r="G19" i="259"/>
  <c r="F19" i="259"/>
  <c r="E19" i="259"/>
  <c r="D19" i="259"/>
  <c r="B33" i="118"/>
  <c r="C33" i="118"/>
  <c r="D33" i="118"/>
  <c r="E33" i="118"/>
  <c r="F33" i="118"/>
  <c r="G33" i="118"/>
  <c r="H33" i="118"/>
  <c r="I33" i="118"/>
  <c r="J33" i="118"/>
  <c r="K33" i="118"/>
  <c r="L33" i="118"/>
  <c r="M33" i="118"/>
  <c r="N33" i="118"/>
  <c r="F33" i="117"/>
  <c r="E33" i="117"/>
  <c r="D33" i="117"/>
  <c r="B33" i="117"/>
  <c r="C33" i="117"/>
  <c r="E46" i="261"/>
  <c r="H14" i="93"/>
  <c r="D12" i="86"/>
  <c r="E27" i="83"/>
  <c r="E26" i="83"/>
  <c r="D29" i="83"/>
  <c r="E29" i="83"/>
  <c r="D30" i="83"/>
  <c r="E30" i="83"/>
  <c r="D31" i="83"/>
  <c r="E31" i="83"/>
  <c r="E32" i="83"/>
  <c r="D32" i="83"/>
  <c r="E23" i="83"/>
  <c r="E22" i="83"/>
  <c r="E19" i="83"/>
  <c r="E20" i="83"/>
  <c r="E21" i="83"/>
  <c r="E16" i="83"/>
  <c r="E15" i="83"/>
  <c r="E14" i="83"/>
  <c r="E13" i="83"/>
  <c r="E11" i="83"/>
  <c r="E10" i="83"/>
  <c r="E9" i="83"/>
  <c r="E8" i="83"/>
  <c r="E7" i="83"/>
  <c r="E26" i="85"/>
  <c r="D26" i="85"/>
  <c r="C7" i="85" s="1"/>
  <c r="F19" i="81"/>
  <c r="B19" i="81"/>
  <c r="C19" i="81"/>
  <c r="D19" i="81"/>
  <c r="E19" i="81"/>
  <c r="G19" i="81"/>
  <c r="H19" i="81"/>
  <c r="I19" i="81"/>
  <c r="K19" i="81"/>
  <c r="L19" i="81"/>
  <c r="M19" i="81"/>
  <c r="H17" i="80"/>
  <c r="I17" i="80"/>
  <c r="J17" i="80"/>
  <c r="K17" i="80"/>
  <c r="L17" i="80"/>
  <c r="O17" i="80"/>
  <c r="P17" i="80"/>
  <c r="Q17" i="80"/>
  <c r="K13" i="235"/>
  <c r="E23" i="234" l="1"/>
  <c r="E20" i="234"/>
  <c r="E25" i="234"/>
  <c r="D50" i="83"/>
  <c r="B50" i="83"/>
  <c r="E22" i="234"/>
  <c r="E12" i="234"/>
  <c r="G8" i="234"/>
  <c r="G7" i="234"/>
  <c r="G26" i="234" s="1"/>
  <c r="E14" i="234"/>
  <c r="K7" i="235"/>
  <c r="E50" i="83" l="1"/>
  <c r="J14" i="234"/>
  <c r="F26" i="235"/>
  <c r="E38" i="83"/>
  <c r="D49" i="83"/>
  <c r="B38" i="83"/>
  <c r="J7" i="89"/>
  <c r="D19" i="239"/>
  <c r="E19" i="239"/>
  <c r="F19" i="239"/>
  <c r="G19" i="239"/>
  <c r="H19" i="239"/>
  <c r="I19" i="239"/>
  <c r="J19" i="239"/>
  <c r="K19" i="239"/>
  <c r="L19" i="239"/>
  <c r="M19" i="239"/>
  <c r="N19" i="239"/>
  <c r="C19" i="239"/>
  <c r="B12" i="120"/>
  <c r="C12" i="120"/>
  <c r="D12" i="120"/>
  <c r="E12" i="120"/>
  <c r="J14" i="114"/>
  <c r="J13" i="114"/>
  <c r="J12" i="114"/>
  <c r="J11" i="114"/>
  <c r="J9" i="114"/>
  <c r="J10" i="114"/>
  <c r="J8" i="114"/>
  <c r="J15" i="114"/>
  <c r="J16" i="114"/>
  <c r="J7" i="114"/>
  <c r="F7" i="114"/>
  <c r="E47" i="261"/>
  <c r="E49" i="261" s="1"/>
  <c r="T47" i="236"/>
  <c r="V47" i="236"/>
  <c r="F47" i="236"/>
  <c r="E47" i="236"/>
  <c r="D46" i="236"/>
  <c r="D23" i="234" l="1"/>
  <c r="D12" i="234"/>
  <c r="J7" i="234"/>
  <c r="L46" i="158"/>
  <c r="C41" i="158"/>
  <c r="D14" i="93"/>
  <c r="C14" i="93"/>
  <c r="B14" i="93"/>
  <c r="V10" i="93" s="1"/>
  <c r="V11" i="93"/>
  <c r="V9" i="93"/>
  <c r="K14" i="93"/>
  <c r="D64" i="91"/>
  <c r="D63" i="91"/>
  <c r="E64" i="90"/>
  <c r="D64" i="90"/>
  <c r="H64" i="90"/>
  <c r="H63" i="90"/>
  <c r="C12" i="86"/>
  <c r="M26" i="85"/>
  <c r="N26" i="85"/>
  <c r="J95" i="89"/>
  <c r="J58" i="89"/>
  <c r="J35" i="89"/>
  <c r="F23" i="89"/>
  <c r="J17" i="89"/>
  <c r="D11" i="262"/>
  <c r="D14" i="236"/>
  <c r="K11" i="235"/>
  <c r="D7" i="239"/>
  <c r="E7" i="239"/>
  <c r="F7" i="239"/>
  <c r="D8" i="239"/>
  <c r="E8" i="239"/>
  <c r="F8" i="239"/>
  <c r="D9" i="239"/>
  <c r="E9" i="239"/>
  <c r="F9" i="239"/>
  <c r="D10" i="239"/>
  <c r="E10" i="239"/>
  <c r="F10" i="239"/>
  <c r="D11" i="239"/>
  <c r="E11" i="239"/>
  <c r="F11" i="239"/>
  <c r="D12" i="239"/>
  <c r="E12" i="239"/>
  <c r="F12" i="239"/>
  <c r="D13" i="239"/>
  <c r="E13" i="239"/>
  <c r="F13" i="239"/>
  <c r="D14" i="239"/>
  <c r="E14" i="239"/>
  <c r="F14" i="239"/>
  <c r="D15" i="239"/>
  <c r="E15" i="239"/>
  <c r="F15" i="239"/>
  <c r="D16" i="239"/>
  <c r="E16" i="239"/>
  <c r="F16" i="239"/>
  <c r="D17" i="239"/>
  <c r="E17" i="239"/>
  <c r="F17" i="239"/>
  <c r="D18" i="239"/>
  <c r="E18" i="239"/>
  <c r="F18" i="239"/>
  <c r="G7" i="239"/>
  <c r="K7" i="239"/>
  <c r="G8" i="239"/>
  <c r="K8" i="239"/>
  <c r="G9" i="239"/>
  <c r="K9" i="239"/>
  <c r="G10" i="239"/>
  <c r="K10" i="239"/>
  <c r="G11" i="239"/>
  <c r="K11" i="239"/>
  <c r="G12" i="239"/>
  <c r="K12" i="239"/>
  <c r="G13" i="239"/>
  <c r="K13" i="239"/>
  <c r="G14" i="239"/>
  <c r="K14" i="239"/>
  <c r="G15" i="239"/>
  <c r="K15" i="239"/>
  <c r="G16" i="239"/>
  <c r="K16" i="239"/>
  <c r="G17" i="239"/>
  <c r="K17" i="239"/>
  <c r="G18" i="239"/>
  <c r="K18" i="239"/>
  <c r="U48" i="262"/>
  <c r="G49" i="262"/>
  <c r="D44" i="262"/>
  <c r="D45" i="262"/>
  <c r="E48" i="262"/>
  <c r="F48" i="262"/>
  <c r="F51" i="262" s="1"/>
  <c r="G48" i="262"/>
  <c r="H48" i="262"/>
  <c r="I48" i="262"/>
  <c r="J48" i="262"/>
  <c r="K48" i="262"/>
  <c r="L48" i="262"/>
  <c r="M48" i="262"/>
  <c r="N48" i="262"/>
  <c r="O48" i="262"/>
  <c r="P48" i="262"/>
  <c r="Q48" i="262"/>
  <c r="R48" i="262"/>
  <c r="S48" i="262"/>
  <c r="T48" i="262"/>
  <c r="E49" i="262"/>
  <c r="F49" i="262"/>
  <c r="H49" i="262"/>
  <c r="I49" i="262"/>
  <c r="J49" i="262"/>
  <c r="K49" i="262"/>
  <c r="L49" i="262"/>
  <c r="M49" i="262"/>
  <c r="N49" i="262"/>
  <c r="O49" i="262"/>
  <c r="P49" i="262"/>
  <c r="Q49" i="262"/>
  <c r="R49" i="262"/>
  <c r="S49" i="262"/>
  <c r="T49" i="262"/>
  <c r="U49" i="262"/>
  <c r="D65" i="91" l="1"/>
  <c r="T51" i="262"/>
  <c r="M51" i="262"/>
  <c r="L51" i="262"/>
  <c r="E51" i="262"/>
  <c r="S51" i="262"/>
  <c r="Q51" i="262"/>
  <c r="U51" i="262"/>
  <c r="P51" i="262"/>
  <c r="R51" i="262"/>
  <c r="O51" i="262"/>
  <c r="N51" i="262"/>
  <c r="K51" i="262"/>
  <c r="J51" i="262"/>
  <c r="I51" i="262"/>
  <c r="H51" i="262"/>
  <c r="G51" i="262"/>
  <c r="C7" i="239"/>
  <c r="F8" i="114" l="1"/>
  <c r="D44" i="159"/>
  <c r="D46" i="159" s="1"/>
  <c r="E44" i="159"/>
  <c r="F44" i="159"/>
  <c r="C44" i="159" s="1"/>
  <c r="G44" i="159"/>
  <c r="I44" i="159"/>
  <c r="D45" i="159"/>
  <c r="E45" i="159"/>
  <c r="E46" i="159" s="1"/>
  <c r="F45" i="159"/>
  <c r="G45" i="159"/>
  <c r="H45" i="159"/>
  <c r="H46" i="159" s="1"/>
  <c r="J44" i="159"/>
  <c r="J45" i="159"/>
  <c r="J46" i="159" s="1"/>
  <c r="K44" i="159"/>
  <c r="K45" i="159"/>
  <c r="L44" i="159"/>
  <c r="L45" i="159"/>
  <c r="L44" i="263"/>
  <c r="L46" i="159"/>
  <c r="C18" i="159"/>
  <c r="C19" i="159" s="1"/>
  <c r="D31" i="159"/>
  <c r="L43" i="159"/>
  <c r="K43" i="159"/>
  <c r="J43" i="159"/>
  <c r="I43" i="159"/>
  <c r="H43" i="159"/>
  <c r="G43" i="159"/>
  <c r="F43" i="159"/>
  <c r="E43" i="159"/>
  <c r="D43" i="159"/>
  <c r="L37" i="159"/>
  <c r="K37" i="159"/>
  <c r="J37" i="159"/>
  <c r="I37" i="159"/>
  <c r="H37" i="159"/>
  <c r="G37" i="159"/>
  <c r="F37" i="159"/>
  <c r="E37" i="159"/>
  <c r="D37" i="159"/>
  <c r="L31" i="159"/>
  <c r="K31" i="159"/>
  <c r="J31" i="159"/>
  <c r="I31" i="159"/>
  <c r="H31" i="159"/>
  <c r="G31" i="159"/>
  <c r="F31" i="159"/>
  <c r="E31" i="159"/>
  <c r="L25" i="159"/>
  <c r="K25" i="159"/>
  <c r="J25" i="159"/>
  <c r="I25" i="159"/>
  <c r="H25" i="159"/>
  <c r="G25" i="159"/>
  <c r="F25" i="159"/>
  <c r="E25" i="159"/>
  <c r="D25" i="159"/>
  <c r="L19" i="159"/>
  <c r="K19" i="159"/>
  <c r="J19" i="159"/>
  <c r="I19" i="159"/>
  <c r="H19" i="159"/>
  <c r="G19" i="159"/>
  <c r="F19" i="159"/>
  <c r="E19" i="159"/>
  <c r="D19" i="159"/>
  <c r="C42" i="159"/>
  <c r="C41" i="159"/>
  <c r="C36" i="159"/>
  <c r="C35" i="159"/>
  <c r="C30" i="159"/>
  <c r="C29" i="159"/>
  <c r="C24" i="159"/>
  <c r="C23" i="159"/>
  <c r="C17" i="159"/>
  <c r="K46" i="159"/>
  <c r="I46" i="159"/>
  <c r="G46" i="159"/>
  <c r="F46" i="159"/>
  <c r="L40" i="159"/>
  <c r="K40" i="159"/>
  <c r="J40" i="159"/>
  <c r="I40" i="159"/>
  <c r="H40" i="159"/>
  <c r="G40" i="159"/>
  <c r="F40" i="159"/>
  <c r="E40" i="159"/>
  <c r="D40" i="159"/>
  <c r="L34" i="159"/>
  <c r="K34" i="159"/>
  <c r="J34" i="159"/>
  <c r="I34" i="159"/>
  <c r="H34" i="159"/>
  <c r="G34" i="159"/>
  <c r="F34" i="159"/>
  <c r="E34" i="159"/>
  <c r="D34" i="159"/>
  <c r="L28" i="159"/>
  <c r="K28" i="159"/>
  <c r="J28" i="159"/>
  <c r="I28" i="159"/>
  <c r="H28" i="159"/>
  <c r="G28" i="159"/>
  <c r="F28" i="159"/>
  <c r="E28" i="159"/>
  <c r="D28" i="159"/>
  <c r="L22" i="159"/>
  <c r="K22" i="159"/>
  <c r="J22" i="159"/>
  <c r="I22" i="159"/>
  <c r="H22" i="159"/>
  <c r="G22" i="159"/>
  <c r="F22" i="159"/>
  <c r="E22" i="159"/>
  <c r="D22" i="159"/>
  <c r="C39" i="159"/>
  <c r="C38" i="159"/>
  <c r="C32" i="159"/>
  <c r="C27" i="159"/>
  <c r="C33" i="159"/>
  <c r="C26" i="159"/>
  <c r="C21" i="159"/>
  <c r="C20" i="159"/>
  <c r="C15" i="159"/>
  <c r="C14" i="159"/>
  <c r="D16" i="159"/>
  <c r="E16" i="159"/>
  <c r="F16" i="159"/>
  <c r="G16" i="159"/>
  <c r="H16" i="159"/>
  <c r="I16" i="159"/>
  <c r="J16" i="159"/>
  <c r="K16" i="159"/>
  <c r="L16" i="159"/>
  <c r="E13" i="159"/>
  <c r="F13" i="159"/>
  <c r="H13" i="159"/>
  <c r="I13" i="159"/>
  <c r="E10" i="159"/>
  <c r="J9" i="159"/>
  <c r="J10" i="159" s="1"/>
  <c r="H34" i="263"/>
  <c r="C27" i="263"/>
  <c r="K22" i="263"/>
  <c r="F38" i="158"/>
  <c r="L40" i="158"/>
  <c r="C39" i="158"/>
  <c r="D39" i="158"/>
  <c r="E39" i="158"/>
  <c r="F39" i="158"/>
  <c r="G39" i="158"/>
  <c r="H39" i="158"/>
  <c r="I39" i="158"/>
  <c r="J39" i="158"/>
  <c r="K39" i="158"/>
  <c r="D38" i="158"/>
  <c r="E38" i="158"/>
  <c r="G38" i="158"/>
  <c r="H38" i="158"/>
  <c r="J38" i="158"/>
  <c r="K38" i="158"/>
  <c r="F37" i="158"/>
  <c r="G40" i="158"/>
  <c r="C27" i="158"/>
  <c r="L13" i="158"/>
  <c r="B9" i="93"/>
  <c r="B10" i="93"/>
  <c r="D62" i="91"/>
  <c r="D44" i="91"/>
  <c r="D26" i="91"/>
  <c r="F11" i="90"/>
  <c r="H14" i="90"/>
  <c r="I16" i="80"/>
  <c r="B16" i="80" s="1"/>
  <c r="C16" i="80"/>
  <c r="E16" i="80"/>
  <c r="G16" i="80"/>
  <c r="N16" i="80"/>
  <c r="J24" i="264"/>
  <c r="I24" i="264"/>
  <c r="H24" i="264"/>
  <c r="G24" i="264"/>
  <c r="F24" i="264"/>
  <c r="E24" i="264"/>
  <c r="D24" i="264"/>
  <c r="C24" i="264"/>
  <c r="B24" i="264"/>
  <c r="J15" i="112"/>
  <c r="F15" i="112"/>
  <c r="D15" i="112"/>
  <c r="C15" i="112"/>
  <c r="E14" i="93"/>
  <c r="B12" i="93"/>
  <c r="B11" i="93"/>
  <c r="B8" i="93"/>
  <c r="B7" i="93"/>
  <c r="L10" i="85"/>
  <c r="K12" i="83"/>
  <c r="K33" i="83" s="1"/>
  <c r="C14" i="83"/>
  <c r="C15" i="83"/>
  <c r="C16" i="83"/>
  <c r="C17" i="83"/>
  <c r="C18" i="83"/>
  <c r="C19" i="83"/>
  <c r="C20" i="83"/>
  <c r="C21" i="83"/>
  <c r="C22" i="83"/>
  <c r="C23" i="83"/>
  <c r="C24" i="83"/>
  <c r="C25" i="83"/>
  <c r="C26" i="83"/>
  <c r="C27" i="83"/>
  <c r="C28" i="83"/>
  <c r="C29" i="83"/>
  <c r="C30" i="83"/>
  <c r="B30" i="83" s="1"/>
  <c r="C31" i="83"/>
  <c r="B31" i="83" s="1"/>
  <c r="C32" i="83"/>
  <c r="C13" i="83"/>
  <c r="C8" i="83"/>
  <c r="C9" i="83"/>
  <c r="C10" i="83"/>
  <c r="C11" i="83"/>
  <c r="C7" i="81"/>
  <c r="C8" i="81"/>
  <c r="C9" i="81"/>
  <c r="C10" i="81"/>
  <c r="C11" i="81"/>
  <c r="C12" i="81"/>
  <c r="C13" i="81"/>
  <c r="C14" i="81"/>
  <c r="C15" i="81"/>
  <c r="C16" i="81"/>
  <c r="C17" i="81"/>
  <c r="C8" i="80"/>
  <c r="C9" i="80"/>
  <c r="C10" i="80"/>
  <c r="C11" i="80"/>
  <c r="C12" i="80"/>
  <c r="C13" i="80"/>
  <c r="C14" i="80"/>
  <c r="C15" i="80"/>
  <c r="C17" i="80" s="1"/>
  <c r="C7" i="80"/>
  <c r="L15" i="79"/>
  <c r="G15" i="79"/>
  <c r="E15" i="79"/>
  <c r="D15" i="79"/>
  <c r="C15" i="79"/>
  <c r="D36" i="74"/>
  <c r="D33" i="74"/>
  <c r="D30" i="74"/>
  <c r="D27" i="74"/>
  <c r="D24" i="74"/>
  <c r="D21" i="74"/>
  <c r="D18" i="74"/>
  <c r="D15" i="74"/>
  <c r="D12" i="74"/>
  <c r="D9" i="74"/>
  <c r="D9" i="75"/>
  <c r="E7" i="48"/>
  <c r="H7" i="48"/>
  <c r="K7" i="48"/>
  <c r="N7" i="48"/>
  <c r="E8" i="48"/>
  <c r="H8" i="48"/>
  <c r="K8" i="48"/>
  <c r="N8" i="48"/>
  <c r="E9" i="48"/>
  <c r="H9" i="48"/>
  <c r="K9" i="48"/>
  <c r="N9" i="48"/>
  <c r="E10" i="48"/>
  <c r="H10" i="48"/>
  <c r="K10" i="48"/>
  <c r="N10" i="48"/>
  <c r="E11" i="48"/>
  <c r="H11" i="48"/>
  <c r="K11" i="48"/>
  <c r="N11" i="48"/>
  <c r="E12" i="48"/>
  <c r="H12" i="48"/>
  <c r="K12" i="48"/>
  <c r="N12" i="48"/>
  <c r="C7" i="214"/>
  <c r="C8" i="214"/>
  <c r="D9" i="214"/>
  <c r="E9" i="214"/>
  <c r="F9" i="214"/>
  <c r="G9" i="214"/>
  <c r="H9" i="214"/>
  <c r="I9" i="214"/>
  <c r="J9" i="214"/>
  <c r="K9" i="214"/>
  <c r="L9" i="214"/>
  <c r="M9" i="214"/>
  <c r="N9" i="214"/>
  <c r="O9" i="214"/>
  <c r="C10" i="214"/>
  <c r="C11" i="214"/>
  <c r="D12" i="214"/>
  <c r="E12" i="214"/>
  <c r="F12" i="214"/>
  <c r="G12" i="214"/>
  <c r="H12" i="214"/>
  <c r="I12" i="214"/>
  <c r="J12" i="214"/>
  <c r="K12" i="214"/>
  <c r="L12" i="214"/>
  <c r="M12" i="214"/>
  <c r="N12" i="214"/>
  <c r="O12" i="214"/>
  <c r="C13" i="214"/>
  <c r="C14" i="214"/>
  <c r="D15" i="214"/>
  <c r="E15" i="214"/>
  <c r="F15" i="214"/>
  <c r="G15" i="214"/>
  <c r="H15" i="214"/>
  <c r="I15" i="214"/>
  <c r="J15" i="214"/>
  <c r="K15" i="214"/>
  <c r="L15" i="214"/>
  <c r="M15" i="214"/>
  <c r="N15" i="214"/>
  <c r="O15" i="214"/>
  <c r="C16" i="214"/>
  <c r="C17" i="214"/>
  <c r="D18" i="214"/>
  <c r="E18" i="214"/>
  <c r="F18" i="214"/>
  <c r="G18" i="214"/>
  <c r="H18" i="214"/>
  <c r="I18" i="214"/>
  <c r="J18" i="214"/>
  <c r="K18" i="214"/>
  <c r="L18" i="214"/>
  <c r="M18" i="214"/>
  <c r="N18" i="214"/>
  <c r="O18" i="214"/>
  <c r="C19" i="214"/>
  <c r="C20" i="214"/>
  <c r="D21" i="214"/>
  <c r="E21" i="214"/>
  <c r="F21" i="214"/>
  <c r="G21" i="214"/>
  <c r="H21" i="214"/>
  <c r="I21" i="214"/>
  <c r="J21" i="214"/>
  <c r="K21" i="214"/>
  <c r="L21" i="214"/>
  <c r="M21" i="214"/>
  <c r="N21" i="214"/>
  <c r="O21" i="214"/>
  <c r="C22" i="214"/>
  <c r="C23" i="214"/>
  <c r="D24" i="214"/>
  <c r="E24" i="214"/>
  <c r="F24" i="214"/>
  <c r="G24" i="214"/>
  <c r="H24" i="214"/>
  <c r="I24" i="214"/>
  <c r="J24" i="214"/>
  <c r="K24" i="214"/>
  <c r="L24" i="214"/>
  <c r="M24" i="214"/>
  <c r="N24" i="214"/>
  <c r="O24" i="214"/>
  <c r="C25" i="214"/>
  <c r="C26" i="214"/>
  <c r="D27" i="214"/>
  <c r="E27" i="214"/>
  <c r="F27" i="214"/>
  <c r="G27" i="214"/>
  <c r="H27" i="214"/>
  <c r="I27" i="214"/>
  <c r="J27" i="214"/>
  <c r="K27" i="214"/>
  <c r="L27" i="214"/>
  <c r="M27" i="214"/>
  <c r="N27" i="214"/>
  <c r="O27" i="214"/>
  <c r="C28" i="214"/>
  <c r="C29" i="214"/>
  <c r="D30" i="214"/>
  <c r="E30" i="214"/>
  <c r="F30" i="214"/>
  <c r="G30" i="214"/>
  <c r="H30" i="214"/>
  <c r="I30" i="214"/>
  <c r="J30" i="214"/>
  <c r="K30" i="214"/>
  <c r="L30" i="214"/>
  <c r="M30" i="214"/>
  <c r="N30" i="214"/>
  <c r="O30" i="214"/>
  <c r="C31" i="214"/>
  <c r="C32" i="214"/>
  <c r="D33" i="214"/>
  <c r="E33" i="214"/>
  <c r="F33" i="214"/>
  <c r="G33" i="214"/>
  <c r="H33" i="214"/>
  <c r="I33" i="214"/>
  <c r="J33" i="214"/>
  <c r="K33" i="214"/>
  <c r="L33" i="214"/>
  <c r="M33" i="214"/>
  <c r="N33" i="214"/>
  <c r="O33" i="214"/>
  <c r="L15" i="39"/>
  <c r="H15" i="39"/>
  <c r="F15" i="39"/>
  <c r="D15" i="39"/>
  <c r="J15" i="38"/>
  <c r="G15" i="38"/>
  <c r="F15" i="38"/>
  <c r="E15" i="38"/>
  <c r="D15" i="38"/>
  <c r="B14" i="35"/>
  <c r="C8" i="75"/>
  <c r="C10" i="75"/>
  <c r="C11" i="75"/>
  <c r="C13" i="75"/>
  <c r="C14" i="75"/>
  <c r="C16" i="75"/>
  <c r="C17" i="75"/>
  <c r="C19" i="75"/>
  <c r="C20" i="75"/>
  <c r="C22" i="75"/>
  <c r="C23" i="75"/>
  <c r="C25" i="75"/>
  <c r="C26" i="75"/>
  <c r="C28" i="75"/>
  <c r="C29" i="75"/>
  <c r="C31" i="75"/>
  <c r="C32" i="75"/>
  <c r="C34" i="75"/>
  <c r="C35" i="75"/>
  <c r="C40" i="75"/>
  <c r="C41" i="75"/>
  <c r="C7" i="75"/>
  <c r="D42" i="75"/>
  <c r="D38" i="75"/>
  <c r="D44" i="75" s="1"/>
  <c r="D37" i="75"/>
  <c r="D43" i="75" s="1"/>
  <c r="D12" i="75"/>
  <c r="D42" i="74"/>
  <c r="D38" i="74"/>
  <c r="D44" i="74" s="1"/>
  <c r="D37" i="74"/>
  <c r="E37" i="74"/>
  <c r="E43" i="74" s="1"/>
  <c r="C8" i="74"/>
  <c r="C10" i="74"/>
  <c r="C11" i="74"/>
  <c r="C13" i="74"/>
  <c r="C14" i="74"/>
  <c r="C16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40" i="74"/>
  <c r="C41" i="74"/>
  <c r="C7" i="74"/>
  <c r="B9" i="71"/>
  <c r="B10" i="71"/>
  <c r="B11" i="71"/>
  <c r="B12" i="71"/>
  <c r="B13" i="71"/>
  <c r="B14" i="71"/>
  <c r="B15" i="71"/>
  <c r="B8" i="71"/>
  <c r="B15" i="39" l="1"/>
  <c r="E15" i="39" s="1"/>
  <c r="B15" i="38"/>
  <c r="C38" i="158"/>
  <c r="D45" i="75"/>
  <c r="D39" i="74"/>
  <c r="C18" i="214"/>
  <c r="B15" i="79"/>
  <c r="K15" i="79" s="1"/>
  <c r="C45" i="159"/>
  <c r="C46" i="159" s="1"/>
  <c r="C43" i="159"/>
  <c r="C34" i="159"/>
  <c r="C31" i="159"/>
  <c r="C28" i="159"/>
  <c r="C22" i="159"/>
  <c r="C40" i="159"/>
  <c r="C25" i="159"/>
  <c r="C37" i="159"/>
  <c r="C16" i="159"/>
  <c r="B15" i="112"/>
  <c r="D39" i="75"/>
  <c r="D43" i="74"/>
  <c r="C15" i="214"/>
  <c r="C21" i="214"/>
  <c r="C24" i="214"/>
  <c r="C27" i="214"/>
  <c r="C30" i="214"/>
  <c r="C33" i="214"/>
  <c r="C51" i="215" s="1"/>
  <c r="C9" i="214"/>
  <c r="C12" i="214"/>
  <c r="C15" i="38"/>
  <c r="L43" i="263"/>
  <c r="K43" i="263"/>
  <c r="J43" i="263"/>
  <c r="I43" i="263"/>
  <c r="H43" i="263"/>
  <c r="G43" i="263"/>
  <c r="F43" i="263"/>
  <c r="E43" i="263"/>
  <c r="D43" i="263"/>
  <c r="C42" i="263"/>
  <c r="C41" i="263"/>
  <c r="L39" i="263"/>
  <c r="L45" i="263" s="1"/>
  <c r="K39" i="263"/>
  <c r="K45" i="263" s="1"/>
  <c r="J39" i="263"/>
  <c r="J45" i="263" s="1"/>
  <c r="I39" i="263"/>
  <c r="I45" i="263" s="1"/>
  <c r="H39" i="263"/>
  <c r="H45" i="263" s="1"/>
  <c r="G39" i="263"/>
  <c r="F39" i="263"/>
  <c r="F45" i="263" s="1"/>
  <c r="E39" i="263"/>
  <c r="E45" i="263" s="1"/>
  <c r="D39" i="263"/>
  <c r="D45" i="263" s="1"/>
  <c r="L38" i="263"/>
  <c r="K38" i="263"/>
  <c r="J38" i="263"/>
  <c r="I38" i="263"/>
  <c r="H38" i="263"/>
  <c r="G38" i="263"/>
  <c r="G44" i="263" s="1"/>
  <c r="F38" i="263"/>
  <c r="F44" i="263" s="1"/>
  <c r="E38" i="263"/>
  <c r="D38" i="263"/>
  <c r="D44" i="263" s="1"/>
  <c r="L37" i="263"/>
  <c r="K37" i="263"/>
  <c r="J37" i="263"/>
  <c r="I37" i="263"/>
  <c r="H37" i="263"/>
  <c r="G37" i="263"/>
  <c r="F37" i="263"/>
  <c r="E37" i="263"/>
  <c r="D37" i="263"/>
  <c r="C36" i="263"/>
  <c r="C35" i="263"/>
  <c r="L34" i="263"/>
  <c r="K34" i="263"/>
  <c r="J34" i="263"/>
  <c r="I34" i="263"/>
  <c r="G34" i="263"/>
  <c r="F34" i="263"/>
  <c r="E34" i="263"/>
  <c r="D34" i="263"/>
  <c r="C33" i="263"/>
  <c r="C32" i="263"/>
  <c r="L31" i="263"/>
  <c r="K31" i="263"/>
  <c r="J31" i="263"/>
  <c r="I31" i="263"/>
  <c r="H31" i="263"/>
  <c r="G31" i="263"/>
  <c r="F31" i="263"/>
  <c r="E31" i="263"/>
  <c r="D31" i="263"/>
  <c r="C30" i="263"/>
  <c r="C29" i="263"/>
  <c r="L28" i="263"/>
  <c r="K28" i="263"/>
  <c r="J28" i="263"/>
  <c r="I28" i="263"/>
  <c r="H28" i="263"/>
  <c r="G28" i="263"/>
  <c r="F28" i="263"/>
  <c r="E28" i="263"/>
  <c r="D28" i="263"/>
  <c r="C26" i="263"/>
  <c r="L25" i="263"/>
  <c r="K25" i="263"/>
  <c r="J25" i="263"/>
  <c r="I25" i="263"/>
  <c r="H25" i="263"/>
  <c r="G25" i="263"/>
  <c r="F25" i="263"/>
  <c r="E25" i="263"/>
  <c r="D25" i="263"/>
  <c r="C24" i="263"/>
  <c r="C23" i="263"/>
  <c r="L22" i="263"/>
  <c r="J22" i="263"/>
  <c r="I22" i="263"/>
  <c r="H22" i="263"/>
  <c r="G22" i="263"/>
  <c r="F22" i="263"/>
  <c r="E22" i="263"/>
  <c r="D22" i="263"/>
  <c r="C21" i="263"/>
  <c r="C20" i="263"/>
  <c r="L19" i="263"/>
  <c r="K19" i="263"/>
  <c r="J19" i="263"/>
  <c r="I19" i="263"/>
  <c r="H19" i="263"/>
  <c r="G19" i="263"/>
  <c r="F19" i="263"/>
  <c r="E19" i="263"/>
  <c r="D19" i="263"/>
  <c r="C18" i="263"/>
  <c r="C17" i="263"/>
  <c r="L16" i="263"/>
  <c r="K16" i="263"/>
  <c r="J16" i="263"/>
  <c r="I16" i="263"/>
  <c r="H16" i="263"/>
  <c r="G16" i="263"/>
  <c r="F16" i="263"/>
  <c r="E16" i="263"/>
  <c r="D16" i="263"/>
  <c r="C15" i="263"/>
  <c r="C14" i="263"/>
  <c r="L13" i="263"/>
  <c r="K13" i="263"/>
  <c r="J13" i="263"/>
  <c r="I13" i="263"/>
  <c r="H13" i="263"/>
  <c r="G13" i="263"/>
  <c r="F13" i="263"/>
  <c r="E13" i="263"/>
  <c r="D13" i="263"/>
  <c r="C12" i="263"/>
  <c r="C11" i="263"/>
  <c r="L10" i="263"/>
  <c r="K10" i="263"/>
  <c r="J10" i="263"/>
  <c r="I10" i="263"/>
  <c r="H10" i="263"/>
  <c r="G10" i="263"/>
  <c r="F10" i="263"/>
  <c r="E10" i="263"/>
  <c r="D10" i="263"/>
  <c r="C9" i="263"/>
  <c r="C8" i="263"/>
  <c r="C39" i="263" l="1"/>
  <c r="C45" i="263" s="1"/>
  <c r="C31" i="263"/>
  <c r="C13" i="263"/>
  <c r="C19" i="263"/>
  <c r="C37" i="263"/>
  <c r="F15" i="79"/>
  <c r="D45" i="74"/>
  <c r="G15" i="39"/>
  <c r="K15" i="39"/>
  <c r="F40" i="263"/>
  <c r="C43" i="263"/>
  <c r="C22" i="263"/>
  <c r="C28" i="263"/>
  <c r="E40" i="263"/>
  <c r="F46" i="263"/>
  <c r="C34" i="263"/>
  <c r="H40" i="263"/>
  <c r="I40" i="263"/>
  <c r="J40" i="263"/>
  <c r="C25" i="263"/>
  <c r="K40" i="263"/>
  <c r="L40" i="263"/>
  <c r="D46" i="263"/>
  <c r="H44" i="263"/>
  <c r="H46" i="263" s="1"/>
  <c r="C10" i="263"/>
  <c r="L46" i="263"/>
  <c r="C16" i="263"/>
  <c r="C38" i="263"/>
  <c r="C44" i="263" s="1"/>
  <c r="G40" i="263"/>
  <c r="I44" i="263"/>
  <c r="I46" i="263" s="1"/>
  <c r="G45" i="263"/>
  <c r="G46" i="263" s="1"/>
  <c r="J44" i="263"/>
  <c r="J46" i="263" s="1"/>
  <c r="K44" i="263"/>
  <c r="K46" i="263" s="1"/>
  <c r="E44" i="263"/>
  <c r="E46" i="263" s="1"/>
  <c r="D40" i="263"/>
  <c r="C46" i="263" l="1"/>
  <c r="C40" i="263"/>
  <c r="C35" i="158"/>
  <c r="E7" i="89"/>
  <c r="D7" i="89"/>
  <c r="C7" i="89"/>
  <c r="I43" i="75"/>
  <c r="F42" i="74"/>
  <c r="L38" i="74"/>
  <c r="L37" i="74"/>
  <c r="C9" i="72"/>
  <c r="C10" i="72"/>
  <c r="C11" i="72"/>
  <c r="C12" i="72"/>
  <c r="C13" i="72"/>
  <c r="C14" i="72"/>
  <c r="C15" i="72"/>
  <c r="C8" i="72"/>
  <c r="D16" i="71"/>
  <c r="C16" i="71"/>
  <c r="C16" i="70"/>
  <c r="C17" i="55"/>
  <c r="D17" i="55"/>
  <c r="E17" i="55"/>
  <c r="F17" i="55"/>
  <c r="G17" i="55"/>
  <c r="H17" i="55"/>
  <c r="I17" i="55"/>
  <c r="J17" i="55"/>
  <c r="K17" i="55"/>
  <c r="L17" i="55"/>
  <c r="C16" i="72" l="1"/>
  <c r="L39" i="74"/>
  <c r="G24" i="74"/>
  <c r="G11" i="73"/>
  <c r="K16" i="67"/>
  <c r="C9" i="61" l="1"/>
  <c r="C10" i="61"/>
  <c r="C11" i="61"/>
  <c r="C12" i="61"/>
  <c r="C13" i="61"/>
  <c r="C14" i="61"/>
  <c r="C15" i="61"/>
  <c r="C16" i="61"/>
  <c r="C17" i="61"/>
  <c r="C18" i="61"/>
  <c r="C8" i="61"/>
  <c r="B18" i="60"/>
  <c r="B17" i="60"/>
  <c r="B16" i="60"/>
  <c r="B15" i="60"/>
  <c r="B14" i="60"/>
  <c r="B13" i="60"/>
  <c r="B12" i="60"/>
  <c r="B11" i="60"/>
  <c r="B10" i="60"/>
  <c r="B9" i="60"/>
  <c r="B8" i="60"/>
  <c r="C19" i="60"/>
  <c r="B18" i="59"/>
  <c r="B17" i="59"/>
  <c r="B16" i="59"/>
  <c r="B15" i="59"/>
  <c r="B14" i="59"/>
  <c r="B13" i="59"/>
  <c r="B12" i="59"/>
  <c r="B11" i="59"/>
  <c r="B10" i="59"/>
  <c r="B9" i="59"/>
  <c r="B8" i="59"/>
  <c r="C19" i="59"/>
  <c r="B18" i="58"/>
  <c r="B17" i="58"/>
  <c r="B16" i="58"/>
  <c r="B15" i="58"/>
  <c r="B14" i="58"/>
  <c r="B13" i="58"/>
  <c r="B12" i="58"/>
  <c r="B11" i="58"/>
  <c r="B10" i="58"/>
  <c r="B9" i="58"/>
  <c r="B8" i="58"/>
  <c r="C19" i="57"/>
  <c r="C19" i="61" l="1"/>
  <c r="B19" i="58"/>
  <c r="C16" i="56"/>
  <c r="D16" i="56"/>
  <c r="E16" i="56"/>
  <c r="F16" i="56"/>
  <c r="G16" i="56"/>
  <c r="H16" i="56"/>
  <c r="I16" i="56"/>
  <c r="J16" i="56"/>
  <c r="K16" i="56"/>
  <c r="L16" i="56"/>
  <c r="B16" i="56"/>
  <c r="E15" i="52"/>
  <c r="I16" i="52"/>
  <c r="J16" i="52"/>
  <c r="C15" i="52"/>
  <c r="D15" i="52"/>
  <c r="H15" i="52"/>
  <c r="E15" i="210"/>
  <c r="C15" i="210"/>
  <c r="B15" i="52" l="1"/>
  <c r="V45" i="236"/>
  <c r="D13" i="236" l="1"/>
  <c r="K47" i="261"/>
  <c r="D11" i="261"/>
  <c r="O46" i="261"/>
  <c r="M47" i="261"/>
  <c r="P46" i="261"/>
  <c r="N47" i="261"/>
  <c r="D13" i="261"/>
  <c r="D13" i="262"/>
  <c r="D21" i="261"/>
  <c r="D38" i="261"/>
  <c r="D37" i="262"/>
  <c r="N46" i="261"/>
  <c r="N49" i="261" s="1"/>
  <c r="Q46" i="261"/>
  <c r="O47" i="261"/>
  <c r="D28" i="261"/>
  <c r="D28" i="262"/>
  <c r="D36" i="261"/>
  <c r="D36" i="262"/>
  <c r="L47" i="261"/>
  <c r="D19" i="261"/>
  <c r="D19" i="262"/>
  <c r="R46" i="261"/>
  <c r="Q47" i="261"/>
  <c r="D22" i="261"/>
  <c r="D22" i="262"/>
  <c r="D23" i="261"/>
  <c r="D23" i="262"/>
  <c r="D39" i="261"/>
  <c r="D38" i="262"/>
  <c r="D40" i="261"/>
  <c r="D40" i="262"/>
  <c r="D35" i="261"/>
  <c r="D35" i="262"/>
  <c r="S46" i="261"/>
  <c r="R47" i="261"/>
  <c r="D29" i="261"/>
  <c r="D29" i="262"/>
  <c r="T46" i="261"/>
  <c r="S47" i="261"/>
  <c r="D17" i="261"/>
  <c r="D17" i="262"/>
  <c r="D21" i="262"/>
  <c r="D33" i="261"/>
  <c r="D33" i="262"/>
  <c r="D24" i="261"/>
  <c r="D24" i="262"/>
  <c r="D41" i="261"/>
  <c r="D41" i="262"/>
  <c r="D45" i="261"/>
  <c r="F46" i="261"/>
  <c r="V46" i="261"/>
  <c r="U47" i="261"/>
  <c r="D15" i="261"/>
  <c r="D15" i="262"/>
  <c r="D31" i="261"/>
  <c r="D31" i="262"/>
  <c r="D20" i="261"/>
  <c r="D20" i="262"/>
  <c r="G46" i="261"/>
  <c r="D30" i="261"/>
  <c r="D30" i="262"/>
  <c r="D42" i="261"/>
  <c r="D42" i="262"/>
  <c r="U46" i="261"/>
  <c r="T47" i="261"/>
  <c r="P47" i="261"/>
  <c r="H46" i="261"/>
  <c r="H49" i="261" s="1"/>
  <c r="F47" i="261"/>
  <c r="D9" i="261"/>
  <c r="D9" i="262"/>
  <c r="D25" i="261"/>
  <c r="D25" i="262"/>
  <c r="D32" i="261"/>
  <c r="D32" i="262"/>
  <c r="I46" i="261"/>
  <c r="G47" i="261"/>
  <c r="D12" i="261"/>
  <c r="D12" i="262"/>
  <c r="D16" i="261"/>
  <c r="D16" i="262"/>
  <c r="J46" i="261"/>
  <c r="H47" i="261"/>
  <c r="D27" i="261"/>
  <c r="D27" i="262"/>
  <c r="D44" i="261"/>
  <c r="K46" i="261"/>
  <c r="I47" i="261"/>
  <c r="D10" i="261"/>
  <c r="D14" i="261"/>
  <c r="D14" i="262"/>
  <c r="D18" i="261"/>
  <c r="D18" i="262"/>
  <c r="D26" i="261"/>
  <c r="D34" i="261"/>
  <c r="D34" i="262"/>
  <c r="D43" i="261"/>
  <c r="D43" i="262"/>
  <c r="M46" i="261"/>
  <c r="L46" i="261"/>
  <c r="L49" i="261" s="1"/>
  <c r="J47" i="261"/>
  <c r="D47" i="262"/>
  <c r="D46" i="262"/>
  <c r="D26" i="262"/>
  <c r="D7" i="261"/>
  <c r="D46" i="261" s="1"/>
  <c r="D8" i="261"/>
  <c r="Q49" i="261" l="1"/>
  <c r="T49" i="261"/>
  <c r="R49" i="261"/>
  <c r="O49" i="261"/>
  <c r="M49" i="261"/>
  <c r="U49" i="261"/>
  <c r="J49" i="261"/>
  <c r="V49" i="261"/>
  <c r="F49" i="261"/>
  <c r="P49" i="261"/>
  <c r="I49" i="261"/>
  <c r="S49" i="261"/>
  <c r="K49" i="261"/>
  <c r="G49" i="261"/>
  <c r="D10" i="262"/>
  <c r="D8" i="262"/>
  <c r="D49" i="262" s="1"/>
  <c r="D47" i="261"/>
  <c r="D7" i="262"/>
  <c r="D48" i="262" s="1"/>
  <c r="N9" i="255"/>
  <c r="O21" i="255"/>
  <c r="D51" i="262" l="1"/>
  <c r="D49" i="261"/>
  <c r="D15" i="210"/>
  <c r="B15" i="210" s="1"/>
  <c r="H15" i="210"/>
  <c r="B8" i="120" l="1"/>
  <c r="B9" i="120"/>
  <c r="C16" i="112"/>
  <c r="D16" i="112"/>
  <c r="D43" i="158"/>
  <c r="E43" i="158"/>
  <c r="F43" i="158"/>
  <c r="G43" i="158"/>
  <c r="H43" i="158"/>
  <c r="I43" i="158"/>
  <c r="J43" i="158"/>
  <c r="K43" i="158"/>
  <c r="L43" i="158"/>
  <c r="C7" i="83"/>
  <c r="C16" i="79" l="1"/>
  <c r="C14" i="79"/>
  <c r="C13" i="79"/>
  <c r="C12" i="79"/>
  <c r="C11" i="79"/>
  <c r="C10" i="79"/>
  <c r="C9" i="79"/>
  <c r="C8" i="79"/>
  <c r="C7" i="79"/>
  <c r="G14" i="79"/>
  <c r="G13" i="79"/>
  <c r="G12" i="79"/>
  <c r="G11" i="79"/>
  <c r="G10" i="79"/>
  <c r="G9" i="79"/>
  <c r="G8" i="79"/>
  <c r="G7" i="79"/>
  <c r="L7" i="79"/>
  <c r="L8" i="79"/>
  <c r="L9" i="79"/>
  <c r="L10" i="79"/>
  <c r="L11" i="79"/>
  <c r="L12" i="79"/>
  <c r="L13" i="79"/>
  <c r="L14" i="79"/>
  <c r="I15" i="80"/>
  <c r="I14" i="80"/>
  <c r="I13" i="80"/>
  <c r="I12" i="80"/>
  <c r="I11" i="80"/>
  <c r="I10" i="80"/>
  <c r="I9" i="80"/>
  <c r="I8" i="80"/>
  <c r="I7" i="80"/>
  <c r="N10" i="80"/>
  <c r="N11" i="80"/>
  <c r="N12" i="80"/>
  <c r="N13" i="80"/>
  <c r="N14" i="80"/>
  <c r="N15" i="80"/>
  <c r="N17" i="80" s="1"/>
  <c r="C18" i="81"/>
  <c r="F18" i="81"/>
  <c r="F17" i="81"/>
  <c r="F16" i="81"/>
  <c r="F15" i="81"/>
  <c r="F14" i="81"/>
  <c r="F13" i="81"/>
  <c r="F12" i="81"/>
  <c r="F11" i="81"/>
  <c r="F10" i="81"/>
  <c r="F9" i="81"/>
  <c r="F8" i="81"/>
  <c r="F7" i="81"/>
  <c r="J8" i="81"/>
  <c r="J9" i="81"/>
  <c r="J10" i="81"/>
  <c r="J11" i="81"/>
  <c r="J12" i="81"/>
  <c r="J13" i="81"/>
  <c r="J14" i="81"/>
  <c r="J15" i="81"/>
  <c r="J16" i="81"/>
  <c r="J17" i="81"/>
  <c r="J18" i="81"/>
  <c r="J7" i="81"/>
  <c r="B49" i="83"/>
  <c r="E49" i="83" s="1"/>
  <c r="F11" i="83"/>
  <c r="F10" i="83"/>
  <c r="F9" i="83"/>
  <c r="F8" i="83"/>
  <c r="F7" i="83"/>
  <c r="J8" i="83"/>
  <c r="J9" i="83"/>
  <c r="J10" i="83"/>
  <c r="J11" i="83"/>
  <c r="J7" i="83"/>
  <c r="J18" i="89"/>
  <c r="C103" i="89"/>
  <c r="C102" i="89"/>
  <c r="C101" i="89"/>
  <c r="C100" i="89"/>
  <c r="C99" i="89"/>
  <c r="C98" i="89"/>
  <c r="C97" i="89"/>
  <c r="C96" i="89"/>
  <c r="C95" i="89"/>
  <c r="C94" i="89"/>
  <c r="C93" i="89"/>
  <c r="C92" i="89"/>
  <c r="C91" i="89"/>
  <c r="C90" i="89"/>
  <c r="C89" i="89"/>
  <c r="C88" i="89"/>
  <c r="C87" i="89"/>
  <c r="C86" i="89"/>
  <c r="C85" i="89"/>
  <c r="C84" i="89"/>
  <c r="C83" i="89"/>
  <c r="C82" i="89"/>
  <c r="C81" i="89"/>
  <c r="C80" i="89"/>
  <c r="C79" i="89"/>
  <c r="C78" i="89"/>
  <c r="C77" i="89"/>
  <c r="C76" i="89"/>
  <c r="C75" i="89"/>
  <c r="C74" i="89"/>
  <c r="C73" i="89"/>
  <c r="C72" i="89"/>
  <c r="C71" i="89"/>
  <c r="C70" i="89"/>
  <c r="C69" i="89"/>
  <c r="C68" i="89"/>
  <c r="C67" i="89"/>
  <c r="C66" i="89"/>
  <c r="C65" i="89"/>
  <c r="C64" i="89"/>
  <c r="C63" i="89"/>
  <c r="C62" i="89"/>
  <c r="C61" i="89"/>
  <c r="C60" i="89"/>
  <c r="C59" i="89"/>
  <c r="C58" i="89"/>
  <c r="C57" i="89"/>
  <c r="C56" i="89"/>
  <c r="C55" i="89"/>
  <c r="C54" i="89"/>
  <c r="C53" i="89"/>
  <c r="C52" i="89"/>
  <c r="C51" i="89"/>
  <c r="C50" i="89"/>
  <c r="C49" i="89"/>
  <c r="C48" i="89"/>
  <c r="C47" i="89"/>
  <c r="C46" i="89"/>
  <c r="C45" i="89"/>
  <c r="C44" i="89"/>
  <c r="C43" i="89"/>
  <c r="C42" i="89"/>
  <c r="C41" i="89"/>
  <c r="C40" i="89"/>
  <c r="C39" i="89"/>
  <c r="C38" i="89"/>
  <c r="C37" i="89"/>
  <c r="C36" i="89"/>
  <c r="C35" i="89"/>
  <c r="C34" i="89"/>
  <c r="C33" i="89"/>
  <c r="C32" i="89"/>
  <c r="C31" i="89"/>
  <c r="C30" i="89"/>
  <c r="C29" i="89"/>
  <c r="C28" i="89"/>
  <c r="C27" i="89"/>
  <c r="C26" i="89"/>
  <c r="C25" i="89"/>
  <c r="C24" i="89"/>
  <c r="C23" i="89"/>
  <c r="C22" i="89"/>
  <c r="C21" i="89"/>
  <c r="C20" i="89"/>
  <c r="C19" i="89"/>
  <c r="C18" i="89"/>
  <c r="C17" i="89"/>
  <c r="C16" i="89"/>
  <c r="C15" i="89"/>
  <c r="C14" i="89"/>
  <c r="C13" i="89"/>
  <c r="C12" i="89"/>
  <c r="C11" i="89"/>
  <c r="C10" i="89"/>
  <c r="C9" i="89"/>
  <c r="C8" i="89"/>
  <c r="G104" i="89"/>
  <c r="H104" i="89"/>
  <c r="I104" i="89"/>
  <c r="K104" i="89"/>
  <c r="L104" i="89"/>
  <c r="F103" i="89"/>
  <c r="F102" i="89"/>
  <c r="F101" i="89"/>
  <c r="F100" i="89"/>
  <c r="F99" i="89"/>
  <c r="F98" i="89"/>
  <c r="F97" i="89"/>
  <c r="F96" i="89"/>
  <c r="F95" i="89"/>
  <c r="B95" i="89" s="1"/>
  <c r="F94" i="89"/>
  <c r="F93" i="89"/>
  <c r="F92" i="89"/>
  <c r="F91" i="89"/>
  <c r="F90" i="89"/>
  <c r="F89" i="89"/>
  <c r="F88" i="89"/>
  <c r="F87" i="89"/>
  <c r="F86" i="89"/>
  <c r="F85" i="89"/>
  <c r="F84" i="89"/>
  <c r="F83" i="89"/>
  <c r="F82" i="89"/>
  <c r="F81" i="89"/>
  <c r="F80" i="89"/>
  <c r="F79" i="89"/>
  <c r="F78" i="89"/>
  <c r="F77" i="89"/>
  <c r="F76" i="89"/>
  <c r="F75" i="89"/>
  <c r="F74" i="89"/>
  <c r="F73" i="89"/>
  <c r="F72" i="89"/>
  <c r="F71" i="89"/>
  <c r="F70" i="89"/>
  <c r="F69" i="89"/>
  <c r="F68" i="89"/>
  <c r="F67" i="89"/>
  <c r="F66" i="89"/>
  <c r="F65" i="89"/>
  <c r="F64" i="89"/>
  <c r="F63" i="89"/>
  <c r="F62" i="89"/>
  <c r="F61" i="89"/>
  <c r="F60" i="89"/>
  <c r="B60" i="89" s="1"/>
  <c r="F59" i="89"/>
  <c r="F58" i="89"/>
  <c r="F57" i="89"/>
  <c r="F56" i="89"/>
  <c r="F55" i="89"/>
  <c r="F54" i="89"/>
  <c r="F53" i="89"/>
  <c r="F52" i="89"/>
  <c r="F51" i="89"/>
  <c r="F50" i="89"/>
  <c r="F49" i="89"/>
  <c r="F48" i="89"/>
  <c r="F47" i="89"/>
  <c r="F46" i="89"/>
  <c r="F45" i="89"/>
  <c r="F44" i="89"/>
  <c r="F43" i="89"/>
  <c r="F42" i="89"/>
  <c r="F41" i="89"/>
  <c r="F40" i="89"/>
  <c r="F39" i="89"/>
  <c r="F38" i="89"/>
  <c r="F37" i="89"/>
  <c r="F36" i="89"/>
  <c r="F35" i="89"/>
  <c r="B35" i="89" s="1"/>
  <c r="F34" i="89"/>
  <c r="F33" i="89"/>
  <c r="F32" i="89"/>
  <c r="F31" i="89"/>
  <c r="F30" i="89"/>
  <c r="F29" i="89"/>
  <c r="F28" i="89"/>
  <c r="F27" i="89"/>
  <c r="F26" i="89"/>
  <c r="F25" i="89"/>
  <c r="F24" i="89"/>
  <c r="F22" i="89"/>
  <c r="F21" i="89"/>
  <c r="F20" i="89"/>
  <c r="F19" i="89"/>
  <c r="F18" i="89"/>
  <c r="F17" i="89"/>
  <c r="F16" i="89"/>
  <c r="F15" i="89"/>
  <c r="F14" i="89"/>
  <c r="F13" i="89"/>
  <c r="F12" i="89"/>
  <c r="F11" i="89"/>
  <c r="F10" i="89"/>
  <c r="F9" i="89"/>
  <c r="F8" i="89"/>
  <c r="F7" i="89"/>
  <c r="J8" i="89"/>
  <c r="J9" i="89"/>
  <c r="J10" i="89"/>
  <c r="J11" i="89"/>
  <c r="J12" i="89"/>
  <c r="J13" i="89"/>
  <c r="J14" i="89"/>
  <c r="J15" i="89"/>
  <c r="J16" i="89"/>
  <c r="J19" i="89"/>
  <c r="J20" i="89"/>
  <c r="J21" i="89"/>
  <c r="J22" i="89"/>
  <c r="J23" i="89"/>
  <c r="J24" i="89"/>
  <c r="J25" i="89"/>
  <c r="J26" i="89"/>
  <c r="J27" i="89"/>
  <c r="J28" i="89"/>
  <c r="J29" i="89"/>
  <c r="J30" i="89"/>
  <c r="J31" i="89"/>
  <c r="J32" i="89"/>
  <c r="J33" i="89"/>
  <c r="J34" i="89"/>
  <c r="J36" i="89"/>
  <c r="B36" i="89" s="1"/>
  <c r="J37" i="89"/>
  <c r="J38" i="89"/>
  <c r="J39" i="89"/>
  <c r="J40" i="89"/>
  <c r="J41" i="89"/>
  <c r="J42" i="89"/>
  <c r="J43" i="89"/>
  <c r="J44" i="89"/>
  <c r="J45" i="89"/>
  <c r="J46" i="89"/>
  <c r="J47" i="89"/>
  <c r="J48" i="89"/>
  <c r="J49" i="89"/>
  <c r="J50" i="89"/>
  <c r="J51" i="89"/>
  <c r="J52" i="89"/>
  <c r="J53" i="89"/>
  <c r="B53" i="89" s="1"/>
  <c r="J54" i="89"/>
  <c r="J55" i="89"/>
  <c r="J56" i="89"/>
  <c r="J57" i="89"/>
  <c r="J59" i="89"/>
  <c r="J60" i="89"/>
  <c r="J61" i="89"/>
  <c r="J62" i="89"/>
  <c r="J63" i="89"/>
  <c r="J64" i="89"/>
  <c r="J65" i="89"/>
  <c r="J66" i="89"/>
  <c r="J67" i="89"/>
  <c r="J68" i="89"/>
  <c r="J69" i="89"/>
  <c r="J70" i="89"/>
  <c r="J71" i="89"/>
  <c r="J72" i="89"/>
  <c r="J73" i="89"/>
  <c r="J74" i="89"/>
  <c r="J75" i="89"/>
  <c r="J76" i="89"/>
  <c r="J77" i="89"/>
  <c r="J78" i="89"/>
  <c r="J79" i="89"/>
  <c r="J80" i="89"/>
  <c r="J81" i="89"/>
  <c r="J82" i="89"/>
  <c r="J83" i="89"/>
  <c r="J84" i="89"/>
  <c r="B84" i="89" s="1"/>
  <c r="J85" i="89"/>
  <c r="J86" i="89"/>
  <c r="J87" i="89"/>
  <c r="J88" i="89"/>
  <c r="J89" i="89"/>
  <c r="J90" i="89"/>
  <c r="J91" i="89"/>
  <c r="J92" i="89"/>
  <c r="J93" i="89"/>
  <c r="J94" i="89"/>
  <c r="J96" i="89"/>
  <c r="J97" i="89"/>
  <c r="J98" i="89"/>
  <c r="J99" i="89"/>
  <c r="J100" i="89"/>
  <c r="J101" i="89"/>
  <c r="J102" i="89"/>
  <c r="J103" i="89"/>
  <c r="C14" i="112"/>
  <c r="C13" i="112"/>
  <c r="B13" i="112" s="1"/>
  <c r="C12" i="112"/>
  <c r="C11" i="112"/>
  <c r="C10" i="112"/>
  <c r="C9" i="112"/>
  <c r="C8" i="112"/>
  <c r="C7" i="112"/>
  <c r="B7" i="112" s="1"/>
  <c r="B16" i="112"/>
  <c r="F16" i="112"/>
  <c r="F14" i="112"/>
  <c r="F13" i="112"/>
  <c r="F12" i="112"/>
  <c r="F11" i="112"/>
  <c r="F10" i="112"/>
  <c r="F9" i="112"/>
  <c r="F8" i="112"/>
  <c r="F7" i="112"/>
  <c r="J7" i="112"/>
  <c r="J8" i="112"/>
  <c r="J9" i="112"/>
  <c r="J10" i="112"/>
  <c r="J11" i="112"/>
  <c r="J12" i="112"/>
  <c r="J13" i="112"/>
  <c r="J14" i="112"/>
  <c r="J16" i="112"/>
  <c r="F7" i="259"/>
  <c r="J8" i="116"/>
  <c r="B24" i="260"/>
  <c r="C24" i="260"/>
  <c r="D24" i="260"/>
  <c r="E24" i="260"/>
  <c r="F24" i="260"/>
  <c r="G24" i="260"/>
  <c r="H24" i="260"/>
  <c r="I24" i="260"/>
  <c r="J24" i="260"/>
  <c r="B37" i="89" l="1"/>
  <c r="B18" i="89"/>
  <c r="B67" i="89"/>
  <c r="B83" i="89"/>
  <c r="B13" i="89"/>
  <c r="B98" i="89"/>
  <c r="B94" i="89"/>
  <c r="B93" i="89"/>
  <c r="B85" i="89"/>
  <c r="B78" i="89"/>
  <c r="B77" i="89"/>
  <c r="B66" i="89"/>
  <c r="B63" i="89"/>
  <c r="B62" i="89"/>
  <c r="B61" i="89"/>
  <c r="B56" i="89"/>
  <c r="B47" i="89"/>
  <c r="B46" i="89"/>
  <c r="B45" i="89"/>
  <c r="B34" i="89"/>
  <c r="B24" i="89"/>
  <c r="B15" i="89"/>
  <c r="B14" i="89"/>
  <c r="B11" i="80"/>
  <c r="H16" i="80"/>
  <c r="M16" i="80"/>
  <c r="B76" i="89"/>
  <c r="B44" i="89"/>
  <c r="B103" i="89"/>
  <c r="B87" i="89"/>
  <c r="B55" i="89"/>
  <c r="B17" i="89"/>
  <c r="B97" i="89"/>
  <c r="B65" i="89"/>
  <c r="B33" i="89"/>
  <c r="B96" i="89"/>
  <c r="B64" i="89"/>
  <c r="B12" i="89"/>
  <c r="B7" i="89"/>
  <c r="B101" i="89"/>
  <c r="B81" i="89"/>
  <c r="B21" i="89"/>
  <c r="B15" i="80"/>
  <c r="B82" i="89"/>
  <c r="B79" i="89"/>
  <c r="B19" i="89"/>
  <c r="C104" i="89"/>
  <c r="B100" i="89"/>
  <c r="B40" i="89"/>
  <c r="B39" i="89"/>
  <c r="B80" i="89"/>
  <c r="B20" i="89"/>
  <c r="B99" i="89"/>
  <c r="B16" i="89"/>
  <c r="B9" i="80"/>
  <c r="B92" i="89"/>
  <c r="B72" i="89"/>
  <c r="B52" i="89"/>
  <c r="B32" i="89"/>
  <c r="B71" i="89"/>
  <c r="B51" i="89"/>
  <c r="B31" i="89"/>
  <c r="B50" i="89"/>
  <c r="B30" i="89"/>
  <c r="B69" i="89"/>
  <c r="B49" i="89"/>
  <c r="B29" i="89"/>
  <c r="B8" i="89"/>
  <c r="B13" i="80"/>
  <c r="B88" i="89"/>
  <c r="B68" i="89"/>
  <c r="B48" i="89"/>
  <c r="B28" i="89"/>
  <c r="B89" i="89"/>
  <c r="B73" i="89"/>
  <c r="B57" i="89"/>
  <c r="B41" i="89"/>
  <c r="B25" i="89"/>
  <c r="B9" i="89"/>
  <c r="F104" i="89"/>
  <c r="B70" i="89"/>
  <c r="B8" i="80"/>
  <c r="B86" i="89"/>
  <c r="B102" i="89"/>
  <c r="B54" i="89"/>
  <c r="B12" i="80"/>
  <c r="B22" i="89"/>
  <c r="B38" i="89"/>
  <c r="B91" i="89"/>
  <c r="B75" i="89"/>
  <c r="B59" i="89"/>
  <c r="B43" i="89"/>
  <c r="B27" i="89"/>
  <c r="B11" i="89"/>
  <c r="B90" i="89"/>
  <c r="B74" i="89"/>
  <c r="B58" i="89"/>
  <c r="B42" i="89"/>
  <c r="B26" i="89"/>
  <c r="B10" i="89"/>
  <c r="B14" i="80"/>
  <c r="B10" i="80"/>
  <c r="B7" i="80"/>
  <c r="J104" i="89"/>
  <c r="C15" i="120"/>
  <c r="B15" i="120"/>
  <c r="B7" i="120"/>
  <c r="B10" i="120"/>
  <c r="B11" i="120"/>
  <c r="B8" i="118"/>
  <c r="C9" i="116"/>
  <c r="D9" i="116"/>
  <c r="E9" i="116"/>
  <c r="C10" i="116"/>
  <c r="D10" i="116"/>
  <c r="E10" i="116"/>
  <c r="C11" i="116"/>
  <c r="D11" i="116"/>
  <c r="E11" i="116"/>
  <c r="C12" i="116"/>
  <c r="D12" i="116"/>
  <c r="E12" i="116"/>
  <c r="C13" i="116"/>
  <c r="D13" i="116"/>
  <c r="E13" i="116"/>
  <c r="C14" i="116"/>
  <c r="D14" i="116"/>
  <c r="E14" i="116"/>
  <c r="C15" i="116"/>
  <c r="D15" i="116"/>
  <c r="E15" i="116"/>
  <c r="C16" i="116"/>
  <c r="D16" i="116"/>
  <c r="E16" i="116"/>
  <c r="C17" i="116"/>
  <c r="D17" i="116"/>
  <c r="E17" i="116"/>
  <c r="C18" i="116"/>
  <c r="D18" i="116"/>
  <c r="E18" i="116"/>
  <c r="C19" i="116"/>
  <c r="D19" i="116"/>
  <c r="E19" i="116"/>
  <c r="C21" i="116"/>
  <c r="D21" i="116"/>
  <c r="E21" i="116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C8" i="116"/>
  <c r="D8" i="116"/>
  <c r="E8" i="116"/>
  <c r="F32" i="116"/>
  <c r="F31" i="116"/>
  <c r="F30" i="116"/>
  <c r="F29" i="116"/>
  <c r="F28" i="116"/>
  <c r="F27" i="116"/>
  <c r="F26" i="116"/>
  <c r="F25" i="116"/>
  <c r="F24" i="116"/>
  <c r="F23" i="116"/>
  <c r="F22" i="116"/>
  <c r="F21" i="116"/>
  <c r="F19" i="116"/>
  <c r="F18" i="116"/>
  <c r="F17" i="116"/>
  <c r="F16" i="116"/>
  <c r="F15" i="116"/>
  <c r="F14" i="116"/>
  <c r="F13" i="116"/>
  <c r="F12" i="116"/>
  <c r="F11" i="116"/>
  <c r="F10" i="116"/>
  <c r="F9" i="116"/>
  <c r="F8" i="116"/>
  <c r="J21" i="116"/>
  <c r="J22" i="116"/>
  <c r="J23" i="116"/>
  <c r="J24" i="116"/>
  <c r="J25" i="116"/>
  <c r="J26" i="116"/>
  <c r="J27" i="116"/>
  <c r="J28" i="116"/>
  <c r="J29" i="116"/>
  <c r="J30" i="116"/>
  <c r="J31" i="116"/>
  <c r="J32" i="116"/>
  <c r="J9" i="116"/>
  <c r="J10" i="116"/>
  <c r="J11" i="116"/>
  <c r="J12" i="116"/>
  <c r="J13" i="116"/>
  <c r="J14" i="116"/>
  <c r="J15" i="116"/>
  <c r="J16" i="116"/>
  <c r="J17" i="116"/>
  <c r="J18" i="116"/>
  <c r="J19" i="116"/>
  <c r="C7" i="259"/>
  <c r="F18" i="259"/>
  <c r="F17" i="259"/>
  <c r="F16" i="259"/>
  <c r="F15" i="259"/>
  <c r="F14" i="259"/>
  <c r="F13" i="259"/>
  <c r="F12" i="259"/>
  <c r="F11" i="259"/>
  <c r="F10" i="259"/>
  <c r="F9" i="259"/>
  <c r="F8" i="259"/>
  <c r="J8" i="259"/>
  <c r="J9" i="259"/>
  <c r="J10" i="259"/>
  <c r="J11" i="259"/>
  <c r="J12" i="259"/>
  <c r="J13" i="259"/>
  <c r="J14" i="259"/>
  <c r="J15" i="259"/>
  <c r="J16" i="259"/>
  <c r="J17" i="259"/>
  <c r="J18" i="259"/>
  <c r="J7" i="259"/>
  <c r="F15" i="114"/>
  <c r="F14" i="114"/>
  <c r="F13" i="114"/>
  <c r="F12" i="114"/>
  <c r="F11" i="114"/>
  <c r="F10" i="114"/>
  <c r="F9" i="114"/>
  <c r="D25" i="235"/>
  <c r="D24" i="235"/>
  <c r="D22" i="235"/>
  <c r="D21" i="235"/>
  <c r="D20" i="235"/>
  <c r="D19" i="235"/>
  <c r="D18" i="235"/>
  <c r="D17" i="235"/>
  <c r="D16" i="235"/>
  <c r="D15" i="235"/>
  <c r="D14" i="235"/>
  <c r="C14" i="235" s="1"/>
  <c r="D13" i="235"/>
  <c r="D11" i="235"/>
  <c r="D10" i="235"/>
  <c r="D9" i="235"/>
  <c r="D8" i="235"/>
  <c r="C26" i="235" s="1"/>
  <c r="K8" i="235"/>
  <c r="K9" i="235"/>
  <c r="K10" i="235"/>
  <c r="K14" i="235"/>
  <c r="K15" i="235"/>
  <c r="K16" i="235"/>
  <c r="K17" i="235"/>
  <c r="K18" i="235"/>
  <c r="K19" i="235"/>
  <c r="K20" i="235"/>
  <c r="K21" i="235"/>
  <c r="K22" i="235"/>
  <c r="K24" i="235"/>
  <c r="K25" i="235"/>
  <c r="L31" i="158"/>
  <c r="L37" i="158"/>
  <c r="K37" i="158"/>
  <c r="K40" i="158" s="1"/>
  <c r="J37" i="158"/>
  <c r="J40" i="158" s="1"/>
  <c r="I37" i="158"/>
  <c r="H37" i="158"/>
  <c r="G37" i="158"/>
  <c r="E37" i="158"/>
  <c r="D37" i="158"/>
  <c r="L34" i="158"/>
  <c r="K34" i="158"/>
  <c r="J34" i="158"/>
  <c r="I34" i="158"/>
  <c r="H34" i="158"/>
  <c r="G34" i="158"/>
  <c r="F34" i="158"/>
  <c r="E34" i="158"/>
  <c r="D34" i="158"/>
  <c r="K31" i="158"/>
  <c r="J31" i="158"/>
  <c r="I31" i="158"/>
  <c r="H31" i="158"/>
  <c r="G31" i="158"/>
  <c r="F31" i="158"/>
  <c r="E31" i="158"/>
  <c r="D31" i="158"/>
  <c r="L28" i="158"/>
  <c r="K28" i="158"/>
  <c r="J28" i="158"/>
  <c r="I28" i="158"/>
  <c r="H28" i="158"/>
  <c r="G28" i="158"/>
  <c r="F28" i="158"/>
  <c r="E28" i="158"/>
  <c r="D28" i="158"/>
  <c r="L25" i="158"/>
  <c r="K25" i="158"/>
  <c r="J25" i="158"/>
  <c r="I25" i="158"/>
  <c r="H25" i="158"/>
  <c r="G25" i="158"/>
  <c r="F25" i="158"/>
  <c r="E25" i="158"/>
  <c r="D25" i="158"/>
  <c r="L22" i="158"/>
  <c r="K22" i="158"/>
  <c r="J22" i="158"/>
  <c r="I22" i="158"/>
  <c r="H22" i="158"/>
  <c r="G22" i="158"/>
  <c r="F22" i="158"/>
  <c r="E22" i="158"/>
  <c r="D22" i="158"/>
  <c r="L19" i="158"/>
  <c r="K19" i="158"/>
  <c r="J19" i="158"/>
  <c r="I19" i="158"/>
  <c r="H19" i="158"/>
  <c r="G19" i="158"/>
  <c r="F19" i="158"/>
  <c r="E19" i="158"/>
  <c r="D19" i="158"/>
  <c r="L16" i="158"/>
  <c r="K16" i="158"/>
  <c r="J16" i="158"/>
  <c r="I16" i="158"/>
  <c r="H16" i="158"/>
  <c r="G16" i="158"/>
  <c r="F16" i="158"/>
  <c r="E16" i="158"/>
  <c r="D16" i="158"/>
  <c r="D13" i="158"/>
  <c r="E13" i="158"/>
  <c r="E40" i="158" s="1"/>
  <c r="F13" i="158"/>
  <c r="F40" i="158" s="1"/>
  <c r="G13" i="158"/>
  <c r="H13" i="158"/>
  <c r="I13" i="158"/>
  <c r="J13" i="158"/>
  <c r="K13" i="158"/>
  <c r="D10" i="158"/>
  <c r="E10" i="158"/>
  <c r="F10" i="158"/>
  <c r="G10" i="158"/>
  <c r="H10" i="158"/>
  <c r="I10" i="158"/>
  <c r="J10" i="158"/>
  <c r="K10" i="158"/>
  <c r="L10" i="158"/>
  <c r="L38" i="158"/>
  <c r="L44" i="158" s="1"/>
  <c r="H65" i="90"/>
  <c r="G64" i="90"/>
  <c r="F64" i="90"/>
  <c r="F63" i="90"/>
  <c r="E63" i="90"/>
  <c r="E65" i="90" s="1"/>
  <c r="D63" i="90"/>
  <c r="D65" i="90" s="1"/>
  <c r="G63" i="91"/>
  <c r="E63" i="91"/>
  <c r="F63" i="91"/>
  <c r="E64" i="91"/>
  <c r="F64" i="91"/>
  <c r="G64" i="91"/>
  <c r="H64" i="91"/>
  <c r="H63" i="91"/>
  <c r="E13" i="259"/>
  <c r="D13" i="259"/>
  <c r="C13" i="259"/>
  <c r="E12" i="259"/>
  <c r="D12" i="259"/>
  <c r="C12" i="259"/>
  <c r="E11" i="259"/>
  <c r="D11" i="259"/>
  <c r="C11" i="259"/>
  <c r="E18" i="259"/>
  <c r="D18" i="259"/>
  <c r="C18" i="259"/>
  <c r="E17" i="259"/>
  <c r="D17" i="259"/>
  <c r="C17" i="259"/>
  <c r="E16" i="259"/>
  <c r="D16" i="259"/>
  <c r="C16" i="259"/>
  <c r="E15" i="259"/>
  <c r="D15" i="259"/>
  <c r="C15" i="259"/>
  <c r="E14" i="259"/>
  <c r="D14" i="259"/>
  <c r="C14" i="259"/>
  <c r="E10" i="259"/>
  <c r="D10" i="259"/>
  <c r="C10" i="259"/>
  <c r="E9" i="259"/>
  <c r="D9" i="259"/>
  <c r="C9" i="259"/>
  <c r="E8" i="259"/>
  <c r="D8" i="259"/>
  <c r="C8" i="259"/>
  <c r="E7" i="259"/>
  <c r="D7" i="259"/>
  <c r="C8" i="258"/>
  <c r="D8" i="258"/>
  <c r="E8" i="258"/>
  <c r="F8" i="258"/>
  <c r="G8" i="258"/>
  <c r="H8" i="258"/>
  <c r="I8" i="258"/>
  <c r="J8" i="258"/>
  <c r="C9" i="258"/>
  <c r="D9" i="258"/>
  <c r="E9" i="258"/>
  <c r="F9" i="258"/>
  <c r="G9" i="258"/>
  <c r="H9" i="258"/>
  <c r="I9" i="258"/>
  <c r="J9" i="258"/>
  <c r="C10" i="258"/>
  <c r="D10" i="258"/>
  <c r="E10" i="258"/>
  <c r="F10" i="258"/>
  <c r="G10" i="258"/>
  <c r="H10" i="258"/>
  <c r="I10" i="258"/>
  <c r="J10" i="258"/>
  <c r="C11" i="258"/>
  <c r="D11" i="258"/>
  <c r="E11" i="258"/>
  <c r="F11" i="258"/>
  <c r="G11" i="258"/>
  <c r="H11" i="258"/>
  <c r="I11" i="258"/>
  <c r="J11" i="258"/>
  <c r="C12" i="258"/>
  <c r="D12" i="258"/>
  <c r="E12" i="258"/>
  <c r="F12" i="258"/>
  <c r="G12" i="258"/>
  <c r="H12" i="258"/>
  <c r="I12" i="258"/>
  <c r="J12" i="258"/>
  <c r="C13" i="258"/>
  <c r="D13" i="258"/>
  <c r="E13" i="258"/>
  <c r="F13" i="258"/>
  <c r="G13" i="258"/>
  <c r="H13" i="258"/>
  <c r="I13" i="258"/>
  <c r="J13" i="258"/>
  <c r="C14" i="258"/>
  <c r="D14" i="258"/>
  <c r="E14" i="258"/>
  <c r="F14" i="258"/>
  <c r="G14" i="258"/>
  <c r="H14" i="258"/>
  <c r="I14" i="258"/>
  <c r="J14" i="258"/>
  <c r="C15" i="258"/>
  <c r="D15" i="258"/>
  <c r="E15" i="258"/>
  <c r="F15" i="258"/>
  <c r="G15" i="258"/>
  <c r="H15" i="258"/>
  <c r="I15" i="258"/>
  <c r="J15" i="258"/>
  <c r="C16" i="258"/>
  <c r="D16" i="258"/>
  <c r="E16" i="258"/>
  <c r="F16" i="258"/>
  <c r="G16" i="258"/>
  <c r="H16" i="258"/>
  <c r="I16" i="258"/>
  <c r="J16" i="258"/>
  <c r="C17" i="258"/>
  <c r="D17" i="258"/>
  <c r="E17" i="258"/>
  <c r="F17" i="258"/>
  <c r="G17" i="258"/>
  <c r="H17" i="258"/>
  <c r="I17" i="258"/>
  <c r="J17" i="258"/>
  <c r="C18" i="258"/>
  <c r="D18" i="258"/>
  <c r="E18" i="258"/>
  <c r="F18" i="258"/>
  <c r="G18" i="258"/>
  <c r="H18" i="258"/>
  <c r="I18" i="258"/>
  <c r="J18" i="258"/>
  <c r="K9" i="258"/>
  <c r="K10" i="258"/>
  <c r="K11" i="258"/>
  <c r="K12" i="258"/>
  <c r="K13" i="258"/>
  <c r="K14" i="258"/>
  <c r="K15" i="258"/>
  <c r="K16" i="258"/>
  <c r="K17" i="258"/>
  <c r="K18" i="258"/>
  <c r="K8" i="258"/>
  <c r="K19" i="257"/>
  <c r="J19" i="257"/>
  <c r="I19" i="257"/>
  <c r="H19" i="257"/>
  <c r="G19" i="257"/>
  <c r="F19" i="257"/>
  <c r="E19" i="257"/>
  <c r="D19" i="257"/>
  <c r="C19" i="257"/>
  <c r="B18" i="257"/>
  <c r="B17" i="257"/>
  <c r="B16" i="257"/>
  <c r="B15" i="257"/>
  <c r="B14" i="257"/>
  <c r="B13" i="257"/>
  <c r="B12" i="257"/>
  <c r="B11" i="257"/>
  <c r="B10" i="257"/>
  <c r="B9" i="257"/>
  <c r="B8" i="257"/>
  <c r="Q14" i="256"/>
  <c r="P14" i="256"/>
  <c r="O14" i="256"/>
  <c r="L14" i="256"/>
  <c r="K14" i="256"/>
  <c r="J14" i="256"/>
  <c r="C14" i="256"/>
  <c r="N13" i="256"/>
  <c r="B13" i="256" s="1"/>
  <c r="I13" i="256"/>
  <c r="G13" i="256"/>
  <c r="E13" i="256"/>
  <c r="C13" i="256"/>
  <c r="N12" i="256"/>
  <c r="I12" i="256"/>
  <c r="G12" i="256"/>
  <c r="E12" i="256"/>
  <c r="C12" i="256"/>
  <c r="B12" i="256"/>
  <c r="N11" i="256"/>
  <c r="B11" i="256" s="1"/>
  <c r="I11" i="256"/>
  <c r="G11" i="256"/>
  <c r="E11" i="256"/>
  <c r="C11" i="256"/>
  <c r="N10" i="256"/>
  <c r="I10" i="256"/>
  <c r="G10" i="256"/>
  <c r="E10" i="256"/>
  <c r="C10" i="256"/>
  <c r="N9" i="256"/>
  <c r="I9" i="256"/>
  <c r="G9" i="256"/>
  <c r="E9" i="256"/>
  <c r="C9" i="256"/>
  <c r="N8" i="256"/>
  <c r="I8" i="256"/>
  <c r="G8" i="256"/>
  <c r="E8" i="256"/>
  <c r="C8" i="256"/>
  <c r="N7" i="256"/>
  <c r="I7" i="256"/>
  <c r="G7" i="256"/>
  <c r="E7" i="256"/>
  <c r="C7" i="256"/>
  <c r="N16" i="255"/>
  <c r="I16" i="255"/>
  <c r="G16" i="255"/>
  <c r="E16" i="255"/>
  <c r="C16" i="255"/>
  <c r="N15" i="255"/>
  <c r="I15" i="255"/>
  <c r="G15" i="255"/>
  <c r="E15" i="255"/>
  <c r="C15" i="255"/>
  <c r="Q21" i="255"/>
  <c r="P21" i="255"/>
  <c r="L21" i="255"/>
  <c r="K21" i="255"/>
  <c r="J21" i="255"/>
  <c r="C21" i="255"/>
  <c r="N20" i="255"/>
  <c r="I20" i="255"/>
  <c r="G20" i="255"/>
  <c r="E20" i="255"/>
  <c r="C20" i="255"/>
  <c r="N19" i="255"/>
  <c r="I19" i="255"/>
  <c r="G19" i="255"/>
  <c r="E19" i="255"/>
  <c r="C19" i="255"/>
  <c r="N18" i="255"/>
  <c r="I18" i="255"/>
  <c r="G18" i="255"/>
  <c r="E18" i="255"/>
  <c r="C18" i="255"/>
  <c r="N17" i="255"/>
  <c r="I17" i="255"/>
  <c r="G17" i="255"/>
  <c r="E17" i="255"/>
  <c r="C17" i="255"/>
  <c r="N14" i="255"/>
  <c r="I14" i="255"/>
  <c r="G14" i="255"/>
  <c r="E14" i="255"/>
  <c r="C14" i="255"/>
  <c r="N13" i="255"/>
  <c r="I13" i="255"/>
  <c r="G13" i="255"/>
  <c r="E13" i="255"/>
  <c r="C13" i="255"/>
  <c r="N12" i="255"/>
  <c r="I12" i="255"/>
  <c r="G12" i="255"/>
  <c r="E12" i="255"/>
  <c r="C12" i="255"/>
  <c r="N11" i="255"/>
  <c r="I11" i="255"/>
  <c r="G11" i="255"/>
  <c r="E11" i="255"/>
  <c r="C11" i="255"/>
  <c r="N10" i="255"/>
  <c r="I10" i="255"/>
  <c r="G10" i="255"/>
  <c r="E10" i="255"/>
  <c r="C10" i="255"/>
  <c r="I9" i="255"/>
  <c r="G9" i="255"/>
  <c r="E9" i="255"/>
  <c r="C9" i="255"/>
  <c r="N8" i="255"/>
  <c r="I8" i="255"/>
  <c r="G8" i="255"/>
  <c r="E8" i="255"/>
  <c r="C8" i="255"/>
  <c r="N7" i="255"/>
  <c r="I7" i="255"/>
  <c r="G7" i="255"/>
  <c r="E7" i="255"/>
  <c r="C7" i="255"/>
  <c r="E65" i="91" l="1"/>
  <c r="H65" i="91"/>
  <c r="B12" i="234"/>
  <c r="K26" i="235"/>
  <c r="G65" i="91"/>
  <c r="I19" i="258"/>
  <c r="C19" i="258"/>
  <c r="B18" i="259"/>
  <c r="D19" i="258"/>
  <c r="B32" i="116"/>
  <c r="C37" i="158"/>
  <c r="B11" i="258"/>
  <c r="B104" i="89"/>
  <c r="B18" i="258"/>
  <c r="B16" i="258"/>
  <c r="F19" i="258"/>
  <c r="F65" i="90"/>
  <c r="G65" i="90"/>
  <c r="B10" i="258"/>
  <c r="E19" i="258"/>
  <c r="J19" i="258"/>
  <c r="B26" i="116"/>
  <c r="N21" i="255"/>
  <c r="M15" i="255" s="1"/>
  <c r="H19" i="258"/>
  <c r="B19" i="255"/>
  <c r="B17" i="259"/>
  <c r="F65" i="91"/>
  <c r="B8" i="256"/>
  <c r="B19" i="257"/>
  <c r="B17" i="258"/>
  <c r="B12" i="258"/>
  <c r="G19" i="258"/>
  <c r="B15" i="255"/>
  <c r="B14" i="255"/>
  <c r="B12" i="255"/>
  <c r="B10" i="255"/>
  <c r="I21" i="255"/>
  <c r="H16" i="255" s="1"/>
  <c r="B7" i="255"/>
  <c r="B28" i="116"/>
  <c r="B25" i="116"/>
  <c r="B21" i="116"/>
  <c r="B15" i="116"/>
  <c r="B12" i="116"/>
  <c r="B9" i="116"/>
  <c r="B29" i="116"/>
  <c r="B27" i="116"/>
  <c r="B17" i="116"/>
  <c r="B16" i="116"/>
  <c r="B14" i="116"/>
  <c r="B11" i="116"/>
  <c r="B8" i="116"/>
  <c r="B31" i="116"/>
  <c r="B30" i="116"/>
  <c r="B24" i="116"/>
  <c r="B22" i="116"/>
  <c r="B19" i="116"/>
  <c r="B18" i="116"/>
  <c r="B10" i="116"/>
  <c r="B9" i="259"/>
  <c r="B15" i="259"/>
  <c r="B10" i="259"/>
  <c r="B16" i="259"/>
  <c r="B14" i="259"/>
  <c r="B13" i="259"/>
  <c r="B12" i="259"/>
  <c r="B11" i="259"/>
  <c r="B8" i="259"/>
  <c r="B7" i="259"/>
  <c r="B13" i="116"/>
  <c r="B15" i="258"/>
  <c r="B14" i="258"/>
  <c r="B13" i="258"/>
  <c r="B9" i="258"/>
  <c r="K19" i="258"/>
  <c r="B8" i="258"/>
  <c r="B9" i="256"/>
  <c r="E14" i="256"/>
  <c r="D9" i="256" s="1"/>
  <c r="N14" i="256"/>
  <c r="M11" i="256" s="1"/>
  <c r="M10" i="256"/>
  <c r="G14" i="256"/>
  <c r="F13" i="256" s="1"/>
  <c r="B10" i="256"/>
  <c r="I14" i="256"/>
  <c r="B7" i="256"/>
  <c r="B20" i="255"/>
  <c r="B17" i="255"/>
  <c r="B16" i="255"/>
  <c r="B9" i="255"/>
  <c r="G21" i="255"/>
  <c r="F17" i="255" s="1"/>
  <c r="B8" i="255"/>
  <c r="B18" i="255"/>
  <c r="B11" i="255"/>
  <c r="E21" i="255"/>
  <c r="D15" i="255" s="1"/>
  <c r="B13" i="255"/>
  <c r="Q15" i="254"/>
  <c r="P15" i="254"/>
  <c r="O15" i="254"/>
  <c r="L15" i="254"/>
  <c r="K15" i="254"/>
  <c r="J15" i="254"/>
  <c r="C15" i="254"/>
  <c r="N14" i="254"/>
  <c r="I14" i="254"/>
  <c r="G14" i="254"/>
  <c r="E14" i="254"/>
  <c r="C14" i="254"/>
  <c r="N13" i="254"/>
  <c r="I13" i="254"/>
  <c r="G13" i="254"/>
  <c r="E13" i="254"/>
  <c r="C13" i="254"/>
  <c r="N12" i="254"/>
  <c r="I12" i="254"/>
  <c r="G12" i="254"/>
  <c r="E12" i="254"/>
  <c r="C12" i="254"/>
  <c r="N11" i="254"/>
  <c r="I11" i="254"/>
  <c r="B11" i="254" s="1"/>
  <c r="G11" i="254"/>
  <c r="E11" i="254"/>
  <c r="C11" i="254"/>
  <c r="N10" i="254"/>
  <c r="I10" i="254"/>
  <c r="G10" i="254"/>
  <c r="E10" i="254"/>
  <c r="C10" i="254"/>
  <c r="B10" i="254"/>
  <c r="N9" i="254"/>
  <c r="I9" i="254"/>
  <c r="G9" i="254"/>
  <c r="E9" i="254"/>
  <c r="C9" i="254"/>
  <c r="N8" i="254"/>
  <c r="I8" i="254"/>
  <c r="G8" i="254"/>
  <c r="E8" i="254"/>
  <c r="C8" i="254"/>
  <c r="N7" i="254"/>
  <c r="I7" i="254"/>
  <c r="G7" i="254"/>
  <c r="E7" i="254"/>
  <c r="C7" i="254"/>
  <c r="N16" i="253"/>
  <c r="I16" i="253"/>
  <c r="G16" i="253"/>
  <c r="E16" i="253"/>
  <c r="C16" i="253"/>
  <c r="N14" i="253"/>
  <c r="B14" i="253" s="1"/>
  <c r="I14" i="253"/>
  <c r="G14" i="253"/>
  <c r="E14" i="253"/>
  <c r="C14" i="253"/>
  <c r="N13" i="253"/>
  <c r="I13" i="253"/>
  <c r="G13" i="253"/>
  <c r="E13" i="253"/>
  <c r="C13" i="253"/>
  <c r="Q19" i="253"/>
  <c r="P19" i="253"/>
  <c r="O19" i="253"/>
  <c r="L19" i="253"/>
  <c r="K19" i="253"/>
  <c r="J19" i="253"/>
  <c r="C19" i="253"/>
  <c r="N18" i="253"/>
  <c r="I18" i="253"/>
  <c r="G18" i="253"/>
  <c r="E18" i="253"/>
  <c r="C18" i="253"/>
  <c r="N17" i="253"/>
  <c r="I17" i="253"/>
  <c r="G17" i="253"/>
  <c r="E17" i="253"/>
  <c r="C17" i="253"/>
  <c r="N15" i="253"/>
  <c r="I15" i="253"/>
  <c r="G15" i="253"/>
  <c r="E15" i="253"/>
  <c r="C15" i="253"/>
  <c r="N12" i="253"/>
  <c r="I12" i="253"/>
  <c r="G12" i="253"/>
  <c r="E12" i="253"/>
  <c r="C12" i="253"/>
  <c r="N11" i="253"/>
  <c r="I11" i="253"/>
  <c r="G11" i="253"/>
  <c r="E11" i="253"/>
  <c r="C11" i="253"/>
  <c r="N10" i="253"/>
  <c r="I10" i="253"/>
  <c r="G10" i="253"/>
  <c r="E10" i="253"/>
  <c r="C10" i="253"/>
  <c r="N9" i="253"/>
  <c r="I9" i="253"/>
  <c r="G9" i="253"/>
  <c r="E9" i="253"/>
  <c r="C9" i="253"/>
  <c r="N8" i="253"/>
  <c r="I8" i="253"/>
  <c r="G8" i="253"/>
  <c r="E8" i="253"/>
  <c r="C8" i="253"/>
  <c r="N7" i="253"/>
  <c r="I7" i="253"/>
  <c r="G7" i="253"/>
  <c r="E7" i="253"/>
  <c r="C7" i="253"/>
  <c r="C7" i="244"/>
  <c r="E7" i="244"/>
  <c r="G7" i="244"/>
  <c r="I7" i="244"/>
  <c r="N7" i="244"/>
  <c r="C8" i="244"/>
  <c r="E8" i="244"/>
  <c r="G8" i="244"/>
  <c r="I8" i="244"/>
  <c r="N8" i="244"/>
  <c r="C9" i="244"/>
  <c r="E9" i="244"/>
  <c r="G9" i="244"/>
  <c r="I9" i="244"/>
  <c r="N9" i="244"/>
  <c r="C10" i="244"/>
  <c r="E10" i="244"/>
  <c r="G10" i="244"/>
  <c r="I10" i="244"/>
  <c r="N10" i="244"/>
  <c r="C11" i="244"/>
  <c r="E11" i="244"/>
  <c r="G11" i="244"/>
  <c r="I11" i="244"/>
  <c r="N11" i="244"/>
  <c r="C12" i="244"/>
  <c r="E12" i="244"/>
  <c r="G12" i="244"/>
  <c r="I12" i="244"/>
  <c r="N12" i="244"/>
  <c r="C13" i="244"/>
  <c r="E13" i="244"/>
  <c r="G13" i="244"/>
  <c r="I13" i="244"/>
  <c r="N13" i="244"/>
  <c r="C14" i="244"/>
  <c r="E14" i="244"/>
  <c r="G14" i="244"/>
  <c r="I14" i="244"/>
  <c r="N14" i="244"/>
  <c r="C15" i="244"/>
  <c r="E15" i="244"/>
  <c r="G15" i="244"/>
  <c r="I15" i="244"/>
  <c r="N15" i="244"/>
  <c r="B15" i="244" s="1"/>
  <c r="C16" i="244"/>
  <c r="J16" i="244"/>
  <c r="K16" i="244"/>
  <c r="L16" i="244"/>
  <c r="O16" i="244"/>
  <c r="P16" i="244"/>
  <c r="Q16" i="244"/>
  <c r="J15" i="243"/>
  <c r="F15" i="243"/>
  <c r="E15" i="243"/>
  <c r="D15" i="243"/>
  <c r="C15" i="243"/>
  <c r="E42" i="74"/>
  <c r="D7" i="215"/>
  <c r="E7" i="215"/>
  <c r="F7" i="215"/>
  <c r="G7" i="215"/>
  <c r="H7" i="215"/>
  <c r="I7" i="215"/>
  <c r="J7" i="215"/>
  <c r="K7" i="215"/>
  <c r="L7" i="215"/>
  <c r="M7" i="215"/>
  <c r="N7" i="215"/>
  <c r="D8" i="215"/>
  <c r="E8" i="215"/>
  <c r="F8" i="215"/>
  <c r="G8" i="215"/>
  <c r="H8" i="215"/>
  <c r="I8" i="215"/>
  <c r="J8" i="215"/>
  <c r="K8" i="215"/>
  <c r="L8" i="215"/>
  <c r="M8" i="215"/>
  <c r="N8" i="215"/>
  <c r="O8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L14" i="39"/>
  <c r="H14" i="39"/>
  <c r="F14" i="39"/>
  <c r="D14" i="39"/>
  <c r="J14" i="38"/>
  <c r="G14" i="38"/>
  <c r="F14" i="38"/>
  <c r="E14" i="38"/>
  <c r="D14" i="38"/>
  <c r="G14" i="93"/>
  <c r="F10" i="93"/>
  <c r="F9" i="93"/>
  <c r="D11" i="91"/>
  <c r="E11" i="91"/>
  <c r="F11" i="91"/>
  <c r="G11" i="91"/>
  <c r="H11" i="91"/>
  <c r="D59" i="91"/>
  <c r="E59" i="91"/>
  <c r="F59" i="91"/>
  <c r="G59" i="91"/>
  <c r="H59" i="91"/>
  <c r="D56" i="91"/>
  <c r="E56" i="91"/>
  <c r="F56" i="91"/>
  <c r="G56" i="91"/>
  <c r="H56" i="91"/>
  <c r="D53" i="91"/>
  <c r="E53" i="91"/>
  <c r="F53" i="91"/>
  <c r="G53" i="91"/>
  <c r="H53" i="91"/>
  <c r="D50" i="91"/>
  <c r="E50" i="91"/>
  <c r="F50" i="91"/>
  <c r="G50" i="91"/>
  <c r="H50" i="91"/>
  <c r="D47" i="91"/>
  <c r="E47" i="91"/>
  <c r="F47" i="91"/>
  <c r="G47" i="91"/>
  <c r="H47" i="91"/>
  <c r="E44" i="91"/>
  <c r="F44" i="91"/>
  <c r="G44" i="91"/>
  <c r="H44" i="91"/>
  <c r="D41" i="91"/>
  <c r="E41" i="91"/>
  <c r="F41" i="91"/>
  <c r="G41" i="91"/>
  <c r="H41" i="91"/>
  <c r="D38" i="91"/>
  <c r="E38" i="91"/>
  <c r="F38" i="91"/>
  <c r="G38" i="91"/>
  <c r="H38" i="91"/>
  <c r="D35" i="91"/>
  <c r="E35" i="91"/>
  <c r="F35" i="91"/>
  <c r="G35" i="91"/>
  <c r="H35" i="91"/>
  <c r="D32" i="91"/>
  <c r="E32" i="91"/>
  <c r="F32" i="91"/>
  <c r="G32" i="91"/>
  <c r="H32" i="91"/>
  <c r="D29" i="91"/>
  <c r="E29" i="91"/>
  <c r="F29" i="91"/>
  <c r="G29" i="91"/>
  <c r="H29" i="91"/>
  <c r="E26" i="91"/>
  <c r="F26" i="91"/>
  <c r="G26" i="91"/>
  <c r="H26" i="91"/>
  <c r="D23" i="91"/>
  <c r="E23" i="91"/>
  <c r="F23" i="91"/>
  <c r="G23" i="91"/>
  <c r="H23" i="91"/>
  <c r="D20" i="91"/>
  <c r="E20" i="91"/>
  <c r="F20" i="91"/>
  <c r="G20" i="91"/>
  <c r="H20" i="91"/>
  <c r="D17" i="91"/>
  <c r="E17" i="91"/>
  <c r="F17" i="91"/>
  <c r="G17" i="91"/>
  <c r="H17" i="91"/>
  <c r="D14" i="91"/>
  <c r="E14" i="91"/>
  <c r="F14" i="91"/>
  <c r="G14" i="91"/>
  <c r="H14" i="91"/>
  <c r="D47" i="90"/>
  <c r="E47" i="90"/>
  <c r="F47" i="90"/>
  <c r="G47" i="90"/>
  <c r="H47" i="90"/>
  <c r="D35" i="90"/>
  <c r="E35" i="90"/>
  <c r="F35" i="90"/>
  <c r="G35" i="90"/>
  <c r="H35" i="90"/>
  <c r="D14" i="90"/>
  <c r="E14" i="90"/>
  <c r="F14" i="90"/>
  <c r="G14" i="90"/>
  <c r="D62" i="90"/>
  <c r="E62" i="90"/>
  <c r="F62" i="90"/>
  <c r="G62" i="90"/>
  <c r="H62" i="90"/>
  <c r="D59" i="90"/>
  <c r="F59" i="90"/>
  <c r="G59" i="90"/>
  <c r="H59" i="90"/>
  <c r="D56" i="90"/>
  <c r="E56" i="90"/>
  <c r="F56" i="90"/>
  <c r="G56" i="90"/>
  <c r="H56" i="90"/>
  <c r="D53" i="90"/>
  <c r="E53" i="90"/>
  <c r="F53" i="90"/>
  <c r="G53" i="90"/>
  <c r="H53" i="90"/>
  <c r="D50" i="90"/>
  <c r="E50" i="90"/>
  <c r="F50" i="90"/>
  <c r="G50" i="90"/>
  <c r="H50" i="90"/>
  <c r="D44" i="90"/>
  <c r="E44" i="90"/>
  <c r="F44" i="90"/>
  <c r="G44" i="90"/>
  <c r="H44" i="90"/>
  <c r="D41" i="90"/>
  <c r="E41" i="90"/>
  <c r="F41" i="90"/>
  <c r="G41" i="90"/>
  <c r="H41" i="90"/>
  <c r="D38" i="90"/>
  <c r="E38" i="90"/>
  <c r="F38" i="90"/>
  <c r="G38" i="90"/>
  <c r="H38" i="90"/>
  <c r="D32" i="90"/>
  <c r="E32" i="90"/>
  <c r="F32" i="90"/>
  <c r="H32" i="90"/>
  <c r="D29" i="90"/>
  <c r="E29" i="90"/>
  <c r="F29" i="90"/>
  <c r="G29" i="90"/>
  <c r="H29" i="90"/>
  <c r="D26" i="90"/>
  <c r="E26" i="90"/>
  <c r="F26" i="90"/>
  <c r="G26" i="90"/>
  <c r="H26" i="90"/>
  <c r="D23" i="90"/>
  <c r="E23" i="90"/>
  <c r="F23" i="90"/>
  <c r="G23" i="90"/>
  <c r="H23" i="90"/>
  <c r="D20" i="90"/>
  <c r="E20" i="90"/>
  <c r="F20" i="90"/>
  <c r="G20" i="90"/>
  <c r="H20" i="90"/>
  <c r="D17" i="90"/>
  <c r="E17" i="90"/>
  <c r="F17" i="90"/>
  <c r="G17" i="90"/>
  <c r="H17" i="90"/>
  <c r="D11" i="90"/>
  <c r="E11" i="90"/>
  <c r="G11" i="90"/>
  <c r="H11" i="90"/>
  <c r="G12" i="83"/>
  <c r="G33" i="83" s="1"/>
  <c r="C33" i="83" s="1"/>
  <c r="I12" i="83"/>
  <c r="I33" i="83" s="1"/>
  <c r="D16" i="79"/>
  <c r="E16" i="79"/>
  <c r="B14" i="39" l="1"/>
  <c r="C12" i="83"/>
  <c r="B13" i="253"/>
  <c r="B10" i="244"/>
  <c r="B14" i="256"/>
  <c r="D11" i="256"/>
  <c r="B14" i="38"/>
  <c r="M8" i="256"/>
  <c r="M7" i="256"/>
  <c r="M14" i="256" s="1"/>
  <c r="B15" i="243"/>
  <c r="B7" i="244"/>
  <c r="B18" i="253"/>
  <c r="B14" i="254"/>
  <c r="M12" i="256"/>
  <c r="I15" i="254"/>
  <c r="H8" i="254" s="1"/>
  <c r="F7" i="256"/>
  <c r="F14" i="256" s="1"/>
  <c r="B9" i="254"/>
  <c r="B12" i="254"/>
  <c r="F8" i="256"/>
  <c r="F11" i="256"/>
  <c r="F12" i="256"/>
  <c r="F10" i="256"/>
  <c r="F9" i="256"/>
  <c r="F16" i="79"/>
  <c r="M13" i="256"/>
  <c r="M9" i="256"/>
  <c r="H15" i="255"/>
  <c r="H7" i="255"/>
  <c r="H12" i="255"/>
  <c r="H9" i="255"/>
  <c r="H13" i="255"/>
  <c r="H19" i="255"/>
  <c r="H11" i="255"/>
  <c r="H17" i="255"/>
  <c r="H18" i="255"/>
  <c r="H10" i="255"/>
  <c r="H14" i="255"/>
  <c r="H20" i="255"/>
  <c r="H8" i="255"/>
  <c r="F18" i="255"/>
  <c r="F19" i="255"/>
  <c r="F12" i="255"/>
  <c r="F20" i="255"/>
  <c r="M8" i="255"/>
  <c r="M17" i="255"/>
  <c r="M14" i="255"/>
  <c r="M19" i="255"/>
  <c r="M9" i="255"/>
  <c r="M12" i="255"/>
  <c r="M13" i="255"/>
  <c r="M10" i="255"/>
  <c r="M7" i="255"/>
  <c r="F10" i="255"/>
  <c r="M11" i="255"/>
  <c r="F9" i="255"/>
  <c r="F14" i="255"/>
  <c r="M20" i="255"/>
  <c r="F7" i="255"/>
  <c r="M18" i="255"/>
  <c r="F8" i="255"/>
  <c r="M16" i="255"/>
  <c r="B19" i="258"/>
  <c r="D8" i="256"/>
  <c r="D10" i="256"/>
  <c r="D7" i="256"/>
  <c r="D14" i="256" s="1"/>
  <c r="D13" i="256"/>
  <c r="D12" i="256"/>
  <c r="H9" i="256"/>
  <c r="H12" i="256"/>
  <c r="H13" i="256"/>
  <c r="H8" i="256"/>
  <c r="H7" i="256"/>
  <c r="H14" i="256" s="1"/>
  <c r="H10" i="256"/>
  <c r="H11" i="256"/>
  <c r="B21" i="255"/>
  <c r="D10" i="255"/>
  <c r="D16" i="255"/>
  <c r="D7" i="255"/>
  <c r="D13" i="255"/>
  <c r="D20" i="255"/>
  <c r="D18" i="255"/>
  <c r="F16" i="255"/>
  <c r="F15" i="255"/>
  <c r="D17" i="255"/>
  <c r="F13" i="255"/>
  <c r="F11" i="255"/>
  <c r="D12" i="255"/>
  <c r="D19" i="255"/>
  <c r="D11" i="255"/>
  <c r="D14" i="255"/>
  <c r="D9" i="255"/>
  <c r="D8" i="255"/>
  <c r="B7" i="254"/>
  <c r="N15" i="254"/>
  <c r="M13" i="254" s="1"/>
  <c r="G15" i="254"/>
  <c r="F10" i="254" s="1"/>
  <c r="M10" i="254"/>
  <c r="B8" i="254"/>
  <c r="E15" i="254"/>
  <c r="D10" i="254" s="1"/>
  <c r="B13" i="254"/>
  <c r="B16" i="253"/>
  <c r="B8" i="253"/>
  <c r="E19" i="253"/>
  <c r="D12" i="253" s="1"/>
  <c r="B12" i="253"/>
  <c r="B15" i="253"/>
  <c r="B7" i="253"/>
  <c r="I19" i="253"/>
  <c r="H16" i="253" s="1"/>
  <c r="B11" i="253"/>
  <c r="B17" i="253"/>
  <c r="N19" i="253"/>
  <c r="M14" i="253" s="1"/>
  <c r="D8" i="253"/>
  <c r="B10" i="253"/>
  <c r="G19" i="253"/>
  <c r="F16" i="253" s="1"/>
  <c r="B9" i="253"/>
  <c r="B12" i="244"/>
  <c r="B14" i="244"/>
  <c r="B13" i="244"/>
  <c r="I16" i="244"/>
  <c r="H10" i="244" s="1"/>
  <c r="E16" i="244"/>
  <c r="D11" i="244" s="1"/>
  <c r="B11" i="244"/>
  <c r="B9" i="244"/>
  <c r="G16" i="244"/>
  <c r="F7" i="244" s="1"/>
  <c r="H15" i="244"/>
  <c r="F9" i="244"/>
  <c r="B8" i="244"/>
  <c r="N16" i="244"/>
  <c r="M11" i="244" s="1"/>
  <c r="C14" i="38"/>
  <c r="D14" i="112"/>
  <c r="B14" i="112" s="1"/>
  <c r="I14" i="93"/>
  <c r="F12" i="93"/>
  <c r="F11" i="93"/>
  <c r="F8" i="93"/>
  <c r="F7" i="93"/>
  <c r="E14" i="79"/>
  <c r="D14" i="79"/>
  <c r="K16" i="79" l="1"/>
  <c r="K14" i="39"/>
  <c r="G14" i="39"/>
  <c r="E14" i="39"/>
  <c r="H13" i="244"/>
  <c r="H11" i="244"/>
  <c r="H7" i="244"/>
  <c r="H13" i="254"/>
  <c r="H12" i="244"/>
  <c r="H9" i="254"/>
  <c r="F9" i="254"/>
  <c r="F11" i="254"/>
  <c r="B14" i="79"/>
  <c r="F14" i="79" s="1"/>
  <c r="F12" i="244"/>
  <c r="H14" i="254"/>
  <c r="F8" i="244"/>
  <c r="H11" i="254"/>
  <c r="H10" i="254"/>
  <c r="D11" i="254"/>
  <c r="M7" i="254"/>
  <c r="M15" i="254" s="1"/>
  <c r="H7" i="254"/>
  <c r="H15" i="254" s="1"/>
  <c r="F14" i="93"/>
  <c r="H12" i="254"/>
  <c r="D15" i="244"/>
  <c r="H21" i="255"/>
  <c r="D21" i="255"/>
  <c r="F21" i="255"/>
  <c r="M21" i="255"/>
  <c r="F12" i="254"/>
  <c r="M8" i="254"/>
  <c r="M11" i="254"/>
  <c r="F8" i="254"/>
  <c r="F7" i="254"/>
  <c r="F15" i="254" s="1"/>
  <c r="M12" i="254"/>
  <c r="F14" i="254"/>
  <c r="B15" i="254"/>
  <c r="F13" i="254"/>
  <c r="M9" i="254"/>
  <c r="M14" i="254"/>
  <c r="D9" i="254"/>
  <c r="D12" i="254"/>
  <c r="D13" i="254"/>
  <c r="D8" i="254"/>
  <c r="D14" i="254"/>
  <c r="D7" i="254"/>
  <c r="D15" i="254" s="1"/>
  <c r="D13" i="253"/>
  <c r="M16" i="253"/>
  <c r="M7" i="253"/>
  <c r="M19" i="253" s="1"/>
  <c r="D16" i="253"/>
  <c r="M15" i="253"/>
  <c r="H7" i="253"/>
  <c r="H19" i="253" s="1"/>
  <c r="H14" i="253"/>
  <c r="H13" i="253"/>
  <c r="M18" i="253"/>
  <c r="F7" i="253"/>
  <c r="F19" i="253" s="1"/>
  <c r="F13" i="253"/>
  <c r="M8" i="253"/>
  <c r="M13" i="253"/>
  <c r="M17" i="253"/>
  <c r="M9" i="253"/>
  <c r="F14" i="253"/>
  <c r="M10" i="253"/>
  <c r="D14" i="253"/>
  <c r="D7" i="253"/>
  <c r="D19" i="253" s="1"/>
  <c r="H8" i="253"/>
  <c r="D9" i="253"/>
  <c r="H18" i="253"/>
  <c r="H12" i="253"/>
  <c r="D11" i="253"/>
  <c r="D10" i="253"/>
  <c r="D17" i="253"/>
  <c r="B19" i="253"/>
  <c r="D15" i="253"/>
  <c r="M12" i="253"/>
  <c r="M11" i="253"/>
  <c r="D18" i="253"/>
  <c r="H11" i="253"/>
  <c r="H10" i="253"/>
  <c r="H17" i="253"/>
  <c r="H9" i="253"/>
  <c r="H15" i="253"/>
  <c r="F9" i="253"/>
  <c r="F12" i="253"/>
  <c r="F10" i="253"/>
  <c r="F15" i="253"/>
  <c r="F11" i="253"/>
  <c r="F17" i="253"/>
  <c r="F18" i="253"/>
  <c r="F8" i="253"/>
  <c r="D10" i="244"/>
  <c r="H9" i="244"/>
  <c r="F13" i="244"/>
  <c r="D14" i="244"/>
  <c r="D13" i="244"/>
  <c r="D7" i="244"/>
  <c r="F14" i="244"/>
  <c r="F10" i="244"/>
  <c r="F16" i="244" s="1"/>
  <c r="D12" i="244"/>
  <c r="F15" i="244"/>
  <c r="H14" i="244"/>
  <c r="F11" i="244"/>
  <c r="D9" i="244"/>
  <c r="D8" i="244"/>
  <c r="H8" i="244"/>
  <c r="B16" i="244"/>
  <c r="M13" i="244"/>
  <c r="H16" i="244"/>
  <c r="M9" i="244"/>
  <c r="M10" i="244"/>
  <c r="M14" i="244"/>
  <c r="M7" i="244"/>
  <c r="M15" i="244"/>
  <c r="M12" i="244"/>
  <c r="M8" i="244"/>
  <c r="B8" i="250"/>
  <c r="B9" i="250"/>
  <c r="B10" i="250"/>
  <c r="B11" i="250"/>
  <c r="B12" i="250"/>
  <c r="B13" i="250"/>
  <c r="B14" i="250"/>
  <c r="B15" i="250"/>
  <c r="B16" i="250"/>
  <c r="B17" i="250"/>
  <c r="B18" i="250"/>
  <c r="C19" i="250"/>
  <c r="D19" i="250"/>
  <c r="E19" i="250"/>
  <c r="F19" i="250"/>
  <c r="G19" i="250"/>
  <c r="H19" i="250"/>
  <c r="I19" i="250"/>
  <c r="J19" i="250"/>
  <c r="K19" i="250"/>
  <c r="B6" i="249"/>
  <c r="B7" i="249"/>
  <c r="B8" i="249"/>
  <c r="B9" i="249"/>
  <c r="B10" i="249"/>
  <c r="B11" i="249"/>
  <c r="B12" i="249"/>
  <c r="C13" i="249"/>
  <c r="D13" i="249"/>
  <c r="E13" i="249"/>
  <c r="C7" i="243"/>
  <c r="D7" i="243"/>
  <c r="E7" i="243"/>
  <c r="F7" i="243"/>
  <c r="J7" i="243"/>
  <c r="C8" i="243"/>
  <c r="D8" i="243"/>
  <c r="E8" i="243"/>
  <c r="F8" i="243"/>
  <c r="J8" i="243"/>
  <c r="C9" i="243"/>
  <c r="D9" i="243"/>
  <c r="E9" i="243"/>
  <c r="F9" i="243"/>
  <c r="J9" i="243"/>
  <c r="C10" i="243"/>
  <c r="D10" i="243"/>
  <c r="E10" i="243"/>
  <c r="F10" i="243"/>
  <c r="J10" i="243"/>
  <c r="C11" i="243"/>
  <c r="D11" i="243"/>
  <c r="E11" i="243"/>
  <c r="F11" i="243"/>
  <c r="J11" i="243"/>
  <c r="C12" i="243"/>
  <c r="D12" i="243"/>
  <c r="E12" i="243"/>
  <c r="F12" i="243"/>
  <c r="J12" i="243"/>
  <c r="C13" i="243"/>
  <c r="D13" i="243"/>
  <c r="E13" i="243"/>
  <c r="F13" i="243"/>
  <c r="J13" i="243"/>
  <c r="B13" i="243" s="1"/>
  <c r="C14" i="243"/>
  <c r="D14" i="243"/>
  <c r="E14" i="243"/>
  <c r="F14" i="243"/>
  <c r="J14" i="243"/>
  <c r="C16" i="243"/>
  <c r="D16" i="243"/>
  <c r="E16" i="243"/>
  <c r="F16" i="243"/>
  <c r="J16" i="243"/>
  <c r="B12" i="243" l="1"/>
  <c r="B8" i="243"/>
  <c r="B7" i="243"/>
  <c r="V14" i="93"/>
  <c r="B19" i="250"/>
  <c r="D16" i="244"/>
  <c r="M16" i="244"/>
  <c r="B16" i="243"/>
  <c r="B14" i="243"/>
  <c r="B10" i="243"/>
  <c r="B9" i="243"/>
  <c r="B13" i="249"/>
  <c r="K14" i="79"/>
  <c r="B11" i="243"/>
  <c r="D19" i="62" l="1"/>
  <c r="E19" i="62"/>
  <c r="F19" i="62"/>
  <c r="G19" i="62"/>
  <c r="H19" i="62"/>
  <c r="I19" i="62"/>
  <c r="J19" i="62"/>
  <c r="K19" i="62"/>
  <c r="C19" i="62"/>
  <c r="L19" i="62"/>
  <c r="E33" i="75" l="1"/>
  <c r="E30" i="75"/>
  <c r="D18" i="64"/>
  <c r="E18" i="64"/>
  <c r="F18" i="64"/>
  <c r="G18" i="64"/>
  <c r="H18" i="64"/>
  <c r="I18" i="64"/>
  <c r="J18" i="64"/>
  <c r="K18" i="64"/>
  <c r="L18" i="64"/>
  <c r="C18" i="64"/>
  <c r="C19" i="63"/>
  <c r="D19" i="63"/>
  <c r="E19" i="63"/>
  <c r="F19" i="63"/>
  <c r="G19" i="63"/>
  <c r="H19" i="63"/>
  <c r="B18" i="63"/>
  <c r="B18" i="62"/>
  <c r="D19" i="57"/>
  <c r="E19" i="57"/>
  <c r="F19" i="57"/>
  <c r="G19" i="57"/>
  <c r="H19" i="57"/>
  <c r="I19" i="57"/>
  <c r="J19" i="57"/>
  <c r="K19" i="57"/>
  <c r="D19" i="58"/>
  <c r="E19" i="58"/>
  <c r="F19" i="58"/>
  <c r="G19" i="58"/>
  <c r="H19" i="58"/>
  <c r="I19" i="58"/>
  <c r="J19" i="58"/>
  <c r="K19" i="58"/>
  <c r="D19" i="59"/>
  <c r="E19" i="59"/>
  <c r="F19" i="59"/>
  <c r="G19" i="59"/>
  <c r="I19" i="59"/>
  <c r="J19" i="59"/>
  <c r="K19" i="59"/>
  <c r="D19" i="60"/>
  <c r="E19" i="60"/>
  <c r="F19" i="60"/>
  <c r="G19" i="60"/>
  <c r="H19" i="60"/>
  <c r="I19" i="60"/>
  <c r="J19" i="60"/>
  <c r="K19" i="60"/>
  <c r="D18" i="61"/>
  <c r="E18" i="61"/>
  <c r="G18" i="61"/>
  <c r="H18" i="61"/>
  <c r="I18" i="61"/>
  <c r="J18" i="61"/>
  <c r="K18" i="61"/>
  <c r="B18" i="57"/>
  <c r="B18" i="61" s="1"/>
  <c r="H12" i="210"/>
  <c r="B18" i="64" l="1"/>
  <c r="E46" i="236" l="1"/>
  <c r="G46" i="236"/>
  <c r="L45" i="236"/>
  <c r="O45" i="236"/>
  <c r="V46" i="236"/>
  <c r="G45" i="236"/>
  <c r="H45" i="236"/>
  <c r="I45" i="236"/>
  <c r="J45" i="236"/>
  <c r="M45" i="236"/>
  <c r="U45" i="236"/>
  <c r="U47" i="236" s="1"/>
  <c r="F46" i="236"/>
  <c r="H46" i="236"/>
  <c r="I46" i="236"/>
  <c r="J46" i="236"/>
  <c r="K46" i="236"/>
  <c r="L46" i="236"/>
  <c r="M46" i="236"/>
  <c r="N46" i="236"/>
  <c r="O46" i="236"/>
  <c r="P46" i="236"/>
  <c r="Q46" i="236"/>
  <c r="S46" i="236"/>
  <c r="T46" i="236"/>
  <c r="U46" i="236"/>
  <c r="D7" i="236"/>
  <c r="D44" i="236"/>
  <c r="D43" i="236"/>
  <c r="D42" i="236"/>
  <c r="D41" i="236"/>
  <c r="D40" i="236"/>
  <c r="D39" i="236"/>
  <c r="D38" i="236"/>
  <c r="D37" i="236"/>
  <c r="D36" i="236"/>
  <c r="D35" i="236"/>
  <c r="D34" i="236"/>
  <c r="D33" i="236"/>
  <c r="D32" i="236"/>
  <c r="D31" i="236"/>
  <c r="D30" i="236"/>
  <c r="D29" i="236"/>
  <c r="D28" i="236"/>
  <c r="D27" i="236"/>
  <c r="D26" i="236"/>
  <c r="D25" i="236"/>
  <c r="D24" i="236"/>
  <c r="D23" i="236"/>
  <c r="D45" i="236" s="1"/>
  <c r="D47" i="236" s="1"/>
  <c r="D22" i="236"/>
  <c r="D21" i="236"/>
  <c r="D20" i="236"/>
  <c r="D18" i="236"/>
  <c r="D17" i="236"/>
  <c r="D16" i="236"/>
  <c r="D15" i="236"/>
  <c r="D12" i="236"/>
  <c r="D11" i="236"/>
  <c r="D10" i="236"/>
  <c r="D9" i="236"/>
  <c r="D8" i="236"/>
  <c r="C10" i="235"/>
  <c r="C15" i="235"/>
  <c r="C16" i="235"/>
  <c r="C17" i="235"/>
  <c r="C18" i="235"/>
  <c r="C19" i="235"/>
  <c r="C20" i="235"/>
  <c r="C21" i="235"/>
  <c r="C22" i="235"/>
  <c r="C24" i="235"/>
  <c r="C25" i="235"/>
  <c r="E26" i="235" l="1"/>
  <c r="C13" i="235"/>
  <c r="C11" i="235"/>
  <c r="C9" i="235"/>
  <c r="J47" i="236"/>
  <c r="C7" i="235"/>
  <c r="C8" i="235"/>
  <c r="I47" i="236"/>
  <c r="L47" i="236"/>
  <c r="Q45" i="236"/>
  <c r="Q47" i="236" s="1"/>
  <c r="N45" i="236"/>
  <c r="N47" i="236" s="1"/>
  <c r="M47" i="236"/>
  <c r="O47" i="236"/>
  <c r="T45" i="236"/>
  <c r="R45" i="236"/>
  <c r="K45" i="236"/>
  <c r="K47" i="236" s="1"/>
  <c r="S45" i="236"/>
  <c r="S47" i="236" s="1"/>
  <c r="E45" i="236"/>
  <c r="R46" i="236"/>
  <c r="F45" i="236"/>
  <c r="H47" i="236"/>
  <c r="P47" i="236"/>
  <c r="R47" i="236" l="1"/>
  <c r="D9" i="159"/>
  <c r="F9" i="159"/>
  <c r="F10" i="159" s="1"/>
  <c r="G9" i="159"/>
  <c r="H9" i="159"/>
  <c r="H10" i="159" s="1"/>
  <c r="I9" i="159"/>
  <c r="I10" i="159" s="1"/>
  <c r="K9" i="159"/>
  <c r="L9" i="159"/>
  <c r="D11" i="159"/>
  <c r="J11" i="159"/>
  <c r="L11" i="159"/>
  <c r="D12" i="159"/>
  <c r="G12" i="159"/>
  <c r="G13" i="159" s="1"/>
  <c r="J12" i="159"/>
  <c r="K12" i="159"/>
  <c r="K13" i="159" s="1"/>
  <c r="L12" i="159"/>
  <c r="D8" i="159"/>
  <c r="G8" i="159"/>
  <c r="K8" i="159"/>
  <c r="L8" i="159"/>
  <c r="M7" i="93"/>
  <c r="P7" i="93"/>
  <c r="M8" i="93"/>
  <c r="P8" i="93"/>
  <c r="M9" i="93"/>
  <c r="P9" i="93"/>
  <c r="M10" i="93"/>
  <c r="P10" i="93"/>
  <c r="M11" i="93"/>
  <c r="P11" i="93"/>
  <c r="M12" i="93"/>
  <c r="P12" i="93"/>
  <c r="D10" i="92"/>
  <c r="E10" i="92"/>
  <c r="F10" i="92"/>
  <c r="F64" i="92" s="1"/>
  <c r="G10" i="92"/>
  <c r="H10" i="92"/>
  <c r="D12" i="92"/>
  <c r="E12" i="92"/>
  <c r="F12" i="92"/>
  <c r="G12" i="92"/>
  <c r="H12" i="92"/>
  <c r="D13" i="92"/>
  <c r="E13" i="92"/>
  <c r="F13" i="92"/>
  <c r="G13" i="92"/>
  <c r="H13" i="92"/>
  <c r="D15" i="92"/>
  <c r="D63" i="92" s="1"/>
  <c r="E15" i="92"/>
  <c r="F15" i="92"/>
  <c r="G15" i="92"/>
  <c r="H15" i="92"/>
  <c r="D16" i="92"/>
  <c r="E16" i="92"/>
  <c r="F16" i="92"/>
  <c r="G16" i="92"/>
  <c r="H16" i="92"/>
  <c r="D18" i="92"/>
  <c r="E18" i="92"/>
  <c r="F18" i="92"/>
  <c r="G18" i="92"/>
  <c r="H18" i="92"/>
  <c r="D19" i="92"/>
  <c r="E19" i="92"/>
  <c r="F19" i="92"/>
  <c r="G19" i="92"/>
  <c r="H19" i="92"/>
  <c r="D21" i="92"/>
  <c r="E21" i="92"/>
  <c r="F21" i="92"/>
  <c r="G21" i="92"/>
  <c r="H21" i="92"/>
  <c r="D22" i="92"/>
  <c r="E22" i="92"/>
  <c r="F22" i="92"/>
  <c r="G22" i="92"/>
  <c r="H22" i="92"/>
  <c r="D24" i="92"/>
  <c r="E24" i="92"/>
  <c r="F24" i="92"/>
  <c r="G24" i="92"/>
  <c r="D25" i="92"/>
  <c r="E25" i="92"/>
  <c r="F25" i="92"/>
  <c r="G25" i="92"/>
  <c r="H25" i="92"/>
  <c r="D27" i="92"/>
  <c r="E27" i="92"/>
  <c r="F27" i="92"/>
  <c r="G27" i="92"/>
  <c r="H27" i="92"/>
  <c r="D28" i="92"/>
  <c r="E28" i="92"/>
  <c r="F28" i="92"/>
  <c r="G28" i="92"/>
  <c r="H28" i="92"/>
  <c r="D30" i="92"/>
  <c r="E30" i="92"/>
  <c r="F30" i="92"/>
  <c r="G30" i="92"/>
  <c r="H30" i="92"/>
  <c r="D31" i="92"/>
  <c r="E31" i="92"/>
  <c r="F31" i="92"/>
  <c r="G31" i="92"/>
  <c r="H31" i="92"/>
  <c r="D33" i="92"/>
  <c r="E33" i="92"/>
  <c r="F33" i="92"/>
  <c r="G33" i="92"/>
  <c r="H33" i="92"/>
  <c r="D34" i="92"/>
  <c r="E34" i="92"/>
  <c r="F34" i="92"/>
  <c r="G34" i="92"/>
  <c r="H34" i="92"/>
  <c r="D36" i="92"/>
  <c r="E36" i="92"/>
  <c r="F36" i="92"/>
  <c r="G36" i="92"/>
  <c r="H36" i="92"/>
  <c r="D37" i="92"/>
  <c r="E37" i="92"/>
  <c r="F37" i="92"/>
  <c r="G37" i="92"/>
  <c r="H37" i="92"/>
  <c r="D39" i="92"/>
  <c r="E39" i="92"/>
  <c r="F39" i="92"/>
  <c r="G39" i="92"/>
  <c r="H39" i="92"/>
  <c r="D40" i="92"/>
  <c r="E40" i="92"/>
  <c r="F40" i="92"/>
  <c r="G40" i="92"/>
  <c r="H40" i="92"/>
  <c r="D42" i="92"/>
  <c r="E42" i="92"/>
  <c r="F42" i="92"/>
  <c r="G42" i="92"/>
  <c r="H42" i="92"/>
  <c r="D43" i="92"/>
  <c r="E43" i="92"/>
  <c r="F43" i="92"/>
  <c r="G43" i="92"/>
  <c r="H43" i="92"/>
  <c r="D45" i="92"/>
  <c r="E45" i="92"/>
  <c r="F45" i="92"/>
  <c r="G45" i="92"/>
  <c r="H45" i="92"/>
  <c r="D46" i="92"/>
  <c r="E46" i="92"/>
  <c r="F46" i="92"/>
  <c r="G46" i="92"/>
  <c r="H46" i="92"/>
  <c r="D48" i="92"/>
  <c r="E48" i="92"/>
  <c r="F48" i="92"/>
  <c r="G48" i="92"/>
  <c r="H48" i="92"/>
  <c r="D49" i="92"/>
  <c r="E49" i="92"/>
  <c r="F49" i="92"/>
  <c r="G49" i="92"/>
  <c r="H49" i="92"/>
  <c r="D51" i="92"/>
  <c r="E51" i="92"/>
  <c r="F51" i="92"/>
  <c r="G51" i="92"/>
  <c r="H51" i="92"/>
  <c r="D52" i="92"/>
  <c r="E52" i="92"/>
  <c r="F52" i="92"/>
  <c r="G52" i="92"/>
  <c r="H52" i="92"/>
  <c r="D54" i="92"/>
  <c r="E54" i="92"/>
  <c r="F54" i="92"/>
  <c r="G54" i="92"/>
  <c r="H54" i="92"/>
  <c r="D55" i="92"/>
  <c r="E55" i="92"/>
  <c r="F55" i="92"/>
  <c r="G55" i="92"/>
  <c r="H55" i="92"/>
  <c r="D57" i="92"/>
  <c r="E57" i="92"/>
  <c r="F57" i="92"/>
  <c r="G57" i="92"/>
  <c r="H57" i="92"/>
  <c r="D58" i="92"/>
  <c r="E58" i="92"/>
  <c r="F58" i="92"/>
  <c r="G58" i="92"/>
  <c r="H58" i="92"/>
  <c r="D60" i="92"/>
  <c r="E60" i="92"/>
  <c r="F60" i="92"/>
  <c r="G60" i="92"/>
  <c r="H60" i="92"/>
  <c r="D61" i="92"/>
  <c r="E61" i="92"/>
  <c r="F61" i="92"/>
  <c r="G61" i="92"/>
  <c r="H61" i="92"/>
  <c r="D9" i="92"/>
  <c r="E9" i="92"/>
  <c r="E63" i="92" s="1"/>
  <c r="F9" i="92"/>
  <c r="G9" i="92"/>
  <c r="H62" i="91"/>
  <c r="G62" i="91"/>
  <c r="F62" i="91"/>
  <c r="E62" i="91"/>
  <c r="C61" i="91"/>
  <c r="C60" i="91"/>
  <c r="C58" i="91"/>
  <c r="C57" i="91"/>
  <c r="C55" i="91"/>
  <c r="C54" i="91"/>
  <c r="C52" i="91"/>
  <c r="C51" i="91"/>
  <c r="C49" i="91"/>
  <c r="C48" i="91"/>
  <c r="C46" i="91"/>
  <c r="C45" i="91"/>
  <c r="C43" i="91"/>
  <c r="C42" i="91"/>
  <c r="C40" i="91"/>
  <c r="C39" i="91"/>
  <c r="C37" i="91"/>
  <c r="C36" i="91"/>
  <c r="C34" i="91"/>
  <c r="C33" i="91"/>
  <c r="C31" i="91"/>
  <c r="C30" i="91"/>
  <c r="C28" i="91"/>
  <c r="C27" i="91"/>
  <c r="C25" i="91"/>
  <c r="C24" i="91"/>
  <c r="C22" i="91"/>
  <c r="C21" i="91"/>
  <c r="C19" i="91"/>
  <c r="C18" i="91"/>
  <c r="C16" i="91"/>
  <c r="C15" i="91"/>
  <c r="C13" i="91"/>
  <c r="C12" i="91"/>
  <c r="E13" i="79"/>
  <c r="D13" i="79"/>
  <c r="N13" i="48"/>
  <c r="O13" i="48"/>
  <c r="P13" i="48"/>
  <c r="L13" i="39"/>
  <c r="H13" i="39"/>
  <c r="F13" i="39"/>
  <c r="D13" i="39"/>
  <c r="J13" i="38"/>
  <c r="G13" i="38"/>
  <c r="F13" i="38"/>
  <c r="E13" i="38"/>
  <c r="D13" i="38"/>
  <c r="B13" i="35"/>
  <c r="B12" i="35"/>
  <c r="B11" i="35"/>
  <c r="B10" i="35"/>
  <c r="B9" i="35"/>
  <c r="B8" i="35"/>
  <c r="B7" i="35"/>
  <c r="B6" i="35"/>
  <c r="C9" i="239"/>
  <c r="B13" i="39" l="1"/>
  <c r="L13" i="159"/>
  <c r="J13" i="159"/>
  <c r="C12" i="159"/>
  <c r="E64" i="92"/>
  <c r="E65" i="92" s="1"/>
  <c r="F63" i="92"/>
  <c r="F65" i="92" s="1"/>
  <c r="H64" i="92"/>
  <c r="G63" i="92"/>
  <c r="G64" i="92"/>
  <c r="H63" i="92"/>
  <c r="H65" i="92" s="1"/>
  <c r="C13" i="38"/>
  <c r="C11" i="159"/>
  <c r="C13" i="159" s="1"/>
  <c r="D13" i="159"/>
  <c r="C8" i="159"/>
  <c r="D10" i="159"/>
  <c r="C9" i="159"/>
  <c r="L10" i="159"/>
  <c r="G10" i="159"/>
  <c r="K10" i="159"/>
  <c r="C13" i="239"/>
  <c r="C17" i="239"/>
  <c r="C16" i="239"/>
  <c r="C18" i="239"/>
  <c r="K13" i="39"/>
  <c r="D64" i="92"/>
  <c r="B13" i="79"/>
  <c r="K13" i="79" s="1"/>
  <c r="C63" i="91"/>
  <c r="C8" i="239"/>
  <c r="C10" i="239"/>
  <c r="C64" i="91"/>
  <c r="C15" i="239"/>
  <c r="M14" i="93"/>
  <c r="C53" i="91"/>
  <c r="C50" i="91"/>
  <c r="C62" i="91"/>
  <c r="C59" i="91"/>
  <c r="C56" i="91"/>
  <c r="C47" i="91"/>
  <c r="C44" i="91"/>
  <c r="C29" i="91"/>
  <c r="C41" i="91"/>
  <c r="C26" i="91"/>
  <c r="C20" i="91"/>
  <c r="C38" i="91"/>
  <c r="C35" i="91"/>
  <c r="C32" i="91"/>
  <c r="C23" i="91"/>
  <c r="C17" i="91"/>
  <c r="C14" i="91"/>
  <c r="B13" i="38"/>
  <c r="C11" i="239"/>
  <c r="C14" i="239"/>
  <c r="G65" i="92" l="1"/>
  <c r="C10" i="159"/>
  <c r="D65" i="92"/>
  <c r="C65" i="91"/>
  <c r="G13" i="39"/>
  <c r="E13" i="39"/>
  <c r="C12" i="239"/>
  <c r="F13" i="79"/>
  <c r="J13" i="234" l="1"/>
  <c r="J21" i="234"/>
  <c r="J22" i="234"/>
  <c r="J16" i="234"/>
  <c r="J25" i="234"/>
  <c r="J8" i="234"/>
  <c r="J17" i="234"/>
  <c r="J18" i="234"/>
  <c r="J19" i="234"/>
  <c r="J24" i="234"/>
  <c r="J9" i="234"/>
  <c r="J10" i="234"/>
  <c r="J15" i="234"/>
  <c r="J20" i="234"/>
  <c r="J26" i="234" l="1"/>
  <c r="C8" i="65"/>
  <c r="E7" i="210"/>
  <c r="C20" i="210" l="1"/>
  <c r="F11" i="234" l="1"/>
  <c r="F10" i="234"/>
  <c r="F8" i="234"/>
  <c r="F9" i="234"/>
  <c r="F22" i="234"/>
  <c r="F13" i="234"/>
  <c r="F21" i="234"/>
  <c r="F7" i="234"/>
  <c r="F26" i="234" s="1"/>
  <c r="F24" i="234"/>
  <c r="I16" i="234"/>
  <c r="I25" i="234"/>
  <c r="I18" i="234"/>
  <c r="I8" i="234"/>
  <c r="I17" i="234"/>
  <c r="I7" i="234"/>
  <c r="I9" i="234"/>
  <c r="I10" i="234"/>
  <c r="I19" i="234"/>
  <c r="I22" i="234"/>
  <c r="I11" i="234"/>
  <c r="I20" i="234"/>
  <c r="I21" i="234"/>
  <c r="I14" i="234"/>
  <c r="I13" i="234"/>
  <c r="I15" i="234"/>
  <c r="I24" i="234"/>
  <c r="I26" i="234" l="1"/>
  <c r="E10" i="234"/>
  <c r="E15" i="234"/>
  <c r="E19" i="234"/>
  <c r="E24" i="234"/>
  <c r="E9" i="234"/>
  <c r="E18" i="234"/>
  <c r="E8" i="234"/>
  <c r="E13" i="234"/>
  <c r="E17" i="234"/>
  <c r="E21" i="234"/>
  <c r="E7" i="234"/>
  <c r="E11" i="234"/>
  <c r="E16" i="234"/>
  <c r="H8" i="234"/>
  <c r="H17" i="234"/>
  <c r="H7" i="234"/>
  <c r="H9" i="234"/>
  <c r="H18" i="234"/>
  <c r="H11" i="234"/>
  <c r="H20" i="234"/>
  <c r="H15" i="234"/>
  <c r="H13" i="234"/>
  <c r="H21" i="234"/>
  <c r="H22" i="234"/>
  <c r="H10" i="234"/>
  <c r="H14" i="234"/>
  <c r="H24" i="234"/>
  <c r="H16" i="234"/>
  <c r="H25" i="234"/>
  <c r="H19" i="234"/>
  <c r="D10" i="234"/>
  <c r="D15" i="234"/>
  <c r="D19" i="234"/>
  <c r="D24" i="234"/>
  <c r="D9" i="234"/>
  <c r="D18" i="234"/>
  <c r="D14" i="234"/>
  <c r="D22" i="234"/>
  <c r="D8" i="234"/>
  <c r="D13" i="234"/>
  <c r="D17" i="234"/>
  <c r="D21" i="234"/>
  <c r="D7" i="234"/>
  <c r="D11" i="234"/>
  <c r="D16" i="234"/>
  <c r="D20" i="234"/>
  <c r="D25" i="234"/>
  <c r="B9" i="234"/>
  <c r="B14" i="234"/>
  <c r="B18" i="234"/>
  <c r="B22" i="234"/>
  <c r="B13" i="234"/>
  <c r="B7" i="234"/>
  <c r="B17" i="234"/>
  <c r="B15" i="234"/>
  <c r="B19" i="234"/>
  <c r="B24" i="234"/>
  <c r="B21" i="234"/>
  <c r="B11" i="234"/>
  <c r="B16" i="234"/>
  <c r="B20" i="234"/>
  <c r="B25" i="234"/>
  <c r="B10" i="234"/>
  <c r="B8" i="234"/>
  <c r="C9" i="234"/>
  <c r="C14" i="234"/>
  <c r="C18" i="234"/>
  <c r="C22" i="234"/>
  <c r="C8" i="234"/>
  <c r="C13" i="234"/>
  <c r="C17" i="234"/>
  <c r="C21" i="234"/>
  <c r="C7" i="234"/>
  <c r="C11" i="234"/>
  <c r="C16" i="234"/>
  <c r="C20" i="234"/>
  <c r="C25" i="234"/>
  <c r="C10" i="234"/>
  <c r="C15" i="234"/>
  <c r="C19" i="234"/>
  <c r="C24" i="234"/>
  <c r="E26" i="234" l="1"/>
  <c r="H26" i="234"/>
  <c r="D26" i="234"/>
  <c r="C26" i="234"/>
  <c r="B26" i="234"/>
  <c r="E24" i="89"/>
  <c r="L39" i="158"/>
  <c r="B28" i="118" l="1"/>
  <c r="B27" i="118"/>
  <c r="B9" i="117"/>
  <c r="B10" i="117"/>
  <c r="B11" i="117"/>
  <c r="B12" i="117"/>
  <c r="B13" i="117"/>
  <c r="B14" i="117"/>
  <c r="B15" i="117"/>
  <c r="B16" i="117"/>
  <c r="B17" i="117"/>
  <c r="B18" i="117"/>
  <c r="B19" i="117"/>
  <c r="B21" i="117"/>
  <c r="B22" i="117"/>
  <c r="B24" i="117"/>
  <c r="B25" i="117"/>
  <c r="B26" i="117"/>
  <c r="B27" i="117"/>
  <c r="B28" i="117"/>
  <c r="B29" i="117"/>
  <c r="B30" i="117"/>
  <c r="B31" i="117"/>
  <c r="B32" i="117"/>
  <c r="B8" i="117"/>
  <c r="D32" i="92"/>
  <c r="E32" i="92"/>
  <c r="F32" i="92"/>
  <c r="G32" i="92"/>
  <c r="H32" i="92"/>
  <c r="D44" i="92"/>
  <c r="E44" i="92"/>
  <c r="F44" i="92"/>
  <c r="G44" i="92"/>
  <c r="H44" i="92"/>
  <c r="D62" i="92"/>
  <c r="E62" i="92"/>
  <c r="F62" i="92"/>
  <c r="G62" i="92"/>
  <c r="H62" i="92"/>
  <c r="D59" i="92"/>
  <c r="E59" i="92"/>
  <c r="F59" i="92"/>
  <c r="G59" i="92"/>
  <c r="H59" i="92"/>
  <c r="D56" i="92"/>
  <c r="E56" i="92"/>
  <c r="F56" i="92"/>
  <c r="G56" i="92"/>
  <c r="H56" i="92"/>
  <c r="D53" i="92"/>
  <c r="E53" i="92"/>
  <c r="F53" i="92"/>
  <c r="G53" i="92"/>
  <c r="H53" i="92"/>
  <c r="D50" i="92"/>
  <c r="E50" i="92"/>
  <c r="F50" i="92"/>
  <c r="G50" i="92"/>
  <c r="H50" i="92"/>
  <c r="D47" i="92"/>
  <c r="E47" i="92"/>
  <c r="F47" i="92"/>
  <c r="G47" i="92"/>
  <c r="H47" i="92"/>
  <c r="D41" i="92"/>
  <c r="E41" i="92"/>
  <c r="F41" i="92"/>
  <c r="G41" i="92"/>
  <c r="H41" i="92"/>
  <c r="D38" i="92"/>
  <c r="E38" i="92"/>
  <c r="F38" i="92"/>
  <c r="G38" i="92"/>
  <c r="H38" i="92"/>
  <c r="D35" i="92"/>
  <c r="E35" i="92"/>
  <c r="F35" i="92"/>
  <c r="G35" i="92"/>
  <c r="H35" i="92"/>
  <c r="D29" i="92"/>
  <c r="E29" i="92"/>
  <c r="F29" i="92"/>
  <c r="G29" i="92"/>
  <c r="H29" i="92"/>
  <c r="D26" i="92"/>
  <c r="E26" i="92"/>
  <c r="F26" i="92"/>
  <c r="G26" i="92"/>
  <c r="H26" i="92"/>
  <c r="D23" i="92"/>
  <c r="E23" i="92"/>
  <c r="F23" i="92"/>
  <c r="G23" i="92"/>
  <c r="H23" i="92"/>
  <c r="D20" i="92"/>
  <c r="E20" i="92"/>
  <c r="F20" i="92"/>
  <c r="G20" i="92"/>
  <c r="H20" i="92"/>
  <c r="D17" i="92"/>
  <c r="E17" i="92"/>
  <c r="F17" i="92"/>
  <c r="G17" i="92"/>
  <c r="H17" i="92"/>
  <c r="D14" i="92"/>
  <c r="E14" i="92"/>
  <c r="F14" i="92"/>
  <c r="G14" i="92"/>
  <c r="H14" i="92"/>
  <c r="D11" i="92"/>
  <c r="E11" i="92"/>
  <c r="F11" i="92"/>
  <c r="G11" i="92"/>
  <c r="C12" i="90"/>
  <c r="C13" i="90"/>
  <c r="C13" i="92" s="1"/>
  <c r="C15" i="90"/>
  <c r="C16" i="90"/>
  <c r="C16" i="92" s="1"/>
  <c r="C18" i="90"/>
  <c r="C18" i="92" s="1"/>
  <c r="C19" i="90"/>
  <c r="C19" i="92" s="1"/>
  <c r="C21" i="90"/>
  <c r="C21" i="92" s="1"/>
  <c r="C22" i="90"/>
  <c r="C22" i="92" s="1"/>
  <c r="C24" i="90"/>
  <c r="C24" i="92" s="1"/>
  <c r="C25" i="90"/>
  <c r="C25" i="92" s="1"/>
  <c r="C27" i="90"/>
  <c r="C27" i="92" s="1"/>
  <c r="C28" i="90"/>
  <c r="C28" i="92" s="1"/>
  <c r="C30" i="90"/>
  <c r="C30" i="92" s="1"/>
  <c r="C31" i="90"/>
  <c r="C33" i="90"/>
  <c r="C33" i="92" s="1"/>
  <c r="C34" i="90"/>
  <c r="C34" i="92" s="1"/>
  <c r="C36" i="90"/>
  <c r="C36" i="92" s="1"/>
  <c r="C37" i="90"/>
  <c r="C37" i="92" s="1"/>
  <c r="C39" i="90"/>
  <c r="C39" i="92" s="1"/>
  <c r="C40" i="90"/>
  <c r="C40" i="92" s="1"/>
  <c r="C42" i="90"/>
  <c r="C42" i="92" s="1"/>
  <c r="C43" i="90"/>
  <c r="C43" i="92" s="1"/>
  <c r="C45" i="90"/>
  <c r="C45" i="92" s="1"/>
  <c r="C46" i="90"/>
  <c r="C46" i="92" s="1"/>
  <c r="C48" i="90"/>
  <c r="C48" i="92" s="1"/>
  <c r="C49" i="90"/>
  <c r="C49" i="92" s="1"/>
  <c r="C51" i="90"/>
  <c r="C51" i="92" s="1"/>
  <c r="C52" i="90"/>
  <c r="C52" i="92" s="1"/>
  <c r="C54" i="90"/>
  <c r="C54" i="92" s="1"/>
  <c r="C55" i="90"/>
  <c r="C55" i="92" s="1"/>
  <c r="C57" i="90"/>
  <c r="C57" i="92" s="1"/>
  <c r="C58" i="90"/>
  <c r="C58" i="92" s="1"/>
  <c r="C60" i="90"/>
  <c r="C60" i="92" s="1"/>
  <c r="C61" i="90"/>
  <c r="C61" i="92" s="1"/>
  <c r="C31" i="92" l="1"/>
  <c r="C64" i="90"/>
  <c r="C15" i="92"/>
  <c r="C63" i="90"/>
  <c r="C65" i="90" s="1"/>
  <c r="C12" i="92"/>
  <c r="C63" i="92" s="1"/>
  <c r="C64" i="92"/>
  <c r="C17" i="90"/>
  <c r="C17" i="92" s="1"/>
  <c r="C41" i="90"/>
  <c r="C41" i="92" s="1"/>
  <c r="C53" i="90"/>
  <c r="C53" i="92" s="1"/>
  <c r="C29" i="90"/>
  <c r="C29" i="92" s="1"/>
  <c r="C20" i="90"/>
  <c r="C20" i="92" s="1"/>
  <c r="C44" i="90"/>
  <c r="C44" i="92" s="1"/>
  <c r="C59" i="90"/>
  <c r="C59" i="92" s="1"/>
  <c r="C35" i="90"/>
  <c r="C35" i="92" s="1"/>
  <c r="C56" i="90"/>
  <c r="C56" i="92" s="1"/>
  <c r="C50" i="90"/>
  <c r="C50" i="92" s="1"/>
  <c r="C38" i="90"/>
  <c r="C38" i="92" s="1"/>
  <c r="C62" i="90"/>
  <c r="C62" i="92" s="1"/>
  <c r="C26" i="90"/>
  <c r="C26" i="92" s="1"/>
  <c r="C14" i="90"/>
  <c r="C14" i="92" s="1"/>
  <c r="C23" i="90"/>
  <c r="C23" i="92" s="1"/>
  <c r="C32" i="90"/>
  <c r="C32" i="92" s="1"/>
  <c r="C47" i="90"/>
  <c r="C47" i="92" s="1"/>
  <c r="C65" i="92" l="1"/>
  <c r="E11" i="210"/>
  <c r="E9" i="210"/>
  <c r="E8" i="210"/>
  <c r="E10" i="210"/>
  <c r="E12" i="210"/>
  <c r="E13" i="210"/>
  <c r="C26" i="210" s="1"/>
  <c r="E14" i="210"/>
  <c r="C27" i="210" s="1"/>
  <c r="D11" i="38"/>
  <c r="E11" i="38"/>
  <c r="G11" i="38"/>
  <c r="D10" i="38"/>
  <c r="E10" i="38"/>
  <c r="G10" i="38"/>
  <c r="C28" i="210" l="1"/>
  <c r="C10" i="38"/>
  <c r="C11" i="38"/>
  <c r="C15" i="37"/>
  <c r="E15" i="37"/>
  <c r="D15" i="37"/>
  <c r="B15" i="37" l="1"/>
  <c r="L12" i="75"/>
  <c r="F27" i="75"/>
  <c r="G27" i="75"/>
  <c r="H27" i="75"/>
  <c r="I27" i="75"/>
  <c r="J27" i="75"/>
  <c r="K27" i="75"/>
  <c r="C27" i="75" l="1"/>
  <c r="E12" i="69"/>
  <c r="L14" i="93" l="1"/>
  <c r="J12" i="93"/>
  <c r="J11" i="93"/>
  <c r="J10" i="93"/>
  <c r="J9" i="93"/>
  <c r="J8" i="93"/>
  <c r="J7" i="93"/>
  <c r="E12" i="79"/>
  <c r="D12" i="79"/>
  <c r="L36" i="75"/>
  <c r="K36" i="75"/>
  <c r="J36" i="75"/>
  <c r="I36" i="75"/>
  <c r="H36" i="75"/>
  <c r="G36" i="75"/>
  <c r="F36" i="75"/>
  <c r="E36" i="75"/>
  <c r="L33" i="75"/>
  <c r="K33" i="75"/>
  <c r="J33" i="75"/>
  <c r="I33" i="75"/>
  <c r="H33" i="75"/>
  <c r="G33" i="75"/>
  <c r="F33" i="75"/>
  <c r="K30" i="75"/>
  <c r="J30" i="75"/>
  <c r="I30" i="75"/>
  <c r="H30" i="75"/>
  <c r="G30" i="75"/>
  <c r="F30" i="75"/>
  <c r="L24" i="75"/>
  <c r="K24" i="75"/>
  <c r="J24" i="75"/>
  <c r="I24" i="75"/>
  <c r="H24" i="75"/>
  <c r="G24" i="75"/>
  <c r="F24" i="75"/>
  <c r="L21" i="75"/>
  <c r="K21" i="75"/>
  <c r="J21" i="75"/>
  <c r="I21" i="75"/>
  <c r="H21" i="75"/>
  <c r="G21" i="75"/>
  <c r="F21" i="75"/>
  <c r="E21" i="75"/>
  <c r="L18" i="75"/>
  <c r="K18" i="75"/>
  <c r="J18" i="75"/>
  <c r="I18" i="75"/>
  <c r="H18" i="75"/>
  <c r="G18" i="75"/>
  <c r="F18" i="75"/>
  <c r="E18" i="75"/>
  <c r="L15" i="75"/>
  <c r="K15" i="75"/>
  <c r="J15" i="75"/>
  <c r="H15" i="75"/>
  <c r="G15" i="75"/>
  <c r="F15" i="75"/>
  <c r="E15" i="75"/>
  <c r="K12" i="75"/>
  <c r="J12" i="75"/>
  <c r="I12" i="75"/>
  <c r="G12" i="75"/>
  <c r="F12" i="75"/>
  <c r="E12" i="75"/>
  <c r="L9" i="75"/>
  <c r="K9" i="75"/>
  <c r="J9" i="75"/>
  <c r="I9" i="75"/>
  <c r="H9" i="75"/>
  <c r="G9" i="75"/>
  <c r="F9" i="75"/>
  <c r="E9" i="75"/>
  <c r="D10" i="52"/>
  <c r="D7" i="52"/>
  <c r="H14" i="52"/>
  <c r="B26" i="52" s="1"/>
  <c r="E14" i="52"/>
  <c r="D14" i="52"/>
  <c r="C14" i="52"/>
  <c r="J14" i="93" l="1"/>
  <c r="C33" i="75"/>
  <c r="C18" i="75"/>
  <c r="C21" i="75"/>
  <c r="C15" i="75"/>
  <c r="C12" i="75"/>
  <c r="C9" i="75"/>
  <c r="C36" i="75"/>
  <c r="C24" i="75"/>
  <c r="C30" i="75"/>
  <c r="B12" i="79"/>
  <c r="B12" i="112"/>
  <c r="B14" i="52"/>
  <c r="K12" i="79"/>
  <c r="D13" i="48"/>
  <c r="C13" i="48"/>
  <c r="B12" i="48"/>
  <c r="B11" i="48"/>
  <c r="B10" i="48"/>
  <c r="B9" i="48"/>
  <c r="B8" i="48"/>
  <c r="B7" i="48"/>
  <c r="K34" i="47"/>
  <c r="D7" i="47"/>
  <c r="F7" i="47"/>
  <c r="I7" i="47"/>
  <c r="D8" i="47"/>
  <c r="E8" i="47"/>
  <c r="F8" i="47"/>
  <c r="I8" i="47"/>
  <c r="D10" i="47"/>
  <c r="E10" i="47"/>
  <c r="F10" i="47"/>
  <c r="I10" i="47"/>
  <c r="D11" i="47"/>
  <c r="E11" i="47"/>
  <c r="F11" i="47"/>
  <c r="I11" i="47"/>
  <c r="D13" i="47"/>
  <c r="E13" i="47"/>
  <c r="F13" i="47"/>
  <c r="I13" i="47"/>
  <c r="D14" i="47"/>
  <c r="E14" i="47"/>
  <c r="F14" i="47"/>
  <c r="I14" i="47"/>
  <c r="D16" i="47"/>
  <c r="E16" i="47"/>
  <c r="F16" i="47"/>
  <c r="I16" i="47"/>
  <c r="D17" i="47"/>
  <c r="F17" i="47"/>
  <c r="I17" i="47"/>
  <c r="D19" i="47"/>
  <c r="E19" i="47"/>
  <c r="F19" i="47"/>
  <c r="I19" i="47"/>
  <c r="C19" i="47" s="1"/>
  <c r="D20" i="47"/>
  <c r="E20" i="47"/>
  <c r="F20" i="47"/>
  <c r="I20" i="47"/>
  <c r="D22" i="47"/>
  <c r="E22" i="47"/>
  <c r="F22" i="47"/>
  <c r="I22" i="47"/>
  <c r="D23" i="47"/>
  <c r="E23" i="47"/>
  <c r="F23" i="47"/>
  <c r="I23" i="47"/>
  <c r="D25" i="47"/>
  <c r="E25" i="47"/>
  <c r="F25" i="47"/>
  <c r="I25" i="47"/>
  <c r="D26" i="47"/>
  <c r="E26" i="47"/>
  <c r="F26" i="47"/>
  <c r="I26" i="47"/>
  <c r="D28" i="47"/>
  <c r="E28" i="47"/>
  <c r="F28" i="47"/>
  <c r="I28" i="47"/>
  <c r="D29" i="47"/>
  <c r="E29" i="47"/>
  <c r="F29" i="47"/>
  <c r="I29" i="47"/>
  <c r="D31" i="47"/>
  <c r="E31" i="47"/>
  <c r="F31" i="47"/>
  <c r="I31" i="47"/>
  <c r="D32" i="47"/>
  <c r="E32" i="47"/>
  <c r="F32" i="47"/>
  <c r="I32" i="47"/>
  <c r="D33" i="213"/>
  <c r="D16" i="39"/>
  <c r="H16" i="39"/>
  <c r="F16" i="39"/>
  <c r="L16" i="39"/>
  <c r="L12" i="39"/>
  <c r="H12" i="39"/>
  <c r="F12" i="39"/>
  <c r="D12" i="39"/>
  <c r="J12" i="38"/>
  <c r="G12" i="38"/>
  <c r="F12" i="38"/>
  <c r="E12" i="38"/>
  <c r="D12" i="38"/>
  <c r="B12" i="39" l="1"/>
  <c r="B16" i="39"/>
  <c r="E12" i="39"/>
  <c r="C13" i="47"/>
  <c r="C32" i="47"/>
  <c r="C29" i="47"/>
  <c r="C23" i="47"/>
  <c r="C20" i="47"/>
  <c r="C17" i="47"/>
  <c r="C14" i="47"/>
  <c r="C26" i="47"/>
  <c r="C28" i="47"/>
  <c r="C25" i="47"/>
  <c r="C10" i="47"/>
  <c r="C7" i="47"/>
  <c r="C12" i="38"/>
  <c r="B12" i="38"/>
  <c r="F12" i="79"/>
  <c r="B13" i="48"/>
  <c r="C11" i="47"/>
  <c r="C8" i="47"/>
  <c r="C22" i="47"/>
  <c r="C16" i="47"/>
  <c r="C31" i="47"/>
  <c r="E16" i="39" l="1"/>
  <c r="K16" i="39"/>
  <c r="C12" i="39"/>
  <c r="K12" i="39"/>
  <c r="G16" i="39"/>
  <c r="G12" i="39"/>
  <c r="K16" i="70"/>
  <c r="K35" i="47"/>
  <c r="H33" i="47"/>
  <c r="H30" i="47"/>
  <c r="H27" i="47"/>
  <c r="H24" i="47"/>
  <c r="H21" i="47"/>
  <c r="H18" i="47"/>
  <c r="H15" i="47"/>
  <c r="K15" i="47"/>
  <c r="H12" i="47"/>
  <c r="K12" i="47"/>
  <c r="H9" i="47"/>
  <c r="K9" i="47"/>
  <c r="L16" i="46"/>
  <c r="M16" i="46"/>
  <c r="D34" i="214"/>
  <c r="E34" i="214"/>
  <c r="F34" i="214"/>
  <c r="G34" i="214"/>
  <c r="H34" i="214"/>
  <c r="I34" i="214"/>
  <c r="J34" i="214"/>
  <c r="K34" i="214"/>
  <c r="L34" i="214"/>
  <c r="M34" i="214"/>
  <c r="N34" i="214"/>
  <c r="D35" i="214"/>
  <c r="E35" i="214"/>
  <c r="F35" i="214"/>
  <c r="G35" i="214"/>
  <c r="H35" i="214"/>
  <c r="I35" i="214"/>
  <c r="J35" i="214"/>
  <c r="K35" i="214"/>
  <c r="L35" i="214"/>
  <c r="M35" i="214"/>
  <c r="N35" i="214"/>
  <c r="O34" i="214"/>
  <c r="D34" i="213"/>
  <c r="E34" i="213"/>
  <c r="F34" i="213"/>
  <c r="G34" i="213"/>
  <c r="H34" i="213"/>
  <c r="I34" i="213"/>
  <c r="J34" i="213"/>
  <c r="K34" i="213"/>
  <c r="L34" i="213"/>
  <c r="M34" i="213"/>
  <c r="N34" i="213"/>
  <c r="D35" i="213"/>
  <c r="E35" i="213"/>
  <c r="F35" i="213"/>
  <c r="G35" i="213"/>
  <c r="H35" i="213"/>
  <c r="I35" i="213"/>
  <c r="J35" i="213"/>
  <c r="K35" i="213"/>
  <c r="L35" i="213"/>
  <c r="M35" i="213"/>
  <c r="N35" i="213"/>
  <c r="O35" i="213"/>
  <c r="O34" i="213"/>
  <c r="E15" i="146"/>
  <c r="H15" i="146"/>
  <c r="J36" i="214" l="1"/>
  <c r="K36" i="214"/>
  <c r="I36" i="213"/>
  <c r="O36" i="213"/>
  <c r="N36" i="214"/>
  <c r="M36" i="213"/>
  <c r="E36" i="213"/>
  <c r="E36" i="214"/>
  <c r="H36" i="213"/>
  <c r="D36" i="213"/>
  <c r="L36" i="213"/>
  <c r="L36" i="214"/>
  <c r="O36" i="214"/>
  <c r="M36" i="214"/>
  <c r="N36" i="213"/>
  <c r="I36" i="214"/>
  <c r="D36" i="214"/>
  <c r="H36" i="214"/>
  <c r="G36" i="214"/>
  <c r="K36" i="213"/>
  <c r="G36" i="213"/>
  <c r="J36" i="213"/>
  <c r="F36" i="213"/>
  <c r="F36" i="214"/>
  <c r="F37" i="74"/>
  <c r="E36" i="74"/>
  <c r="E33" i="74"/>
  <c r="E30" i="74"/>
  <c r="E27" i="74"/>
  <c r="E24" i="74"/>
  <c r="E21" i="74"/>
  <c r="F43" i="74" l="1"/>
  <c r="L12" i="83"/>
  <c r="L33" i="83" s="1"/>
  <c r="D8" i="112" l="1"/>
  <c r="E11" i="79"/>
  <c r="D11" i="79"/>
  <c r="E10" i="79"/>
  <c r="D10" i="79"/>
  <c r="E9" i="79"/>
  <c r="D9" i="79"/>
  <c r="E8" i="79"/>
  <c r="D8" i="79"/>
  <c r="E7" i="79"/>
  <c r="D7" i="79"/>
  <c r="B10" i="79" l="1"/>
  <c r="F10" i="79" s="1"/>
  <c r="B11" i="79"/>
  <c r="B9" i="112"/>
  <c r="B7" i="79"/>
  <c r="B8" i="79"/>
  <c r="B11" i="112"/>
  <c r="B8" i="112"/>
  <c r="B10" i="112"/>
  <c r="B9" i="79"/>
  <c r="K11" i="79"/>
  <c r="K7" i="79"/>
  <c r="K8" i="79"/>
  <c r="K9" i="79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O34" i="215" s="1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L11" i="39"/>
  <c r="H11" i="39"/>
  <c r="F11" i="39"/>
  <c r="D11" i="39"/>
  <c r="L10" i="39"/>
  <c r="H10" i="39"/>
  <c r="F10" i="39"/>
  <c r="D10" i="39"/>
  <c r="L9" i="39"/>
  <c r="H9" i="39"/>
  <c r="F9" i="39"/>
  <c r="D9" i="39"/>
  <c r="L8" i="39"/>
  <c r="H8" i="39"/>
  <c r="F8" i="39"/>
  <c r="D8" i="39"/>
  <c r="B7" i="39"/>
  <c r="C7" i="39" s="1"/>
  <c r="F7" i="39"/>
  <c r="D7" i="39"/>
  <c r="J11" i="38"/>
  <c r="F11" i="38"/>
  <c r="J10" i="38"/>
  <c r="F10" i="38"/>
  <c r="J9" i="38"/>
  <c r="G9" i="38"/>
  <c r="F9" i="38"/>
  <c r="D9" i="38"/>
  <c r="J8" i="38"/>
  <c r="G8" i="38"/>
  <c r="F8" i="38"/>
  <c r="E8" i="38"/>
  <c r="D8" i="38"/>
  <c r="J7" i="38"/>
  <c r="G7" i="38"/>
  <c r="F7" i="38"/>
  <c r="D7" i="38"/>
  <c r="C7" i="38" s="1"/>
  <c r="B9" i="39" l="1"/>
  <c r="B10" i="39"/>
  <c r="B8" i="39"/>
  <c r="B11" i="39"/>
  <c r="F11" i="79"/>
  <c r="F7" i="79"/>
  <c r="K10" i="79"/>
  <c r="G9" i="39"/>
  <c r="E11" i="39"/>
  <c r="O35" i="215"/>
  <c r="E35" i="215"/>
  <c r="K35" i="215"/>
  <c r="G41" i="215"/>
  <c r="G34" i="215"/>
  <c r="G35" i="215"/>
  <c r="M35" i="215"/>
  <c r="J35" i="215"/>
  <c r="N34" i="215"/>
  <c r="F34" i="215"/>
  <c r="F35" i="215"/>
  <c r="L35" i="215"/>
  <c r="I35" i="215"/>
  <c r="M34" i="215"/>
  <c r="E34" i="215"/>
  <c r="K34" i="215"/>
  <c r="N35" i="215"/>
  <c r="J34" i="215"/>
  <c r="I34" i="215"/>
  <c r="D35" i="215"/>
  <c r="H34" i="215"/>
  <c r="H35" i="215"/>
  <c r="L34" i="215"/>
  <c r="D34" i="215"/>
  <c r="C9" i="38"/>
  <c r="B8" i="38"/>
  <c r="C10" i="39"/>
  <c r="F9" i="79"/>
  <c r="F8" i="79"/>
  <c r="E8" i="39"/>
  <c r="K8" i="39"/>
  <c r="G8" i="39"/>
  <c r="B7" i="38"/>
  <c r="B11" i="38"/>
  <c r="C8" i="38"/>
  <c r="B10" i="38"/>
  <c r="B9" i="38"/>
  <c r="K11" i="39" l="1"/>
  <c r="C11" i="39"/>
  <c r="C9" i="39"/>
  <c r="E9" i="39"/>
  <c r="G11" i="39"/>
  <c r="K9" i="39"/>
  <c r="I36" i="215"/>
  <c r="D36" i="215"/>
  <c r="O36" i="215"/>
  <c r="E36" i="215"/>
  <c r="G36" i="215"/>
  <c r="L36" i="215"/>
  <c r="H36" i="215"/>
  <c r="G10" i="39"/>
  <c r="F36" i="215"/>
  <c r="N36" i="215"/>
  <c r="K36" i="215"/>
  <c r="M36" i="215"/>
  <c r="J36" i="215"/>
  <c r="K10" i="39"/>
  <c r="E10" i="39"/>
  <c r="E7" i="39"/>
  <c r="D30" i="89" l="1"/>
  <c r="E30" i="89"/>
  <c r="D31" i="89"/>
  <c r="E31" i="89"/>
  <c r="D32" i="89"/>
  <c r="E32" i="89"/>
  <c r="E37" i="75"/>
  <c r="H43" i="75"/>
  <c r="K37" i="75"/>
  <c r="L37" i="75"/>
  <c r="L43" i="75" s="1"/>
  <c r="E44" i="75"/>
  <c r="F44" i="75"/>
  <c r="G44" i="75"/>
  <c r="I44" i="75"/>
  <c r="L38" i="75"/>
  <c r="L44" i="75" s="1"/>
  <c r="E42" i="75"/>
  <c r="F42" i="75"/>
  <c r="G42" i="75"/>
  <c r="H42" i="75"/>
  <c r="I42" i="75"/>
  <c r="J42" i="75"/>
  <c r="K42" i="75"/>
  <c r="L42" i="75"/>
  <c r="C42" i="75" l="1"/>
  <c r="C38" i="75"/>
  <c r="E43" i="75"/>
  <c r="C37" i="75"/>
  <c r="K43" i="75"/>
  <c r="K39" i="75"/>
  <c r="K45" i="75" s="1"/>
  <c r="J44" i="75"/>
  <c r="C44" i="75" s="1"/>
  <c r="E39" i="75"/>
  <c r="F45" i="75"/>
  <c r="F43" i="75"/>
  <c r="G39" i="75"/>
  <c r="G45" i="75" s="1"/>
  <c r="H39" i="75"/>
  <c r="H45" i="75" s="1"/>
  <c r="I45" i="75"/>
  <c r="J39" i="75"/>
  <c r="J43" i="75"/>
  <c r="L39" i="75"/>
  <c r="L45" i="75" s="1"/>
  <c r="G43" i="75"/>
  <c r="G33" i="74"/>
  <c r="C9" i="64"/>
  <c r="C10" i="64"/>
  <c r="C11" i="64"/>
  <c r="C12" i="64"/>
  <c r="C13" i="64"/>
  <c r="C14" i="64"/>
  <c r="C15" i="64"/>
  <c r="C16" i="64"/>
  <c r="C17" i="64"/>
  <c r="C8" i="64"/>
  <c r="B17" i="63"/>
  <c r="B16" i="63"/>
  <c r="B15" i="63"/>
  <c r="B14" i="63"/>
  <c r="B13" i="63"/>
  <c r="B12" i="63"/>
  <c r="B11" i="63"/>
  <c r="B10" i="63"/>
  <c r="B9" i="63"/>
  <c r="B8" i="63"/>
  <c r="B8" i="62"/>
  <c r="B17" i="62"/>
  <c r="B16" i="62"/>
  <c r="B15" i="62"/>
  <c r="B14" i="62"/>
  <c r="B13" i="62"/>
  <c r="B12" i="62"/>
  <c r="B11" i="62"/>
  <c r="B10" i="62"/>
  <c r="B9" i="62"/>
  <c r="C9" i="56"/>
  <c r="C10" i="56"/>
  <c r="C11" i="56"/>
  <c r="C12" i="56"/>
  <c r="C13" i="56"/>
  <c r="C14" i="56"/>
  <c r="C15" i="56"/>
  <c r="C8" i="56"/>
  <c r="D15" i="213"/>
  <c r="D12" i="213"/>
  <c r="C43" i="75" l="1"/>
  <c r="E45" i="75"/>
  <c r="C39" i="75"/>
  <c r="C17" i="56"/>
  <c r="C19" i="64"/>
  <c r="B19" i="62"/>
  <c r="B19" i="63"/>
  <c r="J45" i="75"/>
  <c r="G42" i="74"/>
  <c r="H42" i="74"/>
  <c r="I42" i="74"/>
  <c r="K42" i="74"/>
  <c r="L42" i="74"/>
  <c r="C45" i="75" l="1"/>
  <c r="C42" i="74"/>
  <c r="F21" i="47"/>
  <c r="F33" i="47"/>
  <c r="F9" i="47"/>
  <c r="I18" i="47"/>
  <c r="I30" i="47"/>
  <c r="I9" i="47"/>
  <c r="I12" i="47" l="1"/>
  <c r="I24" i="47"/>
  <c r="I15" i="47"/>
  <c r="I27" i="47"/>
  <c r="I33" i="47"/>
  <c r="I21" i="47"/>
  <c r="F30" i="47"/>
  <c r="F18" i="47"/>
  <c r="F27" i="47"/>
  <c r="F24" i="47"/>
  <c r="F12" i="47"/>
  <c r="F15" i="47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8" i="210"/>
  <c r="D8" i="210"/>
  <c r="C9" i="210"/>
  <c r="D9" i="210"/>
  <c r="C10" i="210"/>
  <c r="D10" i="210"/>
  <c r="C11" i="210"/>
  <c r="D11" i="210"/>
  <c r="C12" i="210"/>
  <c r="D12" i="210"/>
  <c r="C13" i="210"/>
  <c r="D13" i="210"/>
  <c r="C14" i="210"/>
  <c r="D14" i="210"/>
  <c r="C7" i="210"/>
  <c r="D7" i="210"/>
  <c r="C21" i="210"/>
  <c r="C22" i="210"/>
  <c r="D22" i="210" s="1"/>
  <c r="C23" i="210"/>
  <c r="C24" i="210"/>
  <c r="C25" i="210"/>
  <c r="E16" i="69" l="1"/>
  <c r="B11" i="210"/>
  <c r="B13" i="210"/>
  <c r="B14" i="210"/>
  <c r="B10" i="210"/>
  <c r="B9" i="210"/>
  <c r="B8" i="210"/>
  <c r="B12" i="210"/>
  <c r="O9" i="213"/>
  <c r="C8" i="213"/>
  <c r="C10" i="213"/>
  <c r="C11" i="213"/>
  <c r="C13" i="213"/>
  <c r="C14" i="213"/>
  <c r="C16" i="213"/>
  <c r="C17" i="213"/>
  <c r="C19" i="213"/>
  <c r="C20" i="213"/>
  <c r="C22" i="213"/>
  <c r="C23" i="213"/>
  <c r="C25" i="213"/>
  <c r="C26" i="213"/>
  <c r="C28" i="213"/>
  <c r="C29" i="213"/>
  <c r="C31" i="213"/>
  <c r="C32" i="213"/>
  <c r="H7" i="146"/>
  <c r="C9" i="158"/>
  <c r="C11" i="158"/>
  <c r="C12" i="158"/>
  <c r="C14" i="158"/>
  <c r="C15" i="158"/>
  <c r="C17" i="158"/>
  <c r="C18" i="158"/>
  <c r="C20" i="158"/>
  <c r="C21" i="158"/>
  <c r="C23" i="158"/>
  <c r="C24" i="158"/>
  <c r="C26" i="158"/>
  <c r="C29" i="158"/>
  <c r="C30" i="158"/>
  <c r="C32" i="158"/>
  <c r="C33" i="158"/>
  <c r="C36" i="158"/>
  <c r="C42" i="158"/>
  <c r="C8" i="158"/>
  <c r="L45" i="158"/>
  <c r="L44" i="74"/>
  <c r="L43" i="74"/>
  <c r="L36" i="74"/>
  <c r="F36" i="74"/>
  <c r="G36" i="74"/>
  <c r="H36" i="74"/>
  <c r="I36" i="74"/>
  <c r="J36" i="74"/>
  <c r="K36" i="74"/>
  <c r="F33" i="74"/>
  <c r="H33" i="74"/>
  <c r="I33" i="74"/>
  <c r="J33" i="74"/>
  <c r="K33" i="74"/>
  <c r="L33" i="74"/>
  <c r="F30" i="74"/>
  <c r="G30" i="74"/>
  <c r="H30" i="74"/>
  <c r="I30" i="74"/>
  <c r="J30" i="74"/>
  <c r="K30" i="74"/>
  <c r="L30" i="74"/>
  <c r="F27" i="74"/>
  <c r="G27" i="74"/>
  <c r="H27" i="74"/>
  <c r="I27" i="74"/>
  <c r="J27" i="74"/>
  <c r="K27" i="74"/>
  <c r="L27" i="74"/>
  <c r="F24" i="74"/>
  <c r="H24" i="74"/>
  <c r="I24" i="74"/>
  <c r="J24" i="74"/>
  <c r="K24" i="74"/>
  <c r="L24" i="74"/>
  <c r="K21" i="74"/>
  <c r="J21" i="74"/>
  <c r="I21" i="74"/>
  <c r="H21" i="74"/>
  <c r="G21" i="74"/>
  <c r="F21" i="74"/>
  <c r="L21" i="74"/>
  <c r="E18" i="74"/>
  <c r="F18" i="74"/>
  <c r="G18" i="74"/>
  <c r="H18" i="74"/>
  <c r="I18" i="74"/>
  <c r="J18" i="74"/>
  <c r="K18" i="74"/>
  <c r="L18" i="74"/>
  <c r="E15" i="74"/>
  <c r="F15" i="74"/>
  <c r="G15" i="74"/>
  <c r="H15" i="74"/>
  <c r="I15" i="74"/>
  <c r="J15" i="74"/>
  <c r="K15" i="74"/>
  <c r="L15" i="74"/>
  <c r="E12" i="74"/>
  <c r="F12" i="74"/>
  <c r="G12" i="74"/>
  <c r="H12" i="74"/>
  <c r="I12" i="74"/>
  <c r="J12" i="74"/>
  <c r="K12" i="74"/>
  <c r="L12" i="74"/>
  <c r="E9" i="74"/>
  <c r="F9" i="74"/>
  <c r="G9" i="74"/>
  <c r="H9" i="74"/>
  <c r="I9" i="74"/>
  <c r="J9" i="74"/>
  <c r="K9" i="74"/>
  <c r="J18" i="73"/>
  <c r="J11" i="73"/>
  <c r="C10" i="65"/>
  <c r="K33" i="47"/>
  <c r="K30" i="47"/>
  <c r="K27" i="47"/>
  <c r="K24" i="47"/>
  <c r="K21" i="47"/>
  <c r="K18" i="47"/>
  <c r="C36" i="74" l="1"/>
  <c r="C30" i="74"/>
  <c r="C15" i="74"/>
  <c r="C24" i="74"/>
  <c r="C18" i="74"/>
  <c r="C9" i="74"/>
  <c r="C33" i="74"/>
  <c r="C12" i="74"/>
  <c r="C21" i="74"/>
  <c r="C27" i="74"/>
  <c r="C43" i="158"/>
  <c r="C34" i="213"/>
  <c r="C35" i="213"/>
  <c r="D40" i="158"/>
  <c r="H40" i="158"/>
  <c r="I40" i="158"/>
  <c r="C40" i="158" s="1"/>
  <c r="C34" i="158"/>
  <c r="C31" i="158"/>
  <c r="C22" i="158"/>
  <c r="C28" i="158"/>
  <c r="C25" i="158"/>
  <c r="C19" i="158"/>
  <c r="C16" i="158"/>
  <c r="C13" i="158"/>
  <c r="C10" i="158"/>
  <c r="J19" i="73"/>
  <c r="J21" i="73" s="1"/>
  <c r="L45" i="74"/>
  <c r="G16" i="46"/>
  <c r="H16" i="46"/>
  <c r="I16" i="46"/>
  <c r="K16" i="46"/>
  <c r="F7" i="46"/>
  <c r="C36" i="213" l="1"/>
  <c r="J22" i="73"/>
  <c r="O33" i="213" l="1"/>
  <c r="N33" i="213"/>
  <c r="M33" i="213"/>
  <c r="L33" i="213"/>
  <c r="K33" i="213"/>
  <c r="J33" i="213"/>
  <c r="I33" i="213"/>
  <c r="H33" i="213"/>
  <c r="G33" i="213"/>
  <c r="F33" i="213"/>
  <c r="E33" i="213"/>
  <c r="O30" i="213"/>
  <c r="N30" i="213"/>
  <c r="M30" i="213"/>
  <c r="L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M18" i="213"/>
  <c r="L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O12" i="213"/>
  <c r="N12" i="213"/>
  <c r="M12" i="213"/>
  <c r="L12" i="213"/>
  <c r="K12" i="213"/>
  <c r="J12" i="213"/>
  <c r="I12" i="213"/>
  <c r="H12" i="213"/>
  <c r="G12" i="213"/>
  <c r="F12" i="213"/>
  <c r="E12" i="213"/>
  <c r="E9" i="213"/>
  <c r="F9" i="213"/>
  <c r="G9" i="213"/>
  <c r="H9" i="213"/>
  <c r="I9" i="213"/>
  <c r="J9" i="213"/>
  <c r="K9" i="213"/>
  <c r="L9" i="213"/>
  <c r="M9" i="213"/>
  <c r="N9" i="213"/>
  <c r="D9" i="213"/>
  <c r="C7" i="146"/>
  <c r="D7" i="146"/>
  <c r="C30" i="213" l="1"/>
  <c r="C12" i="213"/>
  <c r="C33" i="213"/>
  <c r="C27" i="213"/>
  <c r="C24" i="213"/>
  <c r="C21" i="213"/>
  <c r="C18" i="213"/>
  <c r="C15" i="213"/>
  <c r="C9" i="213"/>
  <c r="B42" i="215" s="1"/>
  <c r="B51" i="215" l="1"/>
  <c r="B49" i="215"/>
  <c r="J15" i="56" l="1"/>
  <c r="J14" i="56"/>
  <c r="J13" i="56"/>
  <c r="J12" i="56"/>
  <c r="J11" i="56"/>
  <c r="J10" i="56"/>
  <c r="J9" i="56"/>
  <c r="K11" i="56"/>
  <c r="L15" i="56"/>
  <c r="L13" i="56"/>
  <c r="L12" i="56"/>
  <c r="L11" i="56"/>
  <c r="L10" i="56"/>
  <c r="L9" i="56"/>
  <c r="C14" i="120" l="1"/>
  <c r="B14" i="120"/>
  <c r="C20" i="120"/>
  <c r="B20" i="120"/>
  <c r="C19" i="120"/>
  <c r="C18" i="120"/>
  <c r="C17" i="120"/>
  <c r="C16" i="120"/>
  <c r="B19" i="120"/>
  <c r="B18" i="120"/>
  <c r="B17" i="120"/>
  <c r="B16" i="120"/>
  <c r="B21" i="120" l="1"/>
  <c r="D9" i="72"/>
  <c r="E9" i="72"/>
  <c r="F9" i="72"/>
  <c r="G9" i="72"/>
  <c r="H9" i="72"/>
  <c r="I9" i="72"/>
  <c r="J9" i="72"/>
  <c r="K9" i="72"/>
  <c r="D10" i="72"/>
  <c r="E10" i="72"/>
  <c r="F10" i="72"/>
  <c r="G10" i="72"/>
  <c r="H10" i="72"/>
  <c r="I10" i="72"/>
  <c r="J10" i="72"/>
  <c r="K10" i="72"/>
  <c r="D11" i="72"/>
  <c r="E11" i="72"/>
  <c r="F11" i="72"/>
  <c r="G11" i="72"/>
  <c r="H11" i="72"/>
  <c r="I11" i="72"/>
  <c r="J11" i="72"/>
  <c r="K11" i="72"/>
  <c r="D12" i="72"/>
  <c r="E12" i="72"/>
  <c r="F12" i="72"/>
  <c r="G12" i="72"/>
  <c r="H12" i="72"/>
  <c r="I12" i="72"/>
  <c r="J12" i="72"/>
  <c r="K12" i="72"/>
  <c r="D13" i="72"/>
  <c r="E13" i="72"/>
  <c r="F13" i="72"/>
  <c r="G13" i="72"/>
  <c r="H13" i="72"/>
  <c r="I13" i="72"/>
  <c r="J13" i="72"/>
  <c r="K13" i="72"/>
  <c r="D14" i="72"/>
  <c r="E14" i="72"/>
  <c r="F14" i="72"/>
  <c r="G14" i="72"/>
  <c r="I14" i="72"/>
  <c r="J14" i="72"/>
  <c r="K14" i="72"/>
  <c r="D15" i="72"/>
  <c r="E15" i="72"/>
  <c r="F15" i="72"/>
  <c r="G15" i="72"/>
  <c r="H15" i="72"/>
  <c r="I15" i="72"/>
  <c r="J15" i="72"/>
  <c r="K15" i="72"/>
  <c r="E8" i="72"/>
  <c r="F8" i="72"/>
  <c r="G8" i="72"/>
  <c r="H8" i="72"/>
  <c r="I8" i="72"/>
  <c r="J8" i="72"/>
  <c r="K8" i="72"/>
  <c r="D8" i="72"/>
  <c r="C11" i="69"/>
  <c r="B14" i="72" l="1"/>
  <c r="B10" i="72"/>
  <c r="B15" i="72"/>
  <c r="B9" i="72"/>
  <c r="B12" i="72"/>
  <c r="B11" i="72"/>
  <c r="B13" i="72"/>
  <c r="B8" i="72"/>
  <c r="C15" i="69"/>
  <c r="C9" i="69"/>
  <c r="C13" i="69"/>
  <c r="C14" i="69"/>
  <c r="C12" i="69"/>
  <c r="C10" i="69"/>
  <c r="F18" i="73" l="1"/>
  <c r="G18" i="73"/>
  <c r="I18" i="73"/>
  <c r="F11" i="73"/>
  <c r="I11" i="73"/>
  <c r="C8" i="73"/>
  <c r="C9" i="73"/>
  <c r="C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3" i="73"/>
  <c r="H14" i="73"/>
  <c r="H15" i="73"/>
  <c r="H16" i="73"/>
  <c r="H17" i="73"/>
  <c r="H7" i="73"/>
  <c r="D9" i="64"/>
  <c r="E9" i="64"/>
  <c r="F9" i="64"/>
  <c r="G9" i="64"/>
  <c r="H9" i="64"/>
  <c r="I9" i="64"/>
  <c r="J9" i="64"/>
  <c r="K9" i="64"/>
  <c r="L9" i="64"/>
  <c r="D10" i="64"/>
  <c r="E10" i="64"/>
  <c r="F10" i="64"/>
  <c r="G10" i="64"/>
  <c r="H10" i="64"/>
  <c r="I10" i="64"/>
  <c r="J10" i="64"/>
  <c r="K10" i="64"/>
  <c r="L10" i="64"/>
  <c r="D11" i="64"/>
  <c r="E11" i="64"/>
  <c r="F11" i="64"/>
  <c r="G11" i="64"/>
  <c r="H11" i="64"/>
  <c r="I11" i="64"/>
  <c r="J11" i="64"/>
  <c r="K11" i="64"/>
  <c r="L11" i="64"/>
  <c r="D12" i="64"/>
  <c r="E12" i="64"/>
  <c r="F12" i="64"/>
  <c r="G12" i="64"/>
  <c r="H12" i="64"/>
  <c r="I12" i="64"/>
  <c r="J12" i="64"/>
  <c r="K12" i="64"/>
  <c r="L12" i="64"/>
  <c r="D13" i="64"/>
  <c r="E13" i="64"/>
  <c r="F13" i="64"/>
  <c r="G13" i="64"/>
  <c r="H13" i="64"/>
  <c r="I13" i="64"/>
  <c r="J13" i="64"/>
  <c r="K13" i="64"/>
  <c r="L13" i="64"/>
  <c r="D14" i="64"/>
  <c r="E14" i="64"/>
  <c r="F14" i="64"/>
  <c r="G14" i="64"/>
  <c r="H14" i="64"/>
  <c r="I14" i="64"/>
  <c r="J14" i="64"/>
  <c r="K14" i="64"/>
  <c r="L14" i="64"/>
  <c r="D15" i="64"/>
  <c r="E15" i="64"/>
  <c r="F15" i="64"/>
  <c r="G15" i="64"/>
  <c r="H15" i="64"/>
  <c r="I15" i="64"/>
  <c r="J15" i="64"/>
  <c r="K15" i="64"/>
  <c r="L15" i="64"/>
  <c r="D16" i="64"/>
  <c r="E16" i="64"/>
  <c r="F16" i="64"/>
  <c r="G16" i="64"/>
  <c r="H16" i="64"/>
  <c r="I16" i="64"/>
  <c r="J16" i="64"/>
  <c r="K16" i="64"/>
  <c r="L16" i="64"/>
  <c r="D17" i="64"/>
  <c r="E17" i="64"/>
  <c r="F17" i="64"/>
  <c r="G17" i="64"/>
  <c r="H17" i="64"/>
  <c r="I17" i="64"/>
  <c r="J17" i="64"/>
  <c r="K17" i="64"/>
  <c r="L17" i="64"/>
  <c r="E8" i="64"/>
  <c r="F8" i="64"/>
  <c r="G8" i="64"/>
  <c r="H8" i="64"/>
  <c r="I8" i="64"/>
  <c r="J8" i="64"/>
  <c r="K8" i="64"/>
  <c r="L8" i="64"/>
  <c r="D8" i="64"/>
  <c r="D9" i="56"/>
  <c r="E9" i="56"/>
  <c r="F9" i="56"/>
  <c r="G9" i="56"/>
  <c r="H9" i="56"/>
  <c r="I9" i="56"/>
  <c r="K9" i="56"/>
  <c r="D10" i="56"/>
  <c r="E10" i="56"/>
  <c r="F10" i="56"/>
  <c r="G10" i="56"/>
  <c r="H10" i="56"/>
  <c r="I10" i="56"/>
  <c r="K10" i="56"/>
  <c r="D11" i="56"/>
  <c r="E11" i="56"/>
  <c r="F11" i="56"/>
  <c r="G11" i="56"/>
  <c r="H11" i="56"/>
  <c r="I11" i="56"/>
  <c r="D12" i="56"/>
  <c r="E12" i="56"/>
  <c r="F12" i="56"/>
  <c r="G12" i="56"/>
  <c r="H12" i="56"/>
  <c r="I12" i="56"/>
  <c r="K12" i="56"/>
  <c r="D13" i="56"/>
  <c r="E13" i="56"/>
  <c r="F13" i="56"/>
  <c r="G13" i="56"/>
  <c r="H13" i="56"/>
  <c r="I13" i="56"/>
  <c r="K13" i="56"/>
  <c r="D14" i="56"/>
  <c r="E14" i="56"/>
  <c r="F14" i="56"/>
  <c r="G14" i="56"/>
  <c r="H14" i="56"/>
  <c r="I14" i="56"/>
  <c r="K14" i="56"/>
  <c r="L14" i="56"/>
  <c r="D15" i="56"/>
  <c r="E15" i="56"/>
  <c r="F15" i="56"/>
  <c r="G15" i="56"/>
  <c r="H15" i="56"/>
  <c r="I15" i="56"/>
  <c r="K15" i="56"/>
  <c r="E8" i="56"/>
  <c r="F8" i="56"/>
  <c r="G8" i="56"/>
  <c r="H8" i="56"/>
  <c r="I8" i="56"/>
  <c r="J8" i="56"/>
  <c r="J17" i="56" s="1"/>
  <c r="K8" i="56"/>
  <c r="L8" i="56"/>
  <c r="D8" i="56"/>
  <c r="C8" i="52"/>
  <c r="D8" i="52"/>
  <c r="E8" i="52"/>
  <c r="C9" i="52"/>
  <c r="D9" i="52"/>
  <c r="E9" i="52"/>
  <c r="C10" i="52"/>
  <c r="C11" i="52"/>
  <c r="D11" i="52"/>
  <c r="C12" i="52"/>
  <c r="D12" i="52"/>
  <c r="C13" i="52"/>
  <c r="D13" i="52"/>
  <c r="E13" i="52"/>
  <c r="C25" i="52" s="1"/>
  <c r="C7" i="52"/>
  <c r="E7" i="52"/>
  <c r="H8" i="52"/>
  <c r="H9" i="52"/>
  <c r="H10" i="52"/>
  <c r="H11" i="52"/>
  <c r="H12" i="52"/>
  <c r="H13" i="52"/>
  <c r="B25" i="52" s="1"/>
  <c r="H7" i="52"/>
  <c r="B7" i="210"/>
  <c r="H8" i="210"/>
  <c r="H9" i="210"/>
  <c r="H10" i="210"/>
  <c r="H11" i="210"/>
  <c r="H13" i="210"/>
  <c r="H14" i="210"/>
  <c r="H7" i="210"/>
  <c r="F13" i="48"/>
  <c r="G13" i="48"/>
  <c r="D15" i="47"/>
  <c r="E15" i="47"/>
  <c r="D21" i="47"/>
  <c r="E21" i="47"/>
  <c r="D27" i="47"/>
  <c r="E27" i="47"/>
  <c r="D33" i="47"/>
  <c r="E33" i="47"/>
  <c r="E9" i="47"/>
  <c r="F8" i="46"/>
  <c r="F9" i="46"/>
  <c r="C10" i="46"/>
  <c r="D10" i="46"/>
  <c r="E10" i="46"/>
  <c r="F10" i="46"/>
  <c r="C11" i="46"/>
  <c r="D11" i="46"/>
  <c r="E11" i="46"/>
  <c r="F11" i="46"/>
  <c r="C12" i="46"/>
  <c r="D12" i="46"/>
  <c r="E12" i="46"/>
  <c r="F12" i="46"/>
  <c r="C13" i="46"/>
  <c r="D13" i="46"/>
  <c r="E13" i="46"/>
  <c r="F13" i="46"/>
  <c r="C14" i="46"/>
  <c r="D14" i="46"/>
  <c r="E14" i="46"/>
  <c r="F14" i="46"/>
  <c r="C15" i="46"/>
  <c r="D15" i="46"/>
  <c r="E15" i="46"/>
  <c r="F15" i="46"/>
  <c r="J8" i="46"/>
  <c r="J9" i="46"/>
  <c r="J10" i="46"/>
  <c r="J11" i="46"/>
  <c r="J12" i="46"/>
  <c r="J13" i="46"/>
  <c r="J14" i="46"/>
  <c r="J15" i="46"/>
  <c r="J7" i="46"/>
  <c r="D9" i="215"/>
  <c r="E9" i="215"/>
  <c r="F9" i="215"/>
  <c r="G9" i="215"/>
  <c r="H9" i="215"/>
  <c r="I9" i="215"/>
  <c r="J9" i="215"/>
  <c r="K9" i="215"/>
  <c r="L9" i="215"/>
  <c r="M9" i="215"/>
  <c r="N9" i="215"/>
  <c r="O9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B7" i="146"/>
  <c r="E8" i="146"/>
  <c r="E9" i="146"/>
  <c r="E10" i="146"/>
  <c r="E11" i="146"/>
  <c r="E12" i="146"/>
  <c r="E13" i="146"/>
  <c r="E14" i="146"/>
  <c r="E7" i="146"/>
  <c r="H8" i="146"/>
  <c r="H9" i="146"/>
  <c r="H10" i="146"/>
  <c r="H11" i="146"/>
  <c r="H12" i="146"/>
  <c r="H13" i="146"/>
  <c r="H14" i="146"/>
  <c r="L17" i="56" l="1"/>
  <c r="D17" i="56"/>
  <c r="K17" i="56"/>
  <c r="G17" i="56"/>
  <c r="F17" i="56"/>
  <c r="E17" i="56"/>
  <c r="I17" i="56"/>
  <c r="H17" i="56"/>
  <c r="E19" i="64"/>
  <c r="C16" i="52"/>
  <c r="D16" i="52"/>
  <c r="H16" i="52"/>
  <c r="D19" i="64"/>
  <c r="L19" i="64"/>
  <c r="K19" i="64"/>
  <c r="J19" i="64"/>
  <c r="I19" i="64"/>
  <c r="H19" i="64"/>
  <c r="G19" i="64"/>
  <c r="F19" i="64"/>
  <c r="B11" i="52"/>
  <c r="B15" i="146"/>
  <c r="E30" i="47"/>
  <c r="E24" i="47"/>
  <c r="E18" i="47"/>
  <c r="E12" i="47"/>
  <c r="D30" i="47"/>
  <c r="D24" i="47"/>
  <c r="D18" i="47"/>
  <c r="D12" i="47"/>
  <c r="B17" i="64"/>
  <c r="B9" i="64"/>
  <c r="B11" i="56"/>
  <c r="B10" i="73"/>
  <c r="B15" i="73"/>
  <c r="H18" i="73"/>
  <c r="B17" i="73"/>
  <c r="B13" i="73"/>
  <c r="B8" i="73"/>
  <c r="B13" i="64"/>
  <c r="B8" i="64"/>
  <c r="B10" i="64"/>
  <c r="B16" i="64"/>
  <c r="B15" i="64"/>
  <c r="B12" i="64"/>
  <c r="B14" i="64"/>
  <c r="B11" i="64"/>
  <c r="B10" i="56"/>
  <c r="B12" i="56"/>
  <c r="B15" i="56"/>
  <c r="B14" i="56"/>
  <c r="B13" i="56"/>
  <c r="B8" i="56"/>
  <c r="B9" i="56"/>
  <c r="E18" i="73"/>
  <c r="E11" i="73"/>
  <c r="H11" i="73"/>
  <c r="B8" i="52"/>
  <c r="B13" i="146"/>
  <c r="B11" i="146"/>
  <c r="B9" i="146"/>
  <c r="C18" i="73"/>
  <c r="B14" i="73"/>
  <c r="B16" i="73"/>
  <c r="B12" i="73"/>
  <c r="D18" i="73"/>
  <c r="D11" i="73"/>
  <c r="C11" i="73"/>
  <c r="B9" i="73"/>
  <c r="B9" i="52"/>
  <c r="B13" i="52"/>
  <c r="B10" i="52"/>
  <c r="F16" i="46"/>
  <c r="D16" i="46"/>
  <c r="E16" i="46"/>
  <c r="B12" i="146"/>
  <c r="B14" i="146"/>
  <c r="B10" i="146"/>
  <c r="B8" i="146"/>
  <c r="J16" i="46"/>
  <c r="B17" i="56" l="1"/>
  <c r="B19" i="64"/>
  <c r="B18" i="73"/>
  <c r="L33" i="117" l="1"/>
  <c r="D8" i="83" l="1"/>
  <c r="D9" i="83"/>
  <c r="B9" i="83" s="1"/>
  <c r="D10" i="83"/>
  <c r="D11" i="83"/>
  <c r="B11" i="83"/>
  <c r="D13" i="83"/>
  <c r="D14" i="83"/>
  <c r="D15" i="83"/>
  <c r="D16" i="83"/>
  <c r="D17" i="83"/>
  <c r="E17" i="83"/>
  <c r="D18" i="83"/>
  <c r="E18" i="83"/>
  <c r="D19" i="83"/>
  <c r="D20" i="83"/>
  <c r="D21" i="83"/>
  <c r="D22" i="83"/>
  <c r="D23" i="83"/>
  <c r="D24" i="83"/>
  <c r="E24" i="83"/>
  <c r="D25" i="83"/>
  <c r="E25" i="83"/>
  <c r="D26" i="83"/>
  <c r="D27" i="83"/>
  <c r="D28" i="83"/>
  <c r="E28" i="83"/>
  <c r="D7" i="83"/>
  <c r="B7" i="83" s="1"/>
  <c r="H12" i="83"/>
  <c r="H33" i="83" s="1"/>
  <c r="F33" i="83" l="1"/>
  <c r="D33" i="83"/>
  <c r="B29" i="83"/>
  <c r="B28" i="83"/>
  <c r="B24" i="83"/>
  <c r="B21" i="83"/>
  <c r="B22" i="83"/>
  <c r="B20" i="83"/>
  <c r="B19" i="83"/>
  <c r="B18" i="83"/>
  <c r="B15" i="83"/>
  <c r="B16" i="83"/>
  <c r="B13" i="83"/>
  <c r="B17" i="83"/>
  <c r="B14" i="83"/>
  <c r="B10" i="83"/>
  <c r="B8" i="83"/>
  <c r="B26" i="83"/>
  <c r="F12" i="83"/>
  <c r="B37" i="83" s="1"/>
  <c r="D12" i="83"/>
  <c r="B25" i="83"/>
  <c r="B32" i="83"/>
  <c r="B27" i="83"/>
  <c r="E13" i="48"/>
  <c r="E15" i="80"/>
  <c r="E14" i="80"/>
  <c r="E13" i="80"/>
  <c r="E12" i="80"/>
  <c r="E11" i="80"/>
  <c r="E10" i="80"/>
  <c r="E9" i="80"/>
  <c r="E8" i="80"/>
  <c r="E7" i="80"/>
  <c r="G15" i="80"/>
  <c r="G14" i="80"/>
  <c r="G13" i="80"/>
  <c r="G12" i="80"/>
  <c r="G11" i="80"/>
  <c r="G10" i="80"/>
  <c r="G9" i="80"/>
  <c r="G8" i="80"/>
  <c r="G7" i="80"/>
  <c r="E17" i="80" l="1"/>
  <c r="D16" i="80" s="1"/>
  <c r="G17" i="80"/>
  <c r="F16" i="80"/>
  <c r="M7" i="80"/>
  <c r="N33" i="117"/>
  <c r="M33" i="117"/>
  <c r="K33" i="117"/>
  <c r="J33" i="117"/>
  <c r="I33" i="117"/>
  <c r="H33" i="117"/>
  <c r="G33" i="117"/>
  <c r="M8" i="80" l="1"/>
  <c r="N14" i="93" l="1"/>
  <c r="B7" i="114" l="1"/>
  <c r="K16" i="72" l="1"/>
  <c r="J16" i="72"/>
  <c r="I16" i="72"/>
  <c r="H16" i="72"/>
  <c r="G16" i="72"/>
  <c r="F16" i="72"/>
  <c r="E16" i="72"/>
  <c r="D16" i="72"/>
  <c r="K16" i="71"/>
  <c r="J16" i="71"/>
  <c r="I16" i="71"/>
  <c r="H16" i="71"/>
  <c r="G16" i="71"/>
  <c r="F16" i="71"/>
  <c r="E16" i="71"/>
  <c r="K16" i="69"/>
  <c r="J16" i="69"/>
  <c r="I16" i="69"/>
  <c r="H16" i="69"/>
  <c r="G16" i="69"/>
  <c r="F16" i="69"/>
  <c r="D16" i="69"/>
  <c r="C8" i="69"/>
  <c r="C16" i="69" s="1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21" i="67"/>
  <c r="L19" i="63"/>
  <c r="K19" i="63"/>
  <c r="J19" i="63"/>
  <c r="I19" i="63"/>
  <c r="D8" i="61"/>
  <c r="E8" i="61"/>
  <c r="F8" i="61"/>
  <c r="G8" i="61"/>
  <c r="H8" i="61"/>
  <c r="I8" i="61"/>
  <c r="J8" i="61"/>
  <c r="K8" i="61"/>
  <c r="D9" i="61"/>
  <c r="E9" i="61"/>
  <c r="F9" i="61"/>
  <c r="G9" i="61"/>
  <c r="H9" i="61"/>
  <c r="I9" i="61"/>
  <c r="J9" i="61"/>
  <c r="K9" i="61"/>
  <c r="D10" i="61"/>
  <c r="E10" i="61"/>
  <c r="F10" i="61"/>
  <c r="G10" i="61"/>
  <c r="H10" i="61"/>
  <c r="I10" i="61"/>
  <c r="J10" i="61"/>
  <c r="K10" i="61"/>
  <c r="D11" i="61"/>
  <c r="E11" i="61"/>
  <c r="F11" i="61"/>
  <c r="G11" i="61"/>
  <c r="H11" i="61"/>
  <c r="I11" i="61"/>
  <c r="J11" i="61"/>
  <c r="K11" i="61"/>
  <c r="D12" i="61"/>
  <c r="E12" i="61"/>
  <c r="F12" i="61"/>
  <c r="G12" i="61"/>
  <c r="H12" i="61"/>
  <c r="I12" i="61"/>
  <c r="J12" i="61"/>
  <c r="K12" i="61"/>
  <c r="D13" i="61"/>
  <c r="E13" i="61"/>
  <c r="F13" i="61"/>
  <c r="G13" i="61"/>
  <c r="H13" i="61"/>
  <c r="I13" i="61"/>
  <c r="J13" i="61"/>
  <c r="K13" i="61"/>
  <c r="D14" i="61"/>
  <c r="E14" i="61"/>
  <c r="F14" i="61"/>
  <c r="G14" i="61"/>
  <c r="H14" i="61"/>
  <c r="I14" i="61"/>
  <c r="J14" i="61"/>
  <c r="K14" i="61"/>
  <c r="D15" i="61"/>
  <c r="E15" i="61"/>
  <c r="F15" i="61"/>
  <c r="G15" i="61"/>
  <c r="H15" i="61"/>
  <c r="I15" i="61"/>
  <c r="J15" i="61"/>
  <c r="K15" i="61"/>
  <c r="D16" i="61"/>
  <c r="E16" i="61"/>
  <c r="F16" i="61"/>
  <c r="G16" i="61"/>
  <c r="H16" i="61"/>
  <c r="I16" i="61"/>
  <c r="J16" i="61"/>
  <c r="K16" i="61"/>
  <c r="D17" i="61"/>
  <c r="E17" i="61"/>
  <c r="F17" i="61"/>
  <c r="G17" i="61"/>
  <c r="H17" i="61"/>
  <c r="I17" i="61"/>
  <c r="J17" i="61"/>
  <c r="K17" i="61"/>
  <c r="H41" i="215"/>
  <c r="H42" i="215"/>
  <c r="H43" i="215"/>
  <c r="H45" i="215"/>
  <c r="H46" i="215"/>
  <c r="H47" i="215"/>
  <c r="H49" i="215"/>
  <c r="H50" i="215"/>
  <c r="G42" i="215"/>
  <c r="G49" i="215"/>
  <c r="G50" i="215"/>
  <c r="C33" i="215"/>
  <c r="C32" i="215"/>
  <c r="C31" i="215"/>
  <c r="C30" i="215"/>
  <c r="C29" i="215"/>
  <c r="C28" i="215"/>
  <c r="C27" i="215"/>
  <c r="C26" i="215"/>
  <c r="C25" i="215"/>
  <c r="C24" i="215"/>
  <c r="C23" i="215"/>
  <c r="C22" i="215"/>
  <c r="C21" i="215"/>
  <c r="C20" i="215"/>
  <c r="C19" i="215"/>
  <c r="C18" i="215"/>
  <c r="C17" i="215"/>
  <c r="C16" i="215"/>
  <c r="C15" i="215"/>
  <c r="C14" i="215"/>
  <c r="C13" i="215"/>
  <c r="C12" i="215"/>
  <c r="C11" i="215"/>
  <c r="C10" i="215"/>
  <c r="C9" i="215"/>
  <c r="C8" i="215"/>
  <c r="C35" i="215" s="1"/>
  <c r="C7" i="215"/>
  <c r="B48" i="215"/>
  <c r="B47" i="215"/>
  <c r="B46" i="215"/>
  <c r="B45" i="215"/>
  <c r="B44" i="215"/>
  <c r="B43" i="215"/>
  <c r="C34" i="215" l="1"/>
  <c r="C36" i="215" s="1"/>
  <c r="F19" i="61"/>
  <c r="C27" i="67"/>
  <c r="C23" i="67"/>
  <c r="C24" i="67"/>
  <c r="B11" i="67"/>
  <c r="C25" i="67"/>
  <c r="F17" i="67"/>
  <c r="C22" i="67"/>
  <c r="C26" i="67"/>
  <c r="B15" i="61"/>
  <c r="B16" i="61"/>
  <c r="B11" i="61"/>
  <c r="B17" i="61"/>
  <c r="B9" i="61"/>
  <c r="B12" i="61"/>
  <c r="B14" i="61"/>
  <c r="B10" i="61"/>
  <c r="B13" i="61"/>
  <c r="B8" i="61"/>
  <c r="K19" i="61"/>
  <c r="J19" i="61"/>
  <c r="I19" i="61"/>
  <c r="H19" i="61"/>
  <c r="G19" i="61"/>
  <c r="E19" i="61"/>
  <c r="D19" i="61"/>
  <c r="B19" i="60"/>
  <c r="B19" i="59"/>
  <c r="B50" i="215"/>
  <c r="B52" i="215" s="1"/>
  <c r="C35" i="214"/>
  <c r="B14" i="69"/>
  <c r="C34" i="214"/>
  <c r="C49" i="215"/>
  <c r="C48" i="215"/>
  <c r="C47" i="215"/>
  <c r="C46" i="215"/>
  <c r="C45" i="215"/>
  <c r="C44" i="215"/>
  <c r="C42" i="215"/>
  <c r="G46" i="215"/>
  <c r="H51" i="215"/>
  <c r="D17" i="69"/>
  <c r="I17" i="69"/>
  <c r="J17" i="69"/>
  <c r="E17" i="69"/>
  <c r="G17" i="69"/>
  <c r="B16" i="72"/>
  <c r="B16" i="71"/>
  <c r="K17" i="69"/>
  <c r="B10" i="69"/>
  <c r="C16" i="67"/>
  <c r="B15" i="67" s="1"/>
  <c r="G45" i="215"/>
  <c r="B15" i="69"/>
  <c r="B13" i="69"/>
  <c r="B11" i="69"/>
  <c r="B9" i="69"/>
  <c r="F17" i="69"/>
  <c r="B12" i="69"/>
  <c r="H17" i="69"/>
  <c r="B8" i="69"/>
  <c r="G52" i="215"/>
  <c r="G44" i="215"/>
  <c r="G51" i="215"/>
  <c r="G47" i="215"/>
  <c r="G43" i="215"/>
  <c r="H52" i="215"/>
  <c r="H48" i="215"/>
  <c r="H44" i="215"/>
  <c r="G48" i="215"/>
  <c r="C43" i="215"/>
  <c r="B19" i="61" l="1"/>
  <c r="B8" i="67"/>
  <c r="K17" i="67"/>
  <c r="B12" i="67"/>
  <c r="I17" i="67"/>
  <c r="G17" i="67"/>
  <c r="B10" i="67"/>
  <c r="B9" i="67"/>
  <c r="E17" i="67"/>
  <c r="D17" i="67"/>
  <c r="H17" i="67"/>
  <c r="B14" i="67"/>
  <c r="B13" i="67"/>
  <c r="J17" i="67"/>
  <c r="C50" i="215"/>
  <c r="C52" i="215" s="1"/>
  <c r="D52" i="215" s="1"/>
  <c r="C36" i="214"/>
  <c r="H53" i="215"/>
  <c r="C17" i="69"/>
  <c r="B16" i="69"/>
  <c r="G53" i="215"/>
  <c r="I53" i="215" l="1"/>
  <c r="I54" i="215" s="1"/>
  <c r="D53" i="215"/>
  <c r="B16" i="67"/>
  <c r="C17" i="67"/>
  <c r="B11" i="86" l="1"/>
  <c r="B10" i="86"/>
  <c r="B9" i="86"/>
  <c r="B8" i="86"/>
  <c r="B7" i="86"/>
  <c r="B6" i="86"/>
  <c r="L25" i="85"/>
  <c r="H25" i="85"/>
  <c r="L24" i="85"/>
  <c r="H24" i="85"/>
  <c r="L23" i="85"/>
  <c r="H23" i="85"/>
  <c r="L22" i="85"/>
  <c r="H22" i="85"/>
  <c r="L21" i="85"/>
  <c r="H21" i="85"/>
  <c r="L20" i="85"/>
  <c r="H20" i="85"/>
  <c r="L19" i="85"/>
  <c r="H19" i="85"/>
  <c r="L18" i="85"/>
  <c r="H18" i="85"/>
  <c r="L17" i="85"/>
  <c r="H17" i="85"/>
  <c r="L16" i="85"/>
  <c r="H16" i="85"/>
  <c r="L15" i="85"/>
  <c r="H15" i="85"/>
  <c r="L14" i="85"/>
  <c r="H14" i="85"/>
  <c r="L13" i="85"/>
  <c r="H13" i="85"/>
  <c r="L12" i="85"/>
  <c r="H12" i="85"/>
  <c r="L11" i="85"/>
  <c r="H11" i="85"/>
  <c r="H10" i="85"/>
  <c r="L9" i="85"/>
  <c r="H9" i="85"/>
  <c r="L8" i="85"/>
  <c r="H8" i="85"/>
  <c r="L7" i="85"/>
  <c r="H7" i="85"/>
  <c r="G24" i="86" l="1"/>
  <c r="B12" i="86"/>
  <c r="L26" i="85"/>
  <c r="K26" i="85" s="1"/>
  <c r="H26" i="85"/>
  <c r="G26" i="85" s="1"/>
  <c r="B20" i="85"/>
  <c r="B12" i="85"/>
  <c r="B17" i="85"/>
  <c r="B18" i="85"/>
  <c r="B10" i="85"/>
  <c r="B14" i="85"/>
  <c r="B16" i="85"/>
  <c r="B11" i="85"/>
  <c r="B13" i="85"/>
  <c r="C26" i="85" l="1"/>
  <c r="C19" i="85"/>
  <c r="C18" i="85"/>
  <c r="E19" i="85"/>
  <c r="E15" i="85"/>
  <c r="E10" i="85"/>
  <c r="E18" i="85"/>
  <c r="E16" i="85"/>
  <c r="E24" i="85"/>
  <c r="E17" i="85"/>
  <c r="E22" i="85"/>
  <c r="E20" i="85"/>
  <c r="E13" i="85"/>
  <c r="K15" i="85"/>
  <c r="E9" i="85"/>
  <c r="E25" i="85"/>
  <c r="E23" i="85"/>
  <c r="E21" i="85"/>
  <c r="K13" i="85"/>
  <c r="G10" i="85"/>
  <c r="G11" i="85"/>
  <c r="C17" i="85"/>
  <c r="C16" i="85"/>
  <c r="G25" i="85"/>
  <c r="G23" i="85"/>
  <c r="K18" i="85"/>
  <c r="C12" i="85"/>
  <c r="G13" i="85"/>
  <c r="G8" i="85"/>
  <c r="G20" i="85"/>
  <c r="G12" i="85"/>
  <c r="C8" i="85"/>
  <c r="G22" i="85"/>
  <c r="C14" i="85"/>
  <c r="K25" i="85"/>
  <c r="C13" i="85"/>
  <c r="K7" i="85"/>
  <c r="C11" i="85"/>
  <c r="C9" i="85"/>
  <c r="G19" i="85"/>
  <c r="K24" i="85"/>
  <c r="K22" i="85"/>
  <c r="C24" i="85"/>
  <c r="K10" i="85"/>
  <c r="G9" i="85"/>
  <c r="C10" i="85"/>
  <c r="K9" i="85"/>
  <c r="G21" i="85"/>
  <c r="C25" i="85"/>
  <c r="K20" i="85"/>
  <c r="G17" i="85"/>
  <c r="K8" i="85"/>
  <c r="C23" i="85"/>
  <c r="K12" i="85"/>
  <c r="E14" i="85"/>
  <c r="C22" i="85"/>
  <c r="G24" i="85"/>
  <c r="K11" i="85"/>
  <c r="C15" i="85"/>
  <c r="G7" i="85"/>
  <c r="K16" i="85"/>
  <c r="K23" i="85"/>
  <c r="K21" i="85"/>
  <c r="K19" i="85"/>
  <c r="K17" i="85"/>
  <c r="K14" i="85"/>
  <c r="G15" i="85"/>
  <c r="G16" i="85"/>
  <c r="E11" i="85"/>
  <c r="C21" i="85"/>
  <c r="G18" i="85"/>
  <c r="E12" i="85"/>
  <c r="C20" i="85"/>
  <c r="G14" i="85"/>
  <c r="B27" i="210" l="1"/>
  <c r="B21" i="210"/>
  <c r="B26" i="210"/>
  <c r="A26" i="210"/>
  <c r="B25" i="210"/>
  <c r="A25" i="210"/>
  <c r="B24" i="210"/>
  <c r="A24" i="210"/>
  <c r="A23" i="210"/>
  <c r="B22" i="210"/>
  <c r="A22" i="210"/>
  <c r="A21" i="210"/>
  <c r="B28" i="210" l="1"/>
  <c r="D28" i="210" s="1"/>
  <c r="B39" i="83" l="1"/>
  <c r="B40" i="83"/>
  <c r="B41" i="83"/>
  <c r="B42" i="83"/>
  <c r="B43" i="83"/>
  <c r="B44" i="83"/>
  <c r="B45" i="83"/>
  <c r="B46" i="83"/>
  <c r="B47" i="83"/>
  <c r="B48" i="83"/>
  <c r="D39" i="83"/>
  <c r="E39" i="83" s="1"/>
  <c r="D40" i="83"/>
  <c r="E40" i="83" s="1"/>
  <c r="D41" i="83"/>
  <c r="E41" i="83" s="1"/>
  <c r="D42" i="83"/>
  <c r="E42" i="83" s="1"/>
  <c r="D43" i="83"/>
  <c r="D44" i="83"/>
  <c r="D45" i="83"/>
  <c r="D46" i="83"/>
  <c r="D47" i="83"/>
  <c r="D48" i="83"/>
  <c r="M12" i="83"/>
  <c r="E43" i="83" l="1"/>
  <c r="J12" i="83"/>
  <c r="D37" i="83" s="1"/>
  <c r="E12" i="83"/>
  <c r="M33" i="83"/>
  <c r="E47" i="83"/>
  <c r="B51" i="83"/>
  <c r="E48" i="83"/>
  <c r="E46" i="83"/>
  <c r="E45" i="83"/>
  <c r="E44" i="83"/>
  <c r="B12" i="83"/>
  <c r="J33" i="83" l="1"/>
  <c r="E33" i="83"/>
  <c r="B33" i="83" s="1"/>
  <c r="D51" i="83"/>
  <c r="E51" i="83" s="1"/>
  <c r="E37" i="83"/>
  <c r="D8" i="81"/>
  <c r="E8" i="81"/>
  <c r="D9" i="81"/>
  <c r="E9" i="81"/>
  <c r="D10" i="81"/>
  <c r="E10" i="81"/>
  <c r="D11" i="81"/>
  <c r="E11" i="81"/>
  <c r="D12" i="81"/>
  <c r="E12" i="81"/>
  <c r="D13" i="81"/>
  <c r="E13" i="81"/>
  <c r="D14" i="81"/>
  <c r="E14" i="81"/>
  <c r="D15" i="81"/>
  <c r="E15" i="81"/>
  <c r="D16" i="81"/>
  <c r="E16" i="81"/>
  <c r="D17" i="81"/>
  <c r="E17" i="81"/>
  <c r="D18" i="81"/>
  <c r="E18" i="81"/>
  <c r="D7" i="81"/>
  <c r="C24" i="81" s="1"/>
  <c r="E7" i="81"/>
  <c r="B24" i="81" s="1"/>
  <c r="D24" i="81" l="1"/>
  <c r="B18" i="81"/>
  <c r="B16" i="81"/>
  <c r="B14" i="81"/>
  <c r="B9" i="81"/>
  <c r="B10" i="81"/>
  <c r="B11" i="81"/>
  <c r="B8" i="81"/>
  <c r="B12" i="81"/>
  <c r="B13" i="81"/>
  <c r="B17" i="81"/>
  <c r="B7" i="81"/>
  <c r="B15" i="81"/>
  <c r="R14" i="93"/>
  <c r="Q14" i="93"/>
  <c r="J13" i="48"/>
  <c r="I13" i="48"/>
  <c r="P14" i="93" l="1"/>
  <c r="H13" i="48"/>
  <c r="E38" i="74" l="1"/>
  <c r="F38" i="74"/>
  <c r="F44" i="74" s="1"/>
  <c r="G38" i="74"/>
  <c r="G44" i="74" s="1"/>
  <c r="J38" i="74"/>
  <c r="J44" i="74" s="1"/>
  <c r="G37" i="74"/>
  <c r="H37" i="74"/>
  <c r="H43" i="74" s="1"/>
  <c r="J37" i="74"/>
  <c r="J43" i="74" s="1"/>
  <c r="G43" i="74" l="1"/>
  <c r="C37" i="74"/>
  <c r="E44" i="74"/>
  <c r="C38" i="74"/>
  <c r="K44" i="74"/>
  <c r="K43" i="74"/>
  <c r="K39" i="74"/>
  <c r="C44" i="74" l="1"/>
  <c r="M13" i="80" l="1"/>
  <c r="M11" i="80"/>
  <c r="M14" i="80"/>
  <c r="M12" i="80"/>
  <c r="M10" i="80"/>
  <c r="M15" i="80"/>
  <c r="M9" i="80"/>
  <c r="M17" i="80" l="1"/>
  <c r="G34" i="47"/>
  <c r="H34" i="47"/>
  <c r="J34" i="47"/>
  <c r="G35" i="47"/>
  <c r="H35" i="47"/>
  <c r="J35" i="47"/>
  <c r="G36" i="47"/>
  <c r="J36" i="47"/>
  <c r="C30" i="47" l="1"/>
  <c r="M13" i="48"/>
  <c r="L13" i="48"/>
  <c r="F35" i="47" l="1"/>
  <c r="F34" i="47"/>
  <c r="F36" i="47"/>
  <c r="H36" i="47"/>
  <c r="D36" i="47"/>
  <c r="D35" i="47"/>
  <c r="D34" i="47"/>
  <c r="I35" i="47"/>
  <c r="I34" i="47"/>
  <c r="K13" i="48"/>
  <c r="E44" i="158" l="1"/>
  <c r="H44" i="158"/>
  <c r="I44" i="158"/>
  <c r="J44" i="158"/>
  <c r="K44" i="158"/>
  <c r="E45" i="158"/>
  <c r="G45" i="158"/>
  <c r="H45" i="158"/>
  <c r="K45" i="158"/>
  <c r="D45" i="158"/>
  <c r="D44" i="158"/>
  <c r="C15" i="65"/>
  <c r="C14" i="65"/>
  <c r="C13" i="65"/>
  <c r="B26" i="67" s="1"/>
  <c r="C12" i="65"/>
  <c r="B25" i="67" s="1"/>
  <c r="C11" i="65"/>
  <c r="B24" i="67" s="1"/>
  <c r="C9" i="65"/>
  <c r="B22" i="67" s="1"/>
  <c r="B24" i="52"/>
  <c r="C24" i="52"/>
  <c r="D24" i="52" s="1"/>
  <c r="C23" i="52"/>
  <c r="B22" i="52"/>
  <c r="B21" i="52"/>
  <c r="C21" i="52"/>
  <c r="B20" i="52"/>
  <c r="C20" i="52"/>
  <c r="C33" i="47"/>
  <c r="C27" i="47"/>
  <c r="C24" i="47"/>
  <c r="D8" i="89"/>
  <c r="E8" i="89"/>
  <c r="D9" i="89"/>
  <c r="E9" i="89"/>
  <c r="D10" i="89"/>
  <c r="E10" i="89"/>
  <c r="D11" i="89"/>
  <c r="E11" i="89"/>
  <c r="D12" i="89"/>
  <c r="E12" i="89"/>
  <c r="D13" i="89"/>
  <c r="E13" i="89"/>
  <c r="D14" i="89"/>
  <c r="E14" i="89"/>
  <c r="D15" i="89"/>
  <c r="E15" i="89"/>
  <c r="D16" i="89"/>
  <c r="E16" i="89"/>
  <c r="D17" i="89"/>
  <c r="E17" i="89"/>
  <c r="D18" i="89"/>
  <c r="E18" i="89"/>
  <c r="D19" i="89"/>
  <c r="E19" i="89"/>
  <c r="D20" i="89"/>
  <c r="E20" i="89"/>
  <c r="D21" i="89"/>
  <c r="E21" i="89"/>
  <c r="D22" i="89"/>
  <c r="E22" i="89"/>
  <c r="D23" i="89"/>
  <c r="E23" i="89"/>
  <c r="D24" i="89"/>
  <c r="D25" i="89"/>
  <c r="E25" i="89"/>
  <c r="D26" i="89"/>
  <c r="E26" i="89"/>
  <c r="D27" i="89"/>
  <c r="E27" i="89"/>
  <c r="D28" i="89"/>
  <c r="E28" i="89"/>
  <c r="D29" i="89"/>
  <c r="E29" i="89"/>
  <c r="D33" i="89"/>
  <c r="E33" i="89"/>
  <c r="D34" i="89"/>
  <c r="E34" i="89"/>
  <c r="D35" i="89"/>
  <c r="E35" i="89"/>
  <c r="D36" i="89"/>
  <c r="E36" i="89"/>
  <c r="D37" i="89"/>
  <c r="E37" i="89"/>
  <c r="D38" i="89"/>
  <c r="E38" i="89"/>
  <c r="D39" i="89"/>
  <c r="E39" i="89"/>
  <c r="D40" i="89"/>
  <c r="E40" i="89"/>
  <c r="D41" i="89"/>
  <c r="E41" i="89"/>
  <c r="D42" i="89"/>
  <c r="E42" i="89"/>
  <c r="D43" i="89"/>
  <c r="E43" i="89"/>
  <c r="D44" i="89"/>
  <c r="E44" i="89"/>
  <c r="D45" i="89"/>
  <c r="E45" i="89"/>
  <c r="D46" i="89"/>
  <c r="E46" i="89"/>
  <c r="D47" i="89"/>
  <c r="E47" i="89"/>
  <c r="D48" i="89"/>
  <c r="E48" i="89"/>
  <c r="D49" i="89"/>
  <c r="E49" i="89"/>
  <c r="D50" i="89"/>
  <c r="E50" i="89"/>
  <c r="D51" i="89"/>
  <c r="E51" i="89"/>
  <c r="D52" i="89"/>
  <c r="E52" i="89"/>
  <c r="D53" i="89"/>
  <c r="E53" i="89"/>
  <c r="D54" i="89"/>
  <c r="E54" i="89"/>
  <c r="D55" i="89"/>
  <c r="E55" i="89"/>
  <c r="D56" i="89"/>
  <c r="E56" i="89"/>
  <c r="D57" i="89"/>
  <c r="E57" i="89"/>
  <c r="D58" i="89"/>
  <c r="E58" i="89"/>
  <c r="D59" i="89"/>
  <c r="E59" i="89"/>
  <c r="D60" i="89"/>
  <c r="E60" i="89"/>
  <c r="D61" i="89"/>
  <c r="E61" i="89"/>
  <c r="D62" i="89"/>
  <c r="E62" i="89"/>
  <c r="D63" i="89"/>
  <c r="E63" i="89"/>
  <c r="D64" i="89"/>
  <c r="E64" i="89"/>
  <c r="D65" i="89"/>
  <c r="E65" i="89"/>
  <c r="D66" i="89"/>
  <c r="E66" i="89"/>
  <c r="D67" i="89"/>
  <c r="E67" i="89"/>
  <c r="D68" i="89"/>
  <c r="E68" i="89"/>
  <c r="D69" i="89"/>
  <c r="E69" i="89"/>
  <c r="D70" i="89"/>
  <c r="E70" i="89"/>
  <c r="D71" i="89"/>
  <c r="E71" i="89"/>
  <c r="D72" i="89"/>
  <c r="E72" i="89"/>
  <c r="D73" i="89"/>
  <c r="E73" i="89"/>
  <c r="D74" i="89"/>
  <c r="E74" i="89"/>
  <c r="D75" i="89"/>
  <c r="E75" i="89"/>
  <c r="D76" i="89"/>
  <c r="E76" i="89"/>
  <c r="D77" i="89"/>
  <c r="E77" i="89"/>
  <c r="D78" i="89"/>
  <c r="E78" i="89"/>
  <c r="D79" i="89"/>
  <c r="E79" i="89"/>
  <c r="D80" i="89"/>
  <c r="E80" i="89"/>
  <c r="D81" i="89"/>
  <c r="E81" i="89"/>
  <c r="D82" i="89"/>
  <c r="E82" i="89"/>
  <c r="D83" i="89"/>
  <c r="E83" i="89"/>
  <c r="D84" i="89"/>
  <c r="E84" i="89"/>
  <c r="D85" i="89"/>
  <c r="E85" i="89"/>
  <c r="D86" i="89"/>
  <c r="E86" i="89"/>
  <c r="D87" i="89"/>
  <c r="E87" i="89"/>
  <c r="D88" i="89"/>
  <c r="E88" i="89"/>
  <c r="D89" i="89"/>
  <c r="E89" i="89"/>
  <c r="D90" i="89"/>
  <c r="E90" i="89"/>
  <c r="D91" i="89"/>
  <c r="E91" i="89"/>
  <c r="D92" i="89"/>
  <c r="E92" i="89"/>
  <c r="D93" i="89"/>
  <c r="E93" i="89"/>
  <c r="D94" i="89"/>
  <c r="E94" i="89"/>
  <c r="D95" i="89"/>
  <c r="E95" i="89"/>
  <c r="D96" i="89"/>
  <c r="E96" i="89"/>
  <c r="D97" i="89"/>
  <c r="E97" i="89"/>
  <c r="D98" i="89"/>
  <c r="E98" i="89"/>
  <c r="D99" i="89"/>
  <c r="E99" i="89"/>
  <c r="D100" i="89"/>
  <c r="E100" i="89"/>
  <c r="D101" i="89"/>
  <c r="E101" i="89"/>
  <c r="D102" i="89"/>
  <c r="E102" i="89"/>
  <c r="D103" i="89"/>
  <c r="E103" i="89"/>
  <c r="C26" i="81"/>
  <c r="C27" i="81"/>
  <c r="C28" i="81"/>
  <c r="C29" i="81"/>
  <c r="C30" i="81"/>
  <c r="C31" i="81"/>
  <c r="C33" i="81"/>
  <c r="C34" i="81"/>
  <c r="C35" i="81"/>
  <c r="D35" i="81" s="1"/>
  <c r="B25" i="81"/>
  <c r="B28" i="81"/>
  <c r="B29" i="81"/>
  <c r="B30" i="81"/>
  <c r="B31" i="81"/>
  <c r="B32" i="81"/>
  <c r="C24" i="86"/>
  <c r="B13" i="114"/>
  <c r="B10" i="114"/>
  <c r="D24" i="86"/>
  <c r="E24" i="86"/>
  <c r="F24" i="86"/>
  <c r="J16" i="70"/>
  <c r="I16" i="70"/>
  <c r="H16" i="70"/>
  <c r="G16" i="70"/>
  <c r="F16" i="70"/>
  <c r="E16" i="70"/>
  <c r="D16" i="70"/>
  <c r="B15" i="70"/>
  <c r="B14" i="70"/>
  <c r="B13" i="70"/>
  <c r="B12" i="70"/>
  <c r="B11" i="70"/>
  <c r="B10" i="70"/>
  <c r="B9" i="70"/>
  <c r="B8" i="70"/>
  <c r="B17" i="57"/>
  <c r="B16" i="57"/>
  <c r="B15" i="57"/>
  <c r="B14" i="57"/>
  <c r="B13" i="57"/>
  <c r="B12" i="57"/>
  <c r="B11" i="57"/>
  <c r="B10" i="57"/>
  <c r="B9" i="57"/>
  <c r="B8" i="57"/>
  <c r="C22" i="52"/>
  <c r="D22" i="52" s="1"/>
  <c r="C9" i="47"/>
  <c r="D31" i="81" l="1"/>
  <c r="D30" i="81"/>
  <c r="H24" i="86"/>
  <c r="G25" i="86" s="1"/>
  <c r="D29" i="81"/>
  <c r="B30" i="67"/>
  <c r="D28" i="81"/>
  <c r="B15" i="114"/>
  <c r="B12" i="114"/>
  <c r="B11" i="114"/>
  <c r="B9" i="114"/>
  <c r="B8" i="114"/>
  <c r="E104" i="89"/>
  <c r="D104" i="89"/>
  <c r="C15" i="47"/>
  <c r="C12" i="47"/>
  <c r="C18" i="47"/>
  <c r="C21" i="47"/>
  <c r="B27" i="52"/>
  <c r="D27" i="52" s="1"/>
  <c r="H7" i="80"/>
  <c r="K36" i="47"/>
  <c r="G19" i="73"/>
  <c r="G21" i="73" s="1"/>
  <c r="B7" i="52"/>
  <c r="B27" i="81"/>
  <c r="D27" i="81" s="1"/>
  <c r="I19" i="73"/>
  <c r="I22" i="73" s="1"/>
  <c r="F19" i="73"/>
  <c r="F21" i="73" s="1"/>
  <c r="D46" i="158"/>
  <c r="B7" i="73"/>
  <c r="B11" i="73" s="1"/>
  <c r="J46" i="158"/>
  <c r="C35" i="47"/>
  <c r="C34" i="47"/>
  <c r="I46" i="158"/>
  <c r="K46" i="158"/>
  <c r="F46" i="158"/>
  <c r="J45" i="158"/>
  <c r="I45" i="158"/>
  <c r="G44" i="158"/>
  <c r="F45" i="158"/>
  <c r="F44" i="158"/>
  <c r="C32" i="81"/>
  <c r="D32" i="81" s="1"/>
  <c r="B26" i="81"/>
  <c r="D26" i="81" s="1"/>
  <c r="B34" i="81"/>
  <c r="D34" i="81" s="1"/>
  <c r="C25" i="81"/>
  <c r="C36" i="81" s="1"/>
  <c r="B33" i="81"/>
  <c r="D33" i="81" s="1"/>
  <c r="D7" i="80"/>
  <c r="K45" i="74"/>
  <c r="H39" i="74"/>
  <c r="H45" i="74" s="1"/>
  <c r="E39" i="74"/>
  <c r="F39" i="74"/>
  <c r="F45" i="74" s="1"/>
  <c r="J39" i="74"/>
  <c r="G39" i="74"/>
  <c r="G45" i="74" s="1"/>
  <c r="D25" i="81" l="1"/>
  <c r="B36" i="81"/>
  <c r="D36" i="81" s="1"/>
  <c r="E45" i="74"/>
  <c r="C39" i="74"/>
  <c r="C44" i="158"/>
  <c r="C37" i="81"/>
  <c r="E46" i="158"/>
  <c r="F7" i="80"/>
  <c r="F8" i="80"/>
  <c r="H12" i="80"/>
  <c r="H11" i="80"/>
  <c r="H13" i="80"/>
  <c r="H9" i="80"/>
  <c r="H14" i="80"/>
  <c r="H15" i="80"/>
  <c r="H8" i="80"/>
  <c r="H10" i="80"/>
  <c r="C45" i="158"/>
  <c r="D15" i="80"/>
  <c r="D13" i="80"/>
  <c r="D11" i="80"/>
  <c r="D9" i="80"/>
  <c r="D14" i="80"/>
  <c r="D12" i="80"/>
  <c r="D10" i="80"/>
  <c r="D8" i="80"/>
  <c r="F15" i="80"/>
  <c r="F13" i="80"/>
  <c r="F11" i="80"/>
  <c r="F9" i="80"/>
  <c r="F14" i="80"/>
  <c r="F12" i="80"/>
  <c r="F10" i="80"/>
  <c r="G22" i="73"/>
  <c r="D25" i="86"/>
  <c r="C25" i="86"/>
  <c r="E19" i="73"/>
  <c r="C19" i="73"/>
  <c r="C22" i="73" s="1"/>
  <c r="H19" i="73"/>
  <c r="E17" i="65"/>
  <c r="G17" i="65"/>
  <c r="E25" i="86"/>
  <c r="F25" i="86"/>
  <c r="B25" i="86"/>
  <c r="I21" i="73"/>
  <c r="J17" i="65"/>
  <c r="F22" i="73"/>
  <c r="I17" i="65"/>
  <c r="F17" i="65"/>
  <c r="D17" i="65"/>
  <c r="H17" i="65"/>
  <c r="H46" i="158"/>
  <c r="I36" i="47"/>
  <c r="E36" i="47"/>
  <c r="C36" i="47"/>
  <c r="G46" i="158"/>
  <c r="D19" i="73"/>
  <c r="D22" i="73" s="1"/>
  <c r="H25" i="86" l="1"/>
  <c r="D17" i="80"/>
  <c r="F17" i="80"/>
  <c r="B37" i="81"/>
  <c r="C45" i="74"/>
  <c r="C46" i="158"/>
  <c r="E22" i="73"/>
  <c r="H22" i="73"/>
  <c r="C21" i="73"/>
  <c r="E21" i="73"/>
  <c r="H21" i="73"/>
  <c r="D21" i="73"/>
  <c r="C17" i="65"/>
  <c r="K32" i="119" l="1"/>
  <c r="N32" i="119"/>
  <c r="F32" i="119"/>
  <c r="K31" i="119"/>
  <c r="L30" i="119"/>
  <c r="D30" i="119"/>
  <c r="I29" i="119"/>
  <c r="N28" i="119"/>
  <c r="F28" i="119"/>
  <c r="K27" i="119"/>
  <c r="N31" i="119"/>
  <c r="F31" i="119"/>
  <c r="G30" i="119"/>
  <c r="L29" i="119"/>
  <c r="D29" i="119"/>
  <c r="G31" i="119"/>
  <c r="G27" i="119"/>
  <c r="H29" i="119"/>
  <c r="M28" i="119"/>
  <c r="E28" i="119"/>
  <c r="J27" i="119"/>
  <c r="L32" i="119"/>
  <c r="D32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E30" i="119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J32" i="119"/>
  <c r="B32" i="118"/>
  <c r="H30" i="119"/>
  <c r="M29" i="119"/>
  <c r="E29" i="119"/>
  <c r="J28" i="119"/>
  <c r="M32" i="119"/>
  <c r="E32" i="119"/>
  <c r="J31" i="119"/>
  <c r="K30" i="119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12" i="119"/>
  <c r="H25" i="119"/>
  <c r="F18" i="119"/>
  <c r="F11" i="119"/>
  <c r="G15" i="119"/>
  <c r="C26" i="119"/>
  <c r="B31" i="118"/>
  <c r="C31" i="119"/>
  <c r="I28" i="119"/>
  <c r="D24" i="119"/>
  <c r="N17" i="119"/>
  <c r="B16" i="118"/>
  <c r="J30" i="119"/>
  <c r="N26" i="119"/>
  <c r="B25" i="118"/>
  <c r="D15" i="119"/>
  <c r="N9" i="119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C28" i="119"/>
  <c r="D33" i="119" l="1"/>
  <c r="C33" i="119"/>
  <c r="E33" i="119"/>
  <c r="B32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L33" i="119"/>
  <c r="B11" i="119"/>
  <c r="B8" i="119"/>
  <c r="B27" i="119"/>
  <c r="B33" i="119" l="1"/>
  <c r="H11" i="92"/>
  <c r="C11" i="92" l="1"/>
</calcChain>
</file>

<file path=xl/sharedStrings.xml><?xml version="1.0" encoding="utf-8"?>
<sst xmlns="http://schemas.openxmlformats.org/spreadsheetml/2006/main" count="5055" uniqueCount="1311">
  <si>
    <t>الجداول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</si>
  <si>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</si>
  <si>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</si>
  <si>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</si>
  <si>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</si>
  <si>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</si>
  <si>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</si>
  <si>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</si>
  <si>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</si>
  <si>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</si>
  <si>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</si>
  <si>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</si>
  <si>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</si>
  <si>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</si>
  <si>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</si>
  <si>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</si>
  <si>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</si>
  <si>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</si>
  <si>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</si>
  <si>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</si>
  <si>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</si>
  <si>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</si>
  <si>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</si>
  <si>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</si>
  <si>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</si>
  <si>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</si>
  <si>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</si>
  <si>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</si>
  <si>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</si>
  <si>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</si>
  <si>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</si>
  <si>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</si>
  <si>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</si>
  <si>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</si>
  <si>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</si>
  <si>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</si>
  <si>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</si>
  <si>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</si>
  <si>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</si>
  <si>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</si>
  <si>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</si>
  <si>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</si>
  <si>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</si>
  <si>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</si>
  <si>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</si>
  <si>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</si>
  <si>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</si>
  <si>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</si>
  <si>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</si>
  <si>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</si>
  <si>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</si>
  <si>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</si>
  <si>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</si>
  <si>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</si>
  <si>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</si>
  <si>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</si>
  <si>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</si>
  <si>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</si>
  <si>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</si>
  <si>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</si>
  <si>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</si>
  <si>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</si>
  <si>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</si>
  <si>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</si>
  <si>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</si>
  <si>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</si>
  <si>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</si>
  <si>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</si>
  <si>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</si>
  <si>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</si>
  <si>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</si>
  <si>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</si>
  <si>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</si>
  <si>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</si>
  <si>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</si>
  <si>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</si>
  <si>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</si>
  <si>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</si>
  <si>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</si>
  <si>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</si>
  <si>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</si>
  <si>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</si>
  <si>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</si>
  <si>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</si>
  <si>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</si>
  <si>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</si>
  <si>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</si>
  <si>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</si>
  <si>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</si>
  <si>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</si>
  <si>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</si>
  <si>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</si>
  <si>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</si>
  <si>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</si>
  <si>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</si>
  <si>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</si>
  <si>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</si>
  <si>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</si>
  <si>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</si>
  <si>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</si>
  <si>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</si>
  <si>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</si>
  <si>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</si>
  <si>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</si>
  <si>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</si>
  <si>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</si>
  <si>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</si>
  <si>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</si>
  <si>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</si>
  <si>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</si>
  <si>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</si>
  <si>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</si>
  <si>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</si>
  <si>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</si>
  <si>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</si>
  <si>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</si>
  <si>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</si>
  <si>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</si>
  <si>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</si>
  <si>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</si>
  <si>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</si>
  <si>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</si>
  <si>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</si>
  <si>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</si>
  <si>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</si>
  <si>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</si>
  <si>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</si>
  <si>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</si>
  <si>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</si>
  <si>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</si>
  <si>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</si>
  <si>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</si>
  <si>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</si>
  <si>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</si>
  <si>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</si>
  <si>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</si>
  <si>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</si>
  <si>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</si>
  <si>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</si>
  <si>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</si>
  <si>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</si>
  <si>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</si>
  <si>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</si>
  <si>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</si>
  <si>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</si>
  <si>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</si>
  <si>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</si>
  <si>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</si>
  <si>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</si>
  <si>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</si>
  <si>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</si>
  <si>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</si>
  <si>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</si>
  <si>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</si>
  <si>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</si>
  <si>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</si>
  <si>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</si>
  <si>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</si>
  <si>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</si>
  <si>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</si>
  <si>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</si>
  <si>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</si>
  <si>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</si>
  <si>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</si>
  <si>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</si>
  <si>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</si>
  <si>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</si>
  <si>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</si>
  <si>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</si>
  <si>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</si>
  <si>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</si>
  <si>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</si>
  <si>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</si>
  <si>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</si>
  <si>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</si>
  <si>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</si>
  <si>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</si>
  <si>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</si>
  <si>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</si>
  <si>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</si>
  <si>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</si>
  <si>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</si>
  <si>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</si>
  <si>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</si>
  <si>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</si>
  <si>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</si>
  <si>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</si>
  <si>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</si>
  <si>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</si>
  <si>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</si>
  <si>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</si>
  <si>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</si>
  <si>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</si>
  <si>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</si>
  <si>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</si>
  <si>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</si>
  <si>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</si>
  <si>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</si>
  <si>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</si>
  <si>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</si>
  <si>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</si>
  <si>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</si>
  <si>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</si>
  <si>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</si>
  <si>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</si>
  <si>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</si>
  <si>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</si>
  <si>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</si>
  <si>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</si>
  <si>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</si>
  <si>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</si>
  <si>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</si>
  <si>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</si>
  <si>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</si>
  <si>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</si>
  <si>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</si>
  <si>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</si>
  <si>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</si>
  <si>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</si>
  <si>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</si>
  <si>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</si>
  <si>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</si>
  <si>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</si>
  <si>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</si>
  <si>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</si>
  <si>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</si>
  <si>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</si>
  <si>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</si>
  <si>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</si>
  <si>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</si>
  <si>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</si>
  <si>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</si>
  <si>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</si>
  <si>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</si>
  <si>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</si>
  <si>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</si>
  <si>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</si>
  <si>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</si>
  <si>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</si>
  <si>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</si>
  <si>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</si>
  <si>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</si>
  <si>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</si>
  <si>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</si>
  <si>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</si>
  <si>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</si>
  <si>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</si>
  <si>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</si>
  <si>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</si>
  <si>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</si>
  <si>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</si>
  <si>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</si>
  <si>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</si>
  <si>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</si>
  <si>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</si>
  <si>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</si>
  <si>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</si>
  <si>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</si>
  <si>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</si>
  <si>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</si>
  <si>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</si>
  <si>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</si>
  <si>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</si>
  <si>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</si>
  <si>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</si>
  <si>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</si>
  <si>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</si>
  <si>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</si>
  <si>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</si>
  <si>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</si>
  <si>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</si>
  <si>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</si>
  <si>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</si>
  <si>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</si>
  <si>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</si>
  <si>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</si>
  <si>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</si>
  <si>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</si>
  <si>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</si>
  <si>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</si>
  <si>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</si>
  <si>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</si>
  <si>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</si>
  <si>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</si>
  <si>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</si>
  <si>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</si>
  <si>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</si>
  <si>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</si>
  <si>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</si>
  <si>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</si>
  <si>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</si>
  <si>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</si>
  <si>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</si>
  <si>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</si>
  <si>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</si>
  <si>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</si>
  <si>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</si>
  <si>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</si>
  <si>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</si>
  <si>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</si>
  <si>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</si>
  <si>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</si>
  <si>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</si>
  <si>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</si>
  <si>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</si>
  <si>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</si>
  <si>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</si>
  <si>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</si>
  <si>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</si>
  <si>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</si>
  <si>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</si>
  <si>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</si>
  <si>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</si>
  <si>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</si>
  <si>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</si>
  <si>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</si>
  <si>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</si>
  <si>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</si>
  <si>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6-1</t>
  </si>
  <si>
    <t>6-2</t>
  </si>
  <si>
    <t>6-3</t>
  </si>
  <si>
    <t>13-4</t>
  </si>
  <si>
    <t>13-5</t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</si>
  <si>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</si>
  <si>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</si>
  <si>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</si>
  <si>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</si>
  <si>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</si>
  <si>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</si>
  <si>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</si>
  <si>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</si>
  <si>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</si>
  <si>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</si>
  <si>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</si>
  <si>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</si>
  <si>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</si>
  <si>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</si>
  <si>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</si>
  <si>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</si>
  <si>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</si>
  <si>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</si>
  <si>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</si>
  <si>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</si>
  <si>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</si>
  <si>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</si>
  <si>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</si>
  <si>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</si>
  <si>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</si>
  <si>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</si>
  <si>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</si>
  <si>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</si>
  <si>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</si>
  <si>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</si>
  <si>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</si>
  <si>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</si>
  <si>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</si>
  <si>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</si>
  <si>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</si>
  <si>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</si>
  <si>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</si>
  <si>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</si>
  <si>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</si>
  <si>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</si>
  <si>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</si>
  <si>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</si>
  <si>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</si>
  <si>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</si>
  <si>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</si>
  <si>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</si>
  <si>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</si>
  <si>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</si>
  <si>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</si>
  <si>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</si>
  <si>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</si>
  <si>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</si>
  <si>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</si>
  <si>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</si>
  <si>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</si>
  <si>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</si>
  <si>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</si>
  <si>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</si>
  <si>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</si>
  <si>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</si>
  <si>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</si>
  <si>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</si>
  <si>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</si>
  <si>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</si>
  <si>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</si>
  <si>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</si>
  <si>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</si>
  <si>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</si>
  <si>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</si>
  <si>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</si>
  <si>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</si>
  <si>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</si>
  <si>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</si>
  <si>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</si>
  <si>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</si>
  <si>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</si>
  <si>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</si>
  <si>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</si>
  <si>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</si>
  <si>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</si>
  <si>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</si>
  <si>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</si>
  <si>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</si>
  <si>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</si>
  <si>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</si>
  <si>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</si>
  <si>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</si>
  <si>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</si>
  <si>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</si>
  <si>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</si>
  <si>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</si>
  <si>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</si>
  <si>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</si>
  <si>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</si>
  <si>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</si>
  <si>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</si>
  <si>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</si>
  <si>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</si>
  <si>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</si>
  <si>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</si>
  <si>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</si>
  <si>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</si>
  <si>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</si>
  <si>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</si>
  <si>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</si>
  <si>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</si>
  <si>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</si>
  <si>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</si>
  <si>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</si>
  <si>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</si>
  <si>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</si>
  <si>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</si>
  <si>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</si>
  <si>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</si>
  <si>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</si>
  <si>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</si>
  <si>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</si>
  <si>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</si>
  <si>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</si>
  <si>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</si>
  <si>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</si>
  <si>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</si>
  <si>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Accidental poisoning by and exposure to noxious substances</t>
  </si>
  <si>
    <t xml:space="preserve">الرمز حسب المراجعة العاشرة
ICD-10 Code 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</si>
  <si>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</si>
  <si>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</si>
  <si>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</si>
  <si>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</si>
  <si>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</si>
  <si>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</si>
  <si>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</si>
  <si>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</si>
  <si>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</si>
  <si>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</si>
  <si>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</si>
  <si>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</si>
  <si>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t>المواليد الأحياء فاقدو القيد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</si>
  <si>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</si>
  <si>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</si>
  <si>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</si>
  <si>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</si>
  <si>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</si>
  <si>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</si>
  <si>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</si>
  <si>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</si>
  <si>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</si>
  <si>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</si>
  <si>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</si>
  <si>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</si>
  <si>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</si>
  <si>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</si>
  <si>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</si>
  <si>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</si>
  <si>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</si>
  <si>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</si>
  <si>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REGISTERED INFANT DEATHS BY NATIONALITY AND GENDER</t>
  </si>
  <si>
    <t>بقية دول مجلس التعاون
Other GCC Countries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</si>
  <si>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</si>
  <si>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</si>
  <si>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</si>
  <si>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</si>
  <si>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</si>
  <si>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(V01-Y98) External causes of morbidity and mortality</t>
  </si>
  <si>
    <t>Table No. (13-2)</t>
  </si>
  <si>
    <t>جدول رقم (5-1)</t>
  </si>
  <si>
    <t>جدول رقم (5-2)</t>
  </si>
  <si>
    <t>جدول رقم (5-3)</t>
  </si>
  <si>
    <t>5-1</t>
  </si>
  <si>
    <t>5-2</t>
  </si>
  <si>
    <t>5-3</t>
  </si>
  <si>
    <t xml:space="preserve">المحتويات </t>
  </si>
  <si>
    <t>Contents</t>
  </si>
  <si>
    <t xml:space="preserve">  فئة عمر الأم (بالسنوات)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</si>
  <si>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</si>
  <si>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</si>
  <si>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</si>
  <si>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</si>
  <si>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</si>
  <si>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</si>
  <si>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(M00 - M99)</t>
  </si>
  <si>
    <t>(M00 - M99) Diseases of the musculoskeletal system and connective tissue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</si>
  <si>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</si>
  <si>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</si>
  <si>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</si>
  <si>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</si>
  <si>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</si>
  <si>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</si>
  <si>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</si>
  <si>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</si>
  <si>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</si>
  <si>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</si>
  <si>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</si>
  <si>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</si>
  <si>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معدل الخصوبة العام والخصوبة الكلية والإحلال الإجمالى
ومتوسط عمر المرأة عند الإنجاب حسب الجنسية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</si>
  <si>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</si>
  <si>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</si>
  <si>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</si>
  <si>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</si>
  <si>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</si>
  <si>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</si>
  <si>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</si>
  <si>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</si>
  <si>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</si>
  <si>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</si>
  <si>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</si>
  <si>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</si>
  <si>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</si>
  <si>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</si>
  <si>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</si>
  <si>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</si>
  <si>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</si>
  <si>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</si>
  <si>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</si>
  <si>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</si>
  <si>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</si>
  <si>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</si>
  <si>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</si>
  <si>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</si>
  <si>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</si>
  <si>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</si>
  <si>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</si>
  <si>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</si>
  <si>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</si>
  <si>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</si>
  <si>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</si>
  <si>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</si>
  <si>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</si>
  <si>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</si>
  <si>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</si>
  <si>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</si>
  <si>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</si>
  <si>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</si>
  <si>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</si>
  <si>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</si>
  <si>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</si>
  <si>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</si>
  <si>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</si>
  <si>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</si>
  <si>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</si>
  <si>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</si>
  <si>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</si>
  <si>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</si>
  <si>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</si>
  <si>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</si>
  <si>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</si>
  <si>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</si>
  <si>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</si>
  <si>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</si>
  <si>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</si>
  <si>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</si>
  <si>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</si>
  <si>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</si>
  <si>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</si>
  <si>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</si>
  <si>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</si>
  <si>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</si>
  <si>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</si>
  <si>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</si>
  <si>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</si>
  <si>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</si>
  <si>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</si>
  <si>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</si>
  <si>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</si>
  <si>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</si>
  <si>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</si>
  <si>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</si>
  <si>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</si>
  <si>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</si>
  <si>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</si>
  <si>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</si>
  <si>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</si>
  <si>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</si>
  <si>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</si>
  <si>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</si>
  <si>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</si>
  <si>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</si>
  <si>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</si>
  <si>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</si>
  <si>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</si>
  <si>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</si>
  <si>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</si>
  <si>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</si>
  <si>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</si>
  <si>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</si>
  <si>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</si>
  <si>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</si>
  <si>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مكان الوفاة والنوع
الفئات العمرية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</si>
  <si>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</si>
  <si>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</si>
  <si>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</si>
  <si>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</si>
  <si>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</si>
  <si>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</si>
  <si>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</si>
  <si>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</si>
  <si>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</si>
  <si>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</si>
  <si>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</si>
  <si>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</si>
  <si>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</si>
  <si>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</si>
  <si>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</si>
  <si>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</si>
  <si>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</si>
  <si>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</si>
  <si>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</si>
  <si>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</si>
  <si>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</si>
  <si>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</si>
  <si>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</si>
  <si>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</si>
  <si>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</si>
  <si>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</si>
  <si>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</si>
  <si>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</si>
  <si>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</si>
  <si>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</si>
  <si>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</si>
  <si>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</si>
  <si>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</si>
  <si>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</si>
  <si>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</si>
  <si>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</si>
  <si>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</si>
  <si>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</si>
  <si>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</si>
  <si>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</si>
  <si>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</si>
  <si>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</si>
  <si>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</si>
  <si>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</si>
  <si>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</si>
  <si>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</si>
  <si>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</si>
  <si>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</si>
  <si>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</si>
  <si>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</si>
  <si>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</si>
  <si>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</si>
  <si>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</si>
  <si>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</si>
  <si>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</si>
  <si>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</si>
  <si>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</si>
  <si>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</si>
  <si>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</si>
  <si>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</si>
  <si>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</si>
  <si>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</si>
  <si>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</si>
  <si>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</si>
  <si>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</si>
  <si>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</si>
  <si>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</si>
  <si>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</si>
  <si>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</si>
  <si>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</si>
  <si>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</si>
  <si>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</si>
  <si>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</si>
  <si>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</si>
  <si>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</si>
  <si>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</si>
  <si>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</si>
  <si>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</si>
  <si>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</si>
  <si>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</si>
  <si>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</si>
  <si>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</si>
  <si>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</si>
  <si>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</si>
  <si>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</si>
  <si>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</si>
  <si>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</si>
  <si>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</si>
  <si>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</si>
  <si>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</si>
  <si>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</si>
  <si>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</si>
  <si>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</si>
  <si>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</si>
  <si>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</si>
  <si>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</si>
  <si>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</si>
  <si>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</si>
  <si>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</si>
  <si>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</si>
  <si>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</si>
  <si>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</si>
  <si>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</si>
  <si>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</si>
  <si>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</si>
  <si>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</si>
  <si>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</si>
  <si>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</si>
  <si>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List of Figures</t>
  </si>
  <si>
    <t>فهرس الرسوم البيانية</t>
  </si>
  <si>
    <t>NON-REGISTERED LIVE BIRTHS BY NATIONALITY AND GENDER</t>
  </si>
  <si>
    <t xml:space="preserve">REGISTERED LIVE BIRTHS BY NATIONALITY, GENDER AND MUNICIPALITY </t>
  </si>
  <si>
    <t>REGISTERED LIVE BIRTHS BY MONTH, GENDER AND MUNICIPALITY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</si>
  <si>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</si>
  <si>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</si>
  <si>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</si>
  <si>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</si>
  <si>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</si>
  <si>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</si>
  <si>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</si>
  <si>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</si>
  <si>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</si>
  <si>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</si>
  <si>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</si>
  <si>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</si>
  <si>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</si>
  <si>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</si>
  <si>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</si>
  <si>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</si>
  <si>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</si>
  <si>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</si>
  <si>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</si>
  <si>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</si>
  <si>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</si>
  <si>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</si>
  <si>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</si>
  <si>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</si>
  <si>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</si>
  <si>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</si>
  <si>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</si>
  <si>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</si>
  <si>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</si>
  <si>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</si>
  <si>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</si>
  <si>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</si>
  <si>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CHAPTER ONE : VITAL INDICATORS</t>
  </si>
  <si>
    <t>CHAPTER TWO : LIVE BIRTHS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</si>
  <si>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</si>
  <si>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</si>
  <si>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</si>
  <si>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</si>
  <si>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</si>
  <si>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</si>
  <si>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</si>
  <si>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</si>
  <si>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</si>
  <si>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</si>
  <si>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</si>
  <si>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</si>
  <si>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</si>
  <si>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</si>
  <si>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</si>
  <si>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</si>
  <si>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</si>
  <si>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</si>
  <si>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</si>
  <si>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</si>
  <si>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</si>
  <si>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</si>
  <si>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</si>
  <si>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</si>
  <si>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</si>
  <si>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</si>
  <si>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</si>
  <si>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</si>
  <si>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</si>
  <si>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</si>
  <si>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</si>
  <si>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</si>
  <si>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</si>
  <si>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</si>
  <si>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</si>
  <si>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</si>
  <si>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</si>
  <si>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</si>
  <si>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</si>
  <si>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</si>
  <si>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</si>
  <si>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</si>
  <si>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</si>
  <si>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</si>
  <si>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</si>
  <si>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</si>
  <si>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</si>
  <si>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</si>
  <si>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</si>
  <si>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</si>
  <si>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</si>
  <si>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</si>
  <si>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</si>
  <si>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</si>
  <si>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</si>
  <si>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</si>
  <si>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غير قطريين
NON-QATARIS</t>
  </si>
  <si>
    <t xml:space="preserve">                       Nationality 
                            &amp; Gender 
  Year                     </t>
  </si>
  <si>
    <t>الثاني</t>
  </si>
  <si>
    <t>تقرأ وتكتب
Read &amp; Write</t>
  </si>
  <si>
    <t>إعدادية
Preparatory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</si>
  <si>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</si>
  <si>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Nationality                                &amp; Gender
 Municipality</t>
  </si>
  <si>
    <t>8-1</t>
  </si>
  <si>
    <t>8-2</t>
  </si>
  <si>
    <t>8-3</t>
  </si>
  <si>
    <t>10-1</t>
  </si>
  <si>
    <t>10-2</t>
  </si>
  <si>
    <t xml:space="preserve">                            Nationality                                &amp; Gender
  Year                     </t>
  </si>
  <si>
    <t>الوفيات المسجلة حسب الجنسية والنوع وآحاد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</si>
  <si>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</si>
  <si>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</si>
  <si>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</si>
  <si>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</si>
  <si>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</si>
  <si>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تم احتسابها من سجلات قسم تسجيل المواليد والوفيات  - وزارة الصحة العامة.</t>
  </si>
  <si>
    <t>Calculated from Birth and Death registration Section -Ministry Of Public Health.</t>
  </si>
  <si>
    <t xml:space="preserve">(A00 - B99) امراض معدية وطفيلية معينة </t>
  </si>
  <si>
    <t xml:space="preserve">(C00 - D48) الأورام </t>
  </si>
  <si>
    <t>(D50 - D89) امراض الدم واعضاء تكوين الدم واضطرابات معينة تشمل اضطرابات المناعة</t>
  </si>
  <si>
    <t xml:space="preserve">(E00 - F90) امراض الغدد الصماء والتغذية والتمثيل الغذائي </t>
  </si>
  <si>
    <t>(G00 - G99) امراض الجهاز العصبي</t>
  </si>
  <si>
    <t>(I00 - I99) امراض الجهاز الدوري</t>
  </si>
  <si>
    <t xml:space="preserve">(K00 - k93) امراض الجهاز الهضمي </t>
  </si>
  <si>
    <t>(L00 - L99) امراض الجلد والنسيج تحت الجلد</t>
  </si>
  <si>
    <t>(M00 - M99) امراض الجهاز الهيكلي العضلي والنسيج الضام</t>
  </si>
  <si>
    <t xml:space="preserve">(N00 - N99) امراض الجهاز البولي التناسلي </t>
  </si>
  <si>
    <t>(O00 - O99) الحمل والولادة والنفاس</t>
  </si>
  <si>
    <t>(P00 - P96) حالات معينة تنشأ في فترة ما حول الولادة</t>
  </si>
  <si>
    <t>(Q00 - Q99) التشوهات الخلقية والعاهات والشذوذ الكروموسومي</t>
  </si>
  <si>
    <t>(R00 - R99) اعراض وعلامات نتائج اكلينكية معملية غير عادية وغير مصنفة في مكان اخر</t>
  </si>
  <si>
    <t>(V01 - Y98) أسباب خارجية للمرض والوفاة</t>
  </si>
  <si>
    <t>10-3</t>
  </si>
  <si>
    <t>(U00-U85)</t>
  </si>
  <si>
    <t>Codes for special purposes</t>
  </si>
  <si>
    <t>رموز لأغراض خاصة</t>
  </si>
  <si>
    <t>M</t>
  </si>
  <si>
    <t>F</t>
  </si>
  <si>
    <t>Certain infectious and parasitic diseases</t>
  </si>
  <si>
    <t>Diseases of the blood &amp; blood forming organs &amp;cetrain disorders invovling the immune mechanism</t>
  </si>
  <si>
    <t>Endocrine nutritional &amp; metabolic diseases</t>
  </si>
  <si>
    <t>Diseases of the nervous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</si>
  <si>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</si>
  <si>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</si>
  <si>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</si>
  <si>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</si>
  <si>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</si>
  <si>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</si>
  <si>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</si>
  <si>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</si>
  <si>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(U00-U85) Codes for special purposes</t>
  </si>
  <si>
    <t>(U00-U85) رموز لأغراض خاصة</t>
  </si>
  <si>
    <t xml:space="preserve">                        Nationality
                        &amp; Gender 
   Year                     </t>
  </si>
  <si>
    <t xml:space="preserve">                               Nationality
                               &amp; Gender 
   Year                     </t>
  </si>
  <si>
    <t xml:space="preserve">                              Nationality
                              &amp; Gender 
   Year                     </t>
  </si>
  <si>
    <t>65+</t>
  </si>
  <si>
    <r>
      <t xml:space="preserve">ذكور
</t>
    </r>
    <r>
      <rPr>
        <b/>
        <sz val="8"/>
        <rFont val="Arial"/>
        <family val="2"/>
      </rPr>
      <t>M</t>
    </r>
  </si>
  <si>
    <r>
      <t xml:space="preserve">اناث
</t>
    </r>
    <r>
      <rPr>
        <b/>
        <sz val="8"/>
        <rFont val="Arial"/>
        <family val="2"/>
      </rPr>
      <t>F</t>
    </r>
  </si>
  <si>
    <r>
      <t xml:space="preserve">غير مبين
</t>
    </r>
    <r>
      <rPr>
        <b/>
        <sz val="8"/>
        <rFont val="Arial"/>
        <family val="2"/>
      </rPr>
      <t>N. S.</t>
    </r>
  </si>
  <si>
    <r>
      <t xml:space="preserve">مجموع
</t>
    </r>
    <r>
      <rPr>
        <b/>
        <sz val="8"/>
        <rFont val="Arial"/>
        <family val="2"/>
      </rPr>
      <t>T</t>
    </r>
  </si>
  <si>
    <t xml:space="preserve">            الجنسية والجنس
 السنوات</t>
  </si>
  <si>
    <r>
      <rPr>
        <b/>
        <sz val="8"/>
        <rFont val="Arial"/>
        <family val="2"/>
      </rPr>
      <t>Qataris</t>
    </r>
    <r>
      <rPr>
        <b/>
        <sz val="10"/>
        <rFont val="Arial"/>
        <family val="2"/>
      </rPr>
      <t xml:space="preserve"> قطريون</t>
    </r>
  </si>
  <si>
    <r>
      <rPr>
        <b/>
        <sz val="8"/>
        <rFont val="Arial"/>
        <family val="2"/>
      </rPr>
      <t>Non-Qataris</t>
    </r>
    <r>
      <rPr>
        <b/>
        <sz val="10"/>
        <rFont val="Arial"/>
        <family val="2"/>
      </rPr>
      <t xml:space="preserve">  غير قطريين</t>
    </r>
  </si>
  <si>
    <r>
      <t xml:space="preserve">المجموع العام </t>
    </r>
    <r>
      <rPr>
        <b/>
        <sz val="9"/>
        <rFont val="Arial"/>
        <family val="2"/>
      </rPr>
      <t>G.T</t>
    </r>
  </si>
  <si>
    <t xml:space="preserve">                       Nationality 
                           &amp; Gender 
  Year   </t>
  </si>
  <si>
    <t>Table No.(1)</t>
  </si>
  <si>
    <t xml:space="preserve">REGISTERED FOETAL DEATHS BY NATIONALITY AND GENDER </t>
  </si>
  <si>
    <t xml:space="preserve">واقعات الولادة الميتة المسجلة حسب الجنسية والنوع </t>
  </si>
  <si>
    <t>غير معرف</t>
  </si>
  <si>
    <t>UNKNOWN</t>
  </si>
  <si>
    <t>الشحانية</t>
  </si>
  <si>
    <t>AL-SHAHANIYA</t>
  </si>
  <si>
    <t>AL DAYYEN</t>
  </si>
  <si>
    <t>AL SHAMAL</t>
  </si>
  <si>
    <t>AL KHOR</t>
  </si>
  <si>
    <t>UMM SALAL</t>
  </si>
  <si>
    <t>AL WAKRA</t>
  </si>
  <si>
    <t>AL RAYYAN</t>
  </si>
  <si>
    <t>DOHA</t>
  </si>
  <si>
    <r>
      <t xml:space="preserve">غير
 مبين
</t>
    </r>
    <r>
      <rPr>
        <b/>
        <sz val="8"/>
        <rFont val="Arial"/>
        <family val="2"/>
      </rPr>
      <t>N. S.</t>
    </r>
  </si>
  <si>
    <r>
      <t xml:space="preserve">نسبة
 الذكور
</t>
    </r>
    <r>
      <rPr>
        <b/>
        <sz val="8"/>
        <rFont val="Arial"/>
        <family val="2"/>
      </rPr>
      <t>% M</t>
    </r>
  </si>
  <si>
    <r>
      <t xml:space="preserve">نسبة 
الإناث
</t>
    </r>
    <r>
      <rPr>
        <b/>
        <sz val="8"/>
        <rFont val="Arial"/>
        <family val="2"/>
      </rPr>
      <t>% F</t>
    </r>
  </si>
  <si>
    <r>
      <t xml:space="preserve">المجموع
 العام
</t>
    </r>
    <r>
      <rPr>
        <b/>
        <sz val="8"/>
        <rFont val="Arial"/>
        <family val="2"/>
      </rPr>
      <t>G.T</t>
    </r>
  </si>
  <si>
    <t xml:space="preserve">               الجنسية 
               والنوع
 البلدية</t>
  </si>
  <si>
    <r>
      <t xml:space="preserve">المجموع العام </t>
    </r>
    <r>
      <rPr>
        <b/>
        <sz val="8"/>
        <rFont val="Arial"/>
        <family val="2"/>
      </rPr>
      <t>G.T</t>
    </r>
  </si>
  <si>
    <t xml:space="preserve">                Nationality 
                 &amp; Gender 
  Municipality   </t>
  </si>
  <si>
    <t>`</t>
  </si>
  <si>
    <t>Table No.(2)</t>
  </si>
  <si>
    <t>REGISTERED FOETAL DEATHS BY NATIONALITY, GENDER AND MUNICIPALITY</t>
  </si>
  <si>
    <t>واقعات الولادة الميتة المسجلة حسب الجنسية والنوع والبلدية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</si>
  <si>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</si>
  <si>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</si>
  <si>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</si>
  <si>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</si>
  <si>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</si>
  <si>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</si>
  <si>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</si>
  <si>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</si>
  <si>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</si>
  <si>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</si>
  <si>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</si>
  <si>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</si>
  <si>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Table No.(3)</t>
  </si>
  <si>
    <t>REGISTERED FOETAL DEATHS BY NATIONALITY, GENDER AND MONTH</t>
  </si>
  <si>
    <t>واقعات الولادة الميتة المسجلة حسب الجنسية والنوع والشهر</t>
  </si>
  <si>
    <t>45 +</t>
  </si>
  <si>
    <t>45+</t>
  </si>
  <si>
    <t>Table No.(4)</t>
  </si>
  <si>
    <t>REGISTERED FOETAL DEATHS BY NATIONALITY, GENDER AND AGE GROUP OF MOTHER</t>
  </si>
  <si>
    <t>واقعات الولادة الميتة المسجلة حسب الجنسية والنوع وفئة عمر الأم</t>
  </si>
  <si>
    <t>Not stated</t>
  </si>
  <si>
    <t>40+</t>
  </si>
  <si>
    <t>Table No.(5)</t>
  </si>
  <si>
    <t>REGISTERED FOETAL DEATHS BY NATIONALITY, GENDER AND GESTATIONAL AGE IN WEEKS</t>
  </si>
  <si>
    <t>واقعات الولادة الميتة المسجلة حسب الجنسية والنوع والعمر الرحمى بالاسابيع</t>
  </si>
  <si>
    <t>جامعي فما فوق</t>
  </si>
  <si>
    <t>Univ &amp; Above</t>
  </si>
  <si>
    <t>قبل الجامعة</t>
  </si>
  <si>
    <t>Pre University</t>
  </si>
  <si>
    <t>ثانوي</t>
  </si>
  <si>
    <t>إعدادي</t>
  </si>
  <si>
    <t>إبتدائي</t>
  </si>
  <si>
    <t xml:space="preserve">أمي </t>
  </si>
  <si>
    <t>llliterate</t>
  </si>
  <si>
    <t>Table No.(6)</t>
  </si>
  <si>
    <t>REGISTERED FOETAL DEATHS BY NATIONALITY, GENDER AND EDUCATIONAL 
STATUS OF MOTHER</t>
  </si>
  <si>
    <t>واقعات الولادة الميتة المسجلة حسب الجنسية والنوع والحالة التعليمية للأم</t>
  </si>
  <si>
    <t>الدول الأخرى</t>
  </si>
  <si>
    <t>دول امريكا الشمالية</t>
  </si>
  <si>
    <t>North American Countries</t>
  </si>
  <si>
    <t>دول افريقية</t>
  </si>
  <si>
    <t>Africon Countries</t>
  </si>
  <si>
    <t>Other Arabs Countries</t>
  </si>
  <si>
    <t>Other CCASG Countries</t>
  </si>
  <si>
    <t>QATAR</t>
  </si>
  <si>
    <r>
      <t xml:space="preserve">اناث
</t>
    </r>
    <r>
      <rPr>
        <b/>
        <sz val="8"/>
        <rFont val="Arial"/>
        <family val="2"/>
      </rPr>
      <t>Females</t>
    </r>
  </si>
  <si>
    <t>غير معرف
Unknown</t>
  </si>
  <si>
    <r>
      <t xml:space="preserve">مجموع
</t>
    </r>
    <r>
      <rPr>
        <b/>
        <sz val="8"/>
        <rFont val="Arial"/>
        <family val="2"/>
      </rPr>
      <t>Total</t>
    </r>
  </si>
  <si>
    <t>Table No.(7)</t>
  </si>
  <si>
    <t>REGISTERED FOETAL DEATHS BY GENDER AND NATIONALITY</t>
  </si>
  <si>
    <t>واقعات الولادة الميتة المسجلة حسب النوع والجنسية</t>
  </si>
  <si>
    <t>الثانى</t>
  </si>
  <si>
    <r>
      <t xml:space="preserve"> </t>
    </r>
    <r>
      <rPr>
        <b/>
        <sz val="8"/>
        <rFont val="Arial"/>
        <family val="2"/>
      </rPr>
      <t>Age Group of Mother(In Years)</t>
    </r>
    <r>
      <rPr>
        <b/>
        <sz val="10"/>
        <rFont val="Arial"/>
        <family val="2"/>
      </rPr>
      <t xml:space="preserve"> (فئة عمر الأم (بالسنوات</t>
    </r>
  </si>
  <si>
    <t>جدول رقم (8 - 1)</t>
  </si>
  <si>
    <t>Table No (8 - 1)</t>
  </si>
  <si>
    <t>REGISTERED FOETAL DEATHS BY AGE GROUP OF MOTHER AND CHILD ORDER</t>
  </si>
  <si>
    <t>واقعات الولادة الميتة المسجلة حسب فئة عمر الام وترتيب المولود</t>
  </si>
  <si>
    <t>الباب الثالث : المواليــــد موتى</t>
  </si>
  <si>
    <r>
      <t xml:space="preserve">رقم الصفحة
</t>
    </r>
    <r>
      <rPr>
        <b/>
        <sz val="8"/>
        <rFont val="Calibri"/>
        <family val="2"/>
        <scheme val="minor"/>
      </rPr>
      <t>Page No.</t>
    </r>
  </si>
  <si>
    <r>
      <t xml:space="preserve">رقم الجدول
</t>
    </r>
    <r>
      <rPr>
        <b/>
        <sz val="8"/>
        <rFont val="Calibri"/>
        <family val="2"/>
        <scheme val="minor"/>
      </rPr>
      <t>Table No.</t>
    </r>
  </si>
  <si>
    <r>
      <t xml:space="preserve">رقم الشكل
</t>
    </r>
    <r>
      <rPr>
        <b/>
        <sz val="8"/>
        <rFont val="Calibri"/>
        <family val="2"/>
        <scheme val="minor"/>
      </rPr>
      <t>Figure No.</t>
    </r>
  </si>
  <si>
    <r>
      <t xml:space="preserve"> الباب الأول: المؤشرات الحيوية</t>
    </r>
    <r>
      <rPr>
        <b/>
        <sz val="11"/>
        <color rgb="FFC00000"/>
        <rFont val="Calibri"/>
        <family val="2"/>
        <scheme val="minor"/>
      </rPr>
      <t xml:space="preserve">
</t>
    </r>
    <r>
      <rPr>
        <b/>
        <sz val="14"/>
        <color rgb="FFC00000"/>
        <rFont val="Calibri"/>
        <family val="2"/>
        <scheme val="minor"/>
      </rPr>
      <t xml:space="preserve">CHAPTER ONE: VITAL INDICATORS </t>
    </r>
  </si>
  <si>
    <t xml:space="preserve">                             Nationality 
                              &amp; Gender
  Year                     </t>
  </si>
  <si>
    <t>الباب الثالث: المواليد موتى</t>
  </si>
  <si>
    <r>
      <rPr>
        <b/>
        <sz val="12"/>
        <rFont val="Arial"/>
        <family val="2"/>
      </rPr>
      <t>QATARIS</t>
    </r>
    <r>
      <rPr>
        <b/>
        <sz val="12"/>
        <rFont val="Sakkal Majalla"/>
      </rPr>
      <t xml:space="preserve"> </t>
    </r>
    <r>
      <rPr>
        <b/>
        <sz val="14"/>
        <rFont val="Sakkal Majalla"/>
      </rPr>
      <t>قطريون</t>
    </r>
  </si>
  <si>
    <r>
      <rPr>
        <b/>
        <sz val="24"/>
        <color rgb="FFC00000"/>
        <rFont val="Calibri"/>
        <family val="2"/>
        <scheme val="minor"/>
      </rPr>
      <t>المحتـويــــــــات</t>
    </r>
    <r>
      <rPr>
        <b/>
        <sz val="11"/>
        <color rgb="FFC00000"/>
        <rFont val="Calibri"/>
        <family val="2"/>
        <scheme val="minor"/>
      </rPr>
      <t xml:space="preserve">
</t>
    </r>
    <r>
      <rPr>
        <b/>
        <sz val="18"/>
        <color rgb="FFC00000"/>
        <rFont val="Calibri"/>
        <family val="2"/>
        <scheme val="minor"/>
      </rPr>
      <t>Contents</t>
    </r>
    <r>
      <rPr>
        <b/>
        <sz val="14"/>
        <color rgb="FFC00000"/>
        <rFont val="Calibri"/>
        <family val="2"/>
        <scheme val="minor"/>
      </rPr>
      <t xml:space="preserve"> </t>
    </r>
  </si>
  <si>
    <t xml:space="preserve">                                           Nationality 
                                           &amp; Gender
Cause of Death</t>
  </si>
  <si>
    <t>CHAPTER THREE : FOETAL DEATHS</t>
  </si>
  <si>
    <t>2013 - 2022</t>
  </si>
  <si>
    <t xml:space="preserve">                  Nationality 
                      &amp;Gender
  Year                     </t>
  </si>
  <si>
    <t xml:space="preserve">             الجنسية 
                 والنوع
السنة</t>
  </si>
  <si>
    <t xml:space="preserve">            الجنسية 
            والنوع
  الشهر</t>
  </si>
  <si>
    <t xml:space="preserve">             Nationality 
                   &amp;Gender
  Year                     </t>
  </si>
  <si>
    <t xml:space="preserve">          الجنسية  
             والنوع
 البلدية</t>
  </si>
  <si>
    <t xml:space="preserve">             الجنسية 
              والنوع  
 آحاد العمر</t>
  </si>
  <si>
    <t xml:space="preserve">                              Nationality &amp; Gender
 Cause of Death</t>
  </si>
  <si>
    <t xml:space="preserve">                                 الجنسية والنوع
 سبب الوفاة</t>
  </si>
  <si>
    <t>Diseases of the respiratory system</t>
  </si>
  <si>
    <t>Diseases of the circulatory system</t>
  </si>
  <si>
    <t xml:space="preserve">               الجنسية 
               والنوع
 (العمرالرحمى بالأسابيع)</t>
  </si>
  <si>
    <t xml:space="preserve">                Nationality 
                 &amp; Gender 
Gestational 
Age (In Weeks)   </t>
  </si>
  <si>
    <t xml:space="preserve">                Nationality 
                 &amp; Gender 
  Month   </t>
  </si>
  <si>
    <t xml:space="preserve">               الجنسية 
               والنوع
 الشهر</t>
  </si>
  <si>
    <t xml:space="preserve">                Nationality 
                 &amp; Gender 
Educational 
Status</t>
  </si>
  <si>
    <t xml:space="preserve">               الجنسية 
               والنوع
 الحالة التعليمية</t>
  </si>
  <si>
    <r>
      <rPr>
        <b/>
        <sz val="12"/>
        <rFont val="Arial"/>
        <family val="2"/>
      </rPr>
      <t>NON-ATARIS</t>
    </r>
    <r>
      <rPr>
        <b/>
        <sz val="12"/>
        <rFont val="Sakkal Majalla"/>
      </rPr>
      <t xml:space="preserve"> </t>
    </r>
    <r>
      <rPr>
        <b/>
        <sz val="14"/>
        <rFont val="Sakkal Majalla"/>
      </rPr>
      <t>غير قطريين</t>
    </r>
  </si>
  <si>
    <r>
      <rPr>
        <b/>
        <sz val="12"/>
        <rFont val="Arial"/>
        <family val="2"/>
      </rPr>
      <t xml:space="preserve">TOTAL </t>
    </r>
    <r>
      <rPr>
        <b/>
        <sz val="12"/>
        <rFont val="Sakkal Majalla"/>
      </rPr>
      <t xml:space="preserve"> </t>
    </r>
    <r>
      <rPr>
        <b/>
        <sz val="14"/>
        <rFont val="Sakkal Majalla"/>
      </rPr>
      <t>المجموع</t>
    </r>
  </si>
  <si>
    <t xml:space="preserve">                         Natinality
                          &amp; Gender
 Year                     </t>
  </si>
  <si>
    <t xml:space="preserve">            الجنسية والنوع
 الشهر</t>
  </si>
  <si>
    <t xml:space="preserve">                 Nationality                                &amp; Gender
 Month</t>
  </si>
  <si>
    <t xml:space="preserve">          الجنسية
            والنوع
 العمر</t>
  </si>
  <si>
    <r>
      <t xml:space="preserve">           Nat</t>
    </r>
    <r>
      <rPr>
        <b/>
        <sz val="8"/>
        <rFont val="Arial"/>
        <family val="2"/>
      </rPr>
      <t>ionality                &amp; Gender</t>
    </r>
    <r>
      <rPr>
        <b/>
        <sz val="9"/>
        <rFont val="Arial"/>
        <family val="2"/>
      </rPr>
      <t xml:space="preserve">
 Age</t>
    </r>
  </si>
  <si>
    <t>REGISTERED FOETAL DEATHS BY NATIONALITY AND GENDER (2013-2022)</t>
  </si>
  <si>
    <t>واقعات الولادة الميتة المسجلة حسب الجنسية والنوع (2013-2022)</t>
  </si>
  <si>
    <t>واقعات الولادة الميتة المسجلة حسب الجنسية والنوع والبلدية (2022)</t>
  </si>
  <si>
    <t>واقعات الولادة الميتة المسجلة حسب الجنسية والنوع والشهر (2022)</t>
  </si>
  <si>
    <t>واقعات الولادة الميتة المسجلة حسب الجنسية والنوع وفئة عمر الأم (2022)</t>
  </si>
  <si>
    <t>واقعات الولادة الميتة المسجلة حسب الجنسية والنوع والعمر الرحمى بالاسابيع (2022)</t>
  </si>
  <si>
    <t>واقعات الولادة الميتة المسجلة حسب الجنسية والنوع والحالة التعليمية للأم (2022)</t>
  </si>
  <si>
    <t>واقعات الولادة الميتة المسجلة حسب النوع والجنسية (2022)</t>
  </si>
  <si>
    <t xml:space="preserve">واقعات الولادة الميتة المسجلة حسب فئة عمر الام وترتيب المولود، قطريون (2022) </t>
  </si>
  <si>
    <t xml:space="preserve">واقعات الولادة الميتة المسجلة حسب فئة عمر الام وترتيب المولود، غير قطريين (2022) </t>
  </si>
  <si>
    <t xml:space="preserve">واقعات الولادة الميتة المسجلة حسب فئة عمر الام وترتيب المولود، المجموع (2022) </t>
  </si>
  <si>
    <t>REGISTERED FOETAL DEATHS BY AGE GROUP OF MOTHER AND CHILD ORDER (Total) (2022)</t>
  </si>
  <si>
    <t>REGISTERED FOETAL DEATHS BY NATIONALITY, GENDER AND MUNICIPALITY (2022)</t>
  </si>
  <si>
    <t>REGISTERED FOETAL DEATHS BY NATIONALITY, GENDER AND MONTH (2022)</t>
  </si>
  <si>
    <t>REGISTERED FOETAL DEATHS BY NATIONALITY, GENDER AND AGE GROUP OF MOTHER, (2022)</t>
  </si>
  <si>
    <t>REGISTERED FOETAL DEATHS BY NATIONALITY, GENDER AND GESTATIONAL AGE IN WEEKS (2022)</t>
  </si>
  <si>
    <t>REGISTERED FOETAL DEATHS BY NATIONALITY, GENDER AND EDUCATIONAL STATUS OF MOTHER (2022)</t>
  </si>
  <si>
    <t>REGISTERED FOETAL DEATHS BY GENDER AND NATIONALITY (2022)</t>
  </si>
  <si>
    <t>REGISTERED FOETAL DEATHS BY AGE GROUP OF MOTHER AND CHILD ORDER (Qataris) (2022)</t>
  </si>
  <si>
    <t>REGISTERED FOETAL DEATHS BY AGE GROUP OF MOTHER AND CHILD ORDER (Non-Qataris) (2022)</t>
  </si>
  <si>
    <t>CHAPTER THREE: FOETAL DEATHS</t>
  </si>
  <si>
    <t xml:space="preserve">               الجنسية 
               والنوع
 فئات عمر الأم</t>
  </si>
  <si>
    <t xml:space="preserve">                Nationality 
                 &amp; Gender 
  Mother      
  Age group</t>
  </si>
  <si>
    <t>Child Order</t>
  </si>
  <si>
    <t>Table No (8 - 2)</t>
  </si>
  <si>
    <t>جدول رقم (8 - 2)</t>
  </si>
  <si>
    <t>Table No (8 - 3)</t>
  </si>
  <si>
    <t>جدول رقم (8 - 3)</t>
  </si>
  <si>
    <t xml:space="preserve">                    Nationality                                  &amp; Gender 
  Month</t>
  </si>
  <si>
    <t>الباب الثالث: الوفيــات</t>
  </si>
  <si>
    <t>CHAPTER THREE: DEATHS</t>
  </si>
  <si>
    <t>CHAPTER FOUR: INFANT DAETHS</t>
  </si>
  <si>
    <t xml:space="preserve"> الباب الرابع: وفيات الأطفال الرضع</t>
  </si>
  <si>
    <t>CHAPTER THREE : DEATHS</t>
  </si>
  <si>
    <t>الباب الثالث: الوفيات</t>
  </si>
  <si>
    <t>الباب الرابع: وفيات الأطفال الرضع</t>
  </si>
  <si>
    <t>CHAPTER FOUR : INFANT DEATHS</t>
  </si>
  <si>
    <t>CHAPTER FIVE : REGISTERED DEATHS BY CAUSE OF DEATH</t>
  </si>
  <si>
    <t>الباب الخامس: الوفيات المسجلة حسب سبب الوفاة</t>
  </si>
  <si>
    <t>CHAPTER FIVE: REGISTERED DEATHS 
BY CAUSE OF DEATHS</t>
  </si>
  <si>
    <t>الباب الخامس: الوفيات المسجلة 
حسب سبب الوفاة</t>
  </si>
  <si>
    <t>المواليد الأحياء المسجلون حسب الجنسية والنوع</t>
  </si>
  <si>
    <t>نسبة الوفيات المسجلة حسب الجنسية والنوع وسبب الوفاة، (المراجعة العاشرة القائمة الأساسية) (2022)</t>
  </si>
  <si>
    <t>CRUDE BIRTH AND DEATH RATE, NATURAL INCREASE RATE,
 MATERNAL MORTALITY RATE AND RATE OF DELIVERIES UNDER MEDICAL SUPERVISION</t>
  </si>
  <si>
    <t xml:space="preserve">      Nationality                 &amp; Gender
 Single Year
 of Age</t>
  </si>
  <si>
    <t xml:space="preserve">    2 - استمارة بلاغ عن وفاة</t>
  </si>
  <si>
    <t>2. Notification of Death</t>
  </si>
  <si>
    <r>
      <t xml:space="preserve">غير مبين  </t>
    </r>
    <r>
      <rPr>
        <b/>
        <sz val="9"/>
        <rFont val="Arial"/>
        <family val="2"/>
      </rPr>
      <t>Not Stated</t>
    </r>
  </si>
  <si>
    <r>
      <t xml:space="preserve">غير مبين  </t>
    </r>
    <r>
      <rPr>
        <b/>
        <sz val="8"/>
        <rFont val="Arial"/>
        <family val="2"/>
      </rPr>
      <t>Not Stated</t>
    </r>
  </si>
  <si>
    <r>
      <t xml:space="preserve">غير مبين 
 </t>
    </r>
    <r>
      <rPr>
        <b/>
        <sz val="8"/>
        <rFont val="Arial"/>
        <family val="2"/>
      </rPr>
      <t>Not Stated</t>
    </r>
  </si>
  <si>
    <t>32</t>
  </si>
  <si>
    <t>42</t>
  </si>
  <si>
    <t>15</t>
  </si>
  <si>
    <t>16</t>
  </si>
  <si>
    <t>20</t>
  </si>
  <si>
    <t>23</t>
  </si>
  <si>
    <t>24</t>
  </si>
  <si>
    <t>25</t>
  </si>
  <si>
    <t>27</t>
  </si>
  <si>
    <t>29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</si>
  <si>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</si>
  <si>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</si>
  <si>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</si>
  <si>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</si>
  <si>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</si>
  <si>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</si>
  <si>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</si>
  <si>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</si>
  <si>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</si>
  <si>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</si>
  <si>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</si>
  <si>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44</t>
  </si>
  <si>
    <t>46</t>
  </si>
  <si>
    <t>47</t>
  </si>
  <si>
    <t>48</t>
  </si>
  <si>
    <t>49</t>
  </si>
  <si>
    <t>50</t>
  </si>
  <si>
    <t>51</t>
  </si>
  <si>
    <t>2014 - 2023</t>
  </si>
  <si>
    <t>2019 - 2023</t>
  </si>
  <si>
    <t>الاضطرابات النفسية والسلوكية</t>
  </si>
  <si>
    <t>أمراض الأذن والناتئ الخشائي</t>
  </si>
  <si>
    <t>الإصابات والتسمم وبعض العواقب الأخرى للأسباب الخارجية</t>
  </si>
  <si>
    <t>غير محدد</t>
  </si>
  <si>
    <t>U</t>
  </si>
  <si>
    <t>A00–B99</t>
  </si>
  <si>
    <t>C00–D48</t>
  </si>
  <si>
    <t>D50–D89</t>
  </si>
  <si>
    <t>Diseases of the blood and blood-forming organs and certain disorders involving the immune mechanism</t>
  </si>
  <si>
    <t>E00–E90</t>
  </si>
  <si>
    <t>Endocrine, nutritional and metabolic diseases</t>
  </si>
  <si>
    <t>F00–F99</t>
  </si>
  <si>
    <t>Mental and behavioural disorders</t>
  </si>
  <si>
    <t>G00–G99</t>
  </si>
  <si>
    <t>H60–H95</t>
  </si>
  <si>
    <t>Diseases of the ear and mastoid process</t>
  </si>
  <si>
    <t>I00–I99</t>
  </si>
  <si>
    <t>J00–J99</t>
  </si>
  <si>
    <t>K00–K93</t>
  </si>
  <si>
    <t>L00–L99</t>
  </si>
  <si>
    <t>M00–M99</t>
  </si>
  <si>
    <t>N00–N99</t>
  </si>
  <si>
    <t>P00–P96</t>
  </si>
  <si>
    <t>Q00–Q99</t>
  </si>
  <si>
    <t>Congenital malformations, deformations and chromosomal abnormalities</t>
  </si>
  <si>
    <t>R00–R99</t>
  </si>
  <si>
    <t>Symptoms, signs and abnormal clinical and laboratory findings, not elsewhere classified</t>
  </si>
  <si>
    <t>S00–T98</t>
  </si>
  <si>
    <t>Injury, poisoning and certain other consequences of external causes</t>
  </si>
  <si>
    <t>V01–Y98</t>
  </si>
  <si>
    <t>U00–U99</t>
  </si>
  <si>
    <t>O00–O99</t>
  </si>
  <si>
    <t>Pregnancy, childbirth and the puerperium</t>
  </si>
  <si>
    <t>معدل الخصوبة العام والخصوبة الكلية والإحلال الإجمالى ومتوسط عمر المرأة عند الإنجاب حسب الجنسية (2019-2023)</t>
  </si>
  <si>
    <t>نسبة الوفيات المسجلة حسب الجنسية والنوع وسبب الوفاة، (المراجعة العاشرة القائمة الأساسية)، (2021)</t>
  </si>
  <si>
    <t>نسبة الوفيات المسجلة حسب الجنسية والنوع وسبب الوفاة، (المراجعة العاشرة القائمة الأساسية) (2023)</t>
  </si>
  <si>
    <t>وفيات الأطفال الرضع المسجلة حسب النوع والجنسية (2023)</t>
  </si>
  <si>
    <t>وفيات الأطفال الرضع المسجلة حسب الجنسية والنوع والبلدية (2023)</t>
  </si>
  <si>
    <t>وفيات الأطفال الرضع المسجلة حسب الجنسية والنوع والشهر (2023)</t>
  </si>
  <si>
    <t>وفيات الأطفال الرضع المسجلة حسب الجنسية والنوع والعمر (2023)</t>
  </si>
  <si>
    <t>وفيات الأطفال الرضع المسجلة حسب الشهر والعمر، قطريون (2023)</t>
  </si>
  <si>
    <t>وفيات الأطفال الرضع المسجلة حسب الشهر والعمر، غير قطريين (2023)</t>
  </si>
  <si>
    <t>وفيات الأطفال الرضع المسجلة حسب الشهر والعمر، المجموع (2023)</t>
  </si>
  <si>
    <t>الوفيات المسجلة حسب الجنسية والنوع وآحاد العمر (2023)</t>
  </si>
  <si>
    <t>الوفيات المسجلة (15 سنة فأكثر) حسب الحالة الزواجية والنوع والفئات العمرية، قطريون (2023)</t>
  </si>
  <si>
    <t>الوفيات المسجلة (15 سنة فأكثر) حسب الحالة الزواجية والنوع والفئات العمرية، غير قطريين (2023)</t>
  </si>
  <si>
    <t>الوفيات المسجلة (15 سنة فأكثر) حسب الحالة الزواجية والنوع والفئات العمرية، المجموع (2023)</t>
  </si>
  <si>
    <t>الوفيات المسجلة حسب النوع والجنسية  (2019-2023)</t>
  </si>
  <si>
    <t>الوفيات المسجلة (15 سنة فأكثر) حسب الفئات العمرية والنوع والمهنة، قطريون (2023)</t>
  </si>
  <si>
    <t>الوفيات المسجلة ( 15 سنة فأكثر) حسب الفئات العمرية والنوع والمهنة، غير قطريين (2023)</t>
  </si>
  <si>
    <t>الوفيات المسجلة (15 سنة فأكثر ) حسب الفئات العمرية والنوع والمهنة ، المجموع (2023)</t>
  </si>
  <si>
    <t>الوفيات المسجلة حسب الجنسية والنوع وسبب الوفاة، (المراجعة العاشرة القائمة الأساسية) (2023)</t>
  </si>
  <si>
    <t>الوفيات المسجلة حسب الجنسية والنوع والبلدية (2023)</t>
  </si>
  <si>
    <t>الوفيات المسجلة حسب الجنسية والنوع والشهر (2023)</t>
  </si>
  <si>
    <t>الوفيات المسجلة حسب الجنسية والنوع والعمر (2023)</t>
  </si>
  <si>
    <t>الوفيات المسجلة للقطريين حسب مكان الوفاة والنوع والفئات العمرية (2023)</t>
  </si>
  <si>
    <t>الوفيات المسجلة للقطريين حسب النوع ومكان الوفاة (2023)</t>
  </si>
  <si>
    <t>المواليد الأحياء المسجلون حسب مدة الحياة الزواجية وفئة عمر الأم، غير قطريين (2023)</t>
  </si>
  <si>
    <t>المواليد الأحياء المسجلون حسب مدة الحياة الزواجية وفئة عمر الأم، المجموع (2023)</t>
  </si>
  <si>
    <t>المواليد الأحياء المسجلون حسب فئة عمر الأم وترتيب المولود، قطريون (2023)</t>
  </si>
  <si>
    <t>المواليد الأحياء المسجلون حسب فئة عمر الأم وترتيب المولود، غير قطريين (2023)</t>
  </si>
  <si>
    <t>المواليد الأحياء المسجلون حسب فئة عمر الأم وترتيب المولود، الذكور (2023)</t>
  </si>
  <si>
    <t>المواليد الأحياء المسجلون حسب فئة عمر الأم وترتيب المولود، الإناث (2023)</t>
  </si>
  <si>
    <t>المواليد الأحياء المسجلون حسب فئة عمر الأم وترتيب المولود، المجموع (2023)</t>
  </si>
  <si>
    <t>المواليد الأحياء المسجلون حسب مدة الحياة الزواجية وترتيب المولود، قطريون (2023)</t>
  </si>
  <si>
    <t>المواليد الأحياء المسجلون حسب مدة الحياة الزواجية وترتيب المولود، غير قطريين (2023)</t>
  </si>
  <si>
    <t>المواليد الأحياء المسجلون حسب مدة الحياة الزواجية وترتيب المولود، المجموع (2023)</t>
  </si>
  <si>
    <t>المواليد الأحياء المسجلون حسب الحالة التعليمية للأب والأم، قطريون (2023)</t>
  </si>
  <si>
    <t>المواليد الأحياء المسجلون حسب الحالة التعليمية للأب والأم، غير قطريين (2023)</t>
  </si>
  <si>
    <t>المواليد الأحياء المسجلون حسب الحالة التعليمية للأب والأم، المجموع (2023)</t>
  </si>
  <si>
    <t>المواليد الأحياء المسجلون حسب فئة عمر الأم وحالتها التعليمية، قطريات (2023)</t>
  </si>
  <si>
    <t>المواليد الأحياء المسجلون حسب فئة عمر الأم وحالتها التعليمية، غير قطريات (2023)</t>
  </si>
  <si>
    <t>المواليد الأحياء المسجلون حسب فئة عمر الأم وحالتها التعليمية، المجموع (2023)</t>
  </si>
  <si>
    <t>المواليد الأحياء المسجلون حسب الجنسية والنوع ووزن المولود (2023)</t>
  </si>
  <si>
    <t>المواليد الأحياء المسجلون حسب فئة عمر الأم وجنسيتها ومهنتها (2023)</t>
  </si>
  <si>
    <t>المواليد الأحياء المسجلون حسب فئة عمر الأب وجنسيته ومهنته (2023)</t>
  </si>
  <si>
    <t>الواقعات الحيوية المسجلة (2014-2023)</t>
  </si>
  <si>
    <t>معدل المواليد والوفيات الخام ومعدل الزيادة الطبيعية ومعدل وفيات الأمهات ونسبة الولادات التي تجري تحت إشراف صحي (2014-2023)</t>
  </si>
  <si>
    <t>المواليد الأحياء فاقدو القيد حسب الجنسية والنوع (2014-2023)</t>
  </si>
  <si>
    <t>المواليد الأحياء المسجلون حسب الجنسية والنوع ونسبة النوع عند الميلاد (2014-2023)</t>
  </si>
  <si>
    <t>المواليد الأحياء المسجلون حسب الجنسية والنوع والبلدية (2023)</t>
  </si>
  <si>
    <t>المواليد الأحياء المسجلون حسب الشهر والنوع والبلدية، قطريون (2023)</t>
  </si>
  <si>
    <t>المواليد الأحياء المسجلون حسب الشهر والنوع والبلدية، غير قطريين (2023)</t>
  </si>
  <si>
    <t>المواليد الأحياء المسجلون حسب الشهر والنوع والبلدية، المجموع  (2023)</t>
  </si>
  <si>
    <t>المواليد الأحياء المسجلون حسب الجنسية ونوع الولادة والبلدية (2023)</t>
  </si>
  <si>
    <t>المواليد الأحياء المسجلون حسب الجنسية وصفة القائم بالتوليد ومكان الولادة والبلدية (2023)</t>
  </si>
  <si>
    <t>المواليد الأحياء المسجلون حسب النوع والجنسية (2019-2023)</t>
  </si>
  <si>
    <t>المواليد الأحياء المسجلون حسب الجنسية والنوع وفئة عمر الأم (2023)</t>
  </si>
  <si>
    <t>المواليد الأحياء المسجلون حسب جنسية الأم وفئة عمرها  ونوع المولود (2023)</t>
  </si>
  <si>
    <t>المواليد الأحياء المسجلون حسب مدة الحياة الزواجية وفئة عمر الأم، قطريون  (2023)</t>
  </si>
  <si>
    <t>(S00–T98)</t>
  </si>
  <si>
    <t>(H60–H95)</t>
  </si>
  <si>
    <t>(H60 - H95) Diseases of the ear and mastoid process</t>
  </si>
  <si>
    <t>أمراض الأذن والناتئ الخشائي (H60 - H95)</t>
  </si>
  <si>
    <t>(S00–T98) الإصابات والتسمم وبعض العواقب الأخرى للأسباب الخارجية</t>
  </si>
  <si>
    <t xml:space="preserve"> (S00–T98) Injury, poisoning and certain other consequences of external causes </t>
  </si>
  <si>
    <t>المواليد الأحياء المسجلون حسب الجنسية والنوع (2014-2023)</t>
  </si>
  <si>
    <t>الوفيات المسجلة حسب الجنسية والنوع (2014-2023)</t>
  </si>
  <si>
    <t>وفيات الأطفال الرضع المسجلة حسب الجنسية والنوع (2014-2023)</t>
  </si>
  <si>
    <t>الواقعات الحيوية المسجلة (2014 -2023)</t>
  </si>
  <si>
    <t>المواليد الأحياء المسجلون حسب الجنسية والبلدية (2023)</t>
  </si>
  <si>
    <t>المواليد الأحياء المسجلون حسب النوع والشهر (2023)</t>
  </si>
  <si>
    <t>المواليد الأحياء المسجلون حسب الجنسية (2023)</t>
  </si>
  <si>
    <t>المواليد الأحياء المسجلون حسب  الجنسية و فئة عمر الأم (2023)</t>
  </si>
  <si>
    <t>المواليد الأحياء المسجلون حسب جنسية الأم وفئة عمرها  (2023)</t>
  </si>
  <si>
    <t>المواليد الأحياء المسجلون حسب الحالة التعليمية للأم (2023)</t>
  </si>
  <si>
    <t>الوفيات المسجلة حسب النوع والشهر (2023)</t>
  </si>
  <si>
    <t>الوفيات المسجلة حسب الجنسية والفئات العمرية (2023)</t>
  </si>
  <si>
    <t>الوفيات المسجلة للقطريين حسب مكان الوفاة (2023)</t>
  </si>
  <si>
    <t>الوفيات المسجلة حسب الجنسية (2023)</t>
  </si>
  <si>
    <t>وفيات الأطفال الرضع المسجلة حسب الجنسية (2014 - 2023)</t>
  </si>
  <si>
    <t>وفيات الأطفال الرضع المسجلة حسب النوع والجنسية  (2023)</t>
  </si>
  <si>
    <t>The data have been updated from their source  for 2020, and 2021</t>
  </si>
  <si>
    <t xml:space="preserve">تم تحديث  البيانات من مصدرها للأعوام 2020 و2021  </t>
  </si>
  <si>
    <t>General Fertility, Total Fertility and Gross Reproduction Rate, and Average Age of Child Bearing by Nationality (2019-2023)</t>
  </si>
  <si>
    <t>Registered Vital Events (2014-2023)</t>
  </si>
  <si>
    <t>Non-Registered Live Births by Nationality and Gender (2014-2023)</t>
  </si>
  <si>
    <t>Registered Live Births by Nationality, Gender and  Gender Ratio at birth (2014-2023)</t>
  </si>
  <si>
    <t>Registerd Live Births by Nationality and Gender (2014-2023)</t>
  </si>
  <si>
    <t>Registered Live Births by Nationality, Gender and Municipality (2023)</t>
  </si>
  <si>
    <t>Registered Live Births by Month, Gender and Municipality, Qataris (2023)</t>
  </si>
  <si>
    <t>Registered Live Births by Month, Gender and Municipality, Non-Qataris (2023)</t>
  </si>
  <si>
    <t>Registered Live Births by Month, Gender and Municipality, Total (2023)</t>
  </si>
  <si>
    <t>Registered Live Births by Nationality, Type of Births and Municipality (2023)</t>
  </si>
  <si>
    <t>Registered Live Births by Nationality, Delivery Attendant,  Place of Birth and Municipality (2023)</t>
  </si>
  <si>
    <t>Registered Live Births by Gender and Nationality (2019-2023)</t>
  </si>
  <si>
    <t>Registered Live Births by Nationality, Gender and Mother's Age Group (2023)</t>
  </si>
  <si>
    <t>Registered Live Births by Gender and Mother's Nationality and Age Group (2023)</t>
  </si>
  <si>
    <t>Registered Live Births by Duration of Marriage and Mother's Age Group (Qataris) (2023)</t>
  </si>
  <si>
    <t>Registered Live births by Duration of Marriage and Mother's Age Group (Non-Qataris) (2023)</t>
  </si>
  <si>
    <t>Registered Live Births by Duration of Marriage and Mother's Age Group (Total) (2023)</t>
  </si>
  <si>
    <t>Registered Live Births by Mother's Age Group and Birth Order (Qataris) (2023)</t>
  </si>
  <si>
    <t>Registered Live Births by Mother's Age Group and Birth Order (Males) (2023)</t>
  </si>
  <si>
    <t>Registered Live Births by Mother's Age Group and Birth Order (Females) (2023)</t>
  </si>
  <si>
    <t>Registered Live Births by Mother's Age Group and Birth Order (Total) (2023)</t>
  </si>
  <si>
    <t>Registered Live Births by Duration of Marriage, and Birth Order (Qataris) (2023)</t>
  </si>
  <si>
    <t>Registered Live Births by Duration of Marriage, and Birth Order (Non-Qataris) (2023)</t>
  </si>
  <si>
    <t>Registered Live Births by Duration of Marriage, and Birth Order (Total) (2023)</t>
  </si>
  <si>
    <t>Registered Live Births by Educational Status of Father and Mother (Qataris) (2023)</t>
  </si>
  <si>
    <t>Registered Live Births by Educational Status of Father and Mother (Non-Qataris) (2023)</t>
  </si>
  <si>
    <t>Registered Live Births by Educational Status of Father and Mother (Total) (2023)</t>
  </si>
  <si>
    <t>Registered Live Births By Mother's Age Group and Educational Status (Qataris) (2023)</t>
  </si>
  <si>
    <t>Registered Live Births By Mother's Age Group and Educational Status (Non-Qataris) (2023)</t>
  </si>
  <si>
    <t>Registered Live Births By Mother's Age Group and Educational Status (Total) (2023)</t>
  </si>
  <si>
    <t>Registered Live Births by Nationality, Gender and Birth Weight (2023)</t>
  </si>
  <si>
    <t>Registered Live Births by Mother's Age Group, Nationality and Occupation (2023)</t>
  </si>
  <si>
    <t>Registered Live Births by Father's Age Group, Nationality and Occupation (2023)</t>
  </si>
  <si>
    <t>Registered Deaths by Nationality and Gender (2014-2023)</t>
  </si>
  <si>
    <t>Registered Deaths by Nationality, Gender and Municipality (2023)</t>
  </si>
  <si>
    <t>Registered Deaths by Nationality, Gender and Month (2023)</t>
  </si>
  <si>
    <t>Registered Deaths by Nationality, Gender and Age (2023)</t>
  </si>
  <si>
    <t>Registered Qatari Deaths by Place of Death, Gender and Age Groups (2023)</t>
  </si>
  <si>
    <t>Registered Qatari Deaths by Gender and Place of Death (2023)</t>
  </si>
  <si>
    <t>Registered Deaths by Nationality, Gender and Single Year of Age (2023)</t>
  </si>
  <si>
    <t>Registered Deaths (15 years old and over) by Marital Status, Gender and Age Groups (Qataris) (2023)</t>
  </si>
  <si>
    <t>Registered Deaths (15 years old and over) by Marital Status, Gender and Age Groups (Non-Qataris) (2023)</t>
  </si>
  <si>
    <t>Registered Deaths (15 years old and over) by Marital Status, Gender and Age Groups (Total) (2023)</t>
  </si>
  <si>
    <t>Registered Deaths by Gender and Nationality (2019-2023)</t>
  </si>
  <si>
    <t>Registered Deaths (15 years and over) by Age Groups, Gender and Occupation (Qataris) (2023)</t>
  </si>
  <si>
    <t>Registered Deaths (15 years and over) by Age Groups, Gender and Occupation (Non-Qataris) (2023)</t>
  </si>
  <si>
    <t>Registered Deaths (15 years and over) by Age Groups, Gender and Occupation (Total) (2023)</t>
  </si>
  <si>
    <t>Registered Infant Deaths by Nationality and Gender  (2014-2023)</t>
  </si>
  <si>
    <t>Registered Infant Deaths by Nationality, Gender and Municipality (2023)</t>
  </si>
  <si>
    <t>Registered Infant Deaths by Nationality, Gender and Month (2023)</t>
  </si>
  <si>
    <t>Registered Infant Deaths by Nationality, Gender and Age (2023)</t>
  </si>
  <si>
    <t>Registered Infant Deaths by Month and Age (Qataris) (2023)</t>
  </si>
  <si>
    <t>Registered Infant Deaths by Month and Age (Non-Qataris) (2023)</t>
  </si>
  <si>
    <t>Registered Infant Deaths by Month and Age (Total) (2023)</t>
  </si>
  <si>
    <t>Registered Infant Deaths by Gender and Nationality (2023)</t>
  </si>
  <si>
    <t>Registered Live Births by Gender and Month (2023)</t>
  </si>
  <si>
    <t>Registered Live Births by Nationality (2023)</t>
  </si>
  <si>
    <t>Registered Live Births by Nationality and Mother's Age Group (2023)</t>
  </si>
  <si>
    <t>Registered Live Births by Mother's Nationality and Age Group (2023)</t>
  </si>
  <si>
    <t>Registered Live Births by Mother's Educational Status (2023)</t>
  </si>
  <si>
    <t>Registered Deaths by Gender and Month (2023)</t>
  </si>
  <si>
    <t>Registered Deaths by Nationality and Age Groups (2023)</t>
  </si>
  <si>
    <t>Registered Deaths by Nationality (2023)</t>
  </si>
  <si>
    <t>Registered Infant Deaths by Nationality (2014-2023)</t>
  </si>
  <si>
    <t>معدل وفيات حديثي الولادة (لكل ألف مولود حي)(2014-2023)</t>
  </si>
  <si>
    <t>معدل وفيات الأطفال الرضع حسب الجنسية والنوع  (لكل ألف مولود حي) (2014-2023)</t>
  </si>
  <si>
    <t>معدل وفيات الأطفال (أقل من 5 سنوات) حسب الجنسية والنوع (لكل ألف مولود حي) (2014-2023)</t>
  </si>
  <si>
    <t>معدل وفيات الأطفال (1 - 4 سنوات) حسب الجنسية والنوع  (لكل ألف مولود حي) (2014-2023)</t>
  </si>
  <si>
    <t>Crude Birth and Death Rate, Natural Increase Rate, Maternal Mortality Rate and Rate Of Deliveries Under Medical Supervision (2014-2023)</t>
  </si>
  <si>
    <t>Neonatal Mortality Rate (per 1000 live births) (2014-2023)</t>
  </si>
  <si>
    <t>Infant Mortality Rate by Nationality and Gender (per 1000 live births) (2014-2023)</t>
  </si>
  <si>
    <t>Child Mortality Rate (Less Than 5 Years) by Nationality and Gender (per 1000 live births) (2014-2023)</t>
  </si>
  <si>
    <t>الوفيات  حسب الفئات العمرية والنوع و سبب الوفاة، (المراجعة العاشرة القائمة الأساسية)، قطريون (2023)</t>
  </si>
  <si>
    <t>الوفيات حسب الفئات العمرية والنوع و سبب الوفاة،(المراجعة العاشرة القائمة الأساسية)، غير قطريين (2023)</t>
  </si>
  <si>
    <t>الوفيات حسب الفئات العمرية والنوع و سبب الوفاة، (المراجعة العاشرة القائمة الأساسية)، المجموع (2023)</t>
  </si>
  <si>
    <t>Registered Deaths by Nationality, Gender and Cause of Death (ICD-10 Basic List) (2023)</t>
  </si>
  <si>
    <t>Deaths by Age groups, Gender and Cause of Death,( ICD-10 Basic List) (Qataris) (2023)</t>
  </si>
  <si>
    <t>Deaths by Age groups, Gender and Cause of Death ,(ICD-10 Basic List) (Non-Qataris) (2023)</t>
  </si>
  <si>
    <t>Deaths by Age groups, Gender and Cause of Death (ICD-10 Basic List) (Total) (2023)</t>
  </si>
  <si>
    <t>Child Mortality Rate (Less Than 5 Years) by Gender (per 1000 live births) (2014-2023)</t>
  </si>
  <si>
    <t>معدل وفيات الأطفال (أقل من 5 سنوات) حسب النوع (لكل ألف مولود حي) (2014 - 2023)</t>
  </si>
  <si>
    <t>معدل وفيات حديثي الولادة (لكل ألف مولود حي)</t>
  </si>
  <si>
    <t xml:space="preserve">NEONATAL MORTALITY RATE (PER 1,000 LIVE BIRTHS) </t>
  </si>
  <si>
    <t>معدل وفيات الأطفال الرضع حسب الجنسية والنوع (لكل ألف مولود حي)</t>
  </si>
  <si>
    <t xml:space="preserve">INFANT MORTALITY RATE BY NATIONALITY AND GENDER (PER 1,000 LIVE BIRTHS) </t>
  </si>
  <si>
    <t>معدل وفيات الأطفال (أقل من 5 سنوات) حسب الجنسية والنوع (لكل ألف مولود حي)</t>
  </si>
  <si>
    <t xml:space="preserve">CHILD MORTALITY RATE (LESS THAN 5 YEARS) BY NATIONALITY AND GENDER (PER 1,000 LIVE BIRTHS) </t>
  </si>
  <si>
    <t>معدل وفيات الأطفال(1 - 4 سنوات) حسب الجنسية والنوع  (لكل ألف مولود حي)</t>
  </si>
  <si>
    <t xml:space="preserve">CHILD MORTALITY RATE (1 - 4 YEARS) BY NATIONALITY AND GENDER  (PER 1,000 LIVE BIRTHS) </t>
  </si>
  <si>
    <t>Historical data for the years 2014–2021 have been updated based on the source</t>
  </si>
  <si>
    <t>تم تحديث البيانات للسنوات السابقة 2014-2021 من المصدر</t>
  </si>
  <si>
    <t>الوفيات حسب الفئات العمرية والنوع وسبب الوفاة (المراجعة العاشرة القائمة الاساسية)</t>
  </si>
  <si>
    <t xml:space="preserve">DEATHS BY AGE GROUPS, GENDER AND CAUSE OF DEATH (ICD-10 BASIC LIST) </t>
  </si>
  <si>
    <t>وفيات الأطفال الرضع المسجلة حسب الجنسية والنوع وسبب الوفاة (المراجعة العاشرة القائمة الأساسية)</t>
  </si>
  <si>
    <t>REGISTERED INFANT DEATHS BY NATIONALITY, GENDER AND CAUSE OF DEATH (ICD 10 BASIC LIST)</t>
  </si>
  <si>
    <t xml:space="preserve">الرمز حسب المراجعة العاشرة </t>
  </si>
  <si>
    <t>وفيات الأطفال الرضع المسجلة حسب الجنسية والنوع وسبب الوفاة، (المراجعة العاشرة القائمة الأساسية) (2023)</t>
  </si>
  <si>
    <t>Registered Infant Deaths by Nationality, Gender and Cause of Death (ICD-10 Basic List) (2023)</t>
  </si>
  <si>
    <t>Percentage of  Registered Deaths by Nationality,Gender and Cause of Death (ICD 10 Basic list) (2023)</t>
  </si>
  <si>
    <t>Percentage of Registered Deaths by Nationality,Gender and Cause of Death (ICD 10 Basic list) (2022)</t>
  </si>
  <si>
    <t>Percentage of Registered Deaths by Nationality,Gender and Cause of Death (ICD 10 Basic list) (2021)</t>
  </si>
  <si>
    <t>Child Mortality Rate (1 - 4 years) by Nationality and Gender(per 1000 live births)  (2014-2023)</t>
  </si>
  <si>
    <t>Registered Live Births by Mother's Age Group and Birth Order (Non-Qataris) (2023)</t>
  </si>
  <si>
    <t>REGISTERED LIVE BIRTHS BY MOTHER'S AGE GROUP, NATIONALITY AND OCCUPATION</t>
  </si>
  <si>
    <t>ديسمبر
  Dec</t>
  </si>
  <si>
    <t>أسباب الوفاة</t>
  </si>
  <si>
    <t>دول أوروبية
European Countries</t>
  </si>
  <si>
    <r>
      <t xml:space="preserve">توأمية
</t>
    </r>
    <r>
      <rPr>
        <b/>
        <sz val="8"/>
        <rFont val="Arial"/>
        <family val="2"/>
      </rPr>
      <t>Twin</t>
    </r>
  </si>
  <si>
    <t xml:space="preserve">               Nationality                                      &amp; Gender 
 Age (in Years)</t>
  </si>
  <si>
    <t>القيم التي تمثل معدلات لا تُحتسب كمجموع للقيم الفرعية، وإنما هي معدلات محسوبة على مستوى الإجمالي</t>
  </si>
  <si>
    <t>Values representing rates are not calculated as the sum of sub-values; rather, they are calculated at the overall leve</t>
  </si>
  <si>
    <t xml:space="preserve">Registered Live Births by Nationality and Municipality (2023)  </t>
  </si>
  <si>
    <t xml:space="preserve">Registered Vital Events (2014-2023)      </t>
  </si>
  <si>
    <t>Registered Qatari Deaths by Place of Death (2023)</t>
  </si>
  <si>
    <t xml:space="preserve">(O00 - O99) Pregnancy, childbirth and the puerperium    </t>
  </si>
  <si>
    <t xml:space="preserve">(O00 - O99) Pregnancy, childbirth and the puerperium </t>
  </si>
  <si>
    <t xml:space="preserve">REGISTERED LIVE BIRTHS BY NATIONALITY, DELIVERY ATTENDANT,
 PLACE OF BIRTH AND MUNICIPALITY 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</si>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</sst>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_-* #,##0_-;\-* #,##0_-;_-* &quot;-&quot;_-;_-@_-"/>
    <numFmt numFmtId="165" formatCode="_-* #,##0.00_-;\-* #,##0.00_-;_-* &quot;-&quot;??_-;_-@_-"/>
    <numFmt numFmtId="166" formatCode="_-* #,##0.00_-;_-* #,##0.00\-;_-* &quot;-&quot;??_-;_-@_-"/>
    <numFmt numFmtId="167" formatCode="0.0"/>
    <numFmt numFmtId="168" formatCode="#,##0_ ;\-#,##0\ "/>
    <numFmt numFmtId="169" formatCode="0_)"/>
    <numFmt numFmtId="170" formatCode="_-* #,##0.0_-;_-* #,##0.0\-;_-* &quot;-&quot;??_-;_-@_-"/>
    <numFmt numFmtId="171" formatCode="_-* #,##0_-;_-* #,##0\-;_-* &quot;-&quot;??_-;_-@_-"/>
    <numFmt numFmtId="172" formatCode="0.0000"/>
    <numFmt numFmtId="173" formatCode="_-&quot;ر.س.&quot;\ * #,##0_-;_-&quot;ر.س.&quot;\ * #,##0\-;_-&quot;ر.س.&quot;\ * &quot;-&quot;_-;_-@_-"/>
    <numFmt numFmtId="174" formatCode="_-&quot;ر.س.&quot;\ * #,##0.00_-;_-&quot;ر.س.&quot;\ * #,##0.00\-;_-&quot;ر.س.&quot;\ * &quot;-&quot;??_-;_-@_-"/>
  </numFmts>
  <fonts count="70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</font>
    <font>
      <b/>
      <sz val="14"/>
      <name val="Sakkal Majalla"/>
    </font>
    <font>
      <sz val="22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3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name val="Sakkal Majalla"/>
    </font>
    <font>
      <b/>
      <sz val="12"/>
      <name val="Sakkal Majalla"/>
      <family val="2"/>
    </font>
    <font>
      <b/>
      <sz val="9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16"/>
      <name val="Sakkal Majalla"/>
    </font>
    <font>
      <b/>
      <sz val="10"/>
      <color rgb="FFFF0000"/>
      <name val="Arial"/>
      <family val="2"/>
    </font>
    <font>
      <sz val="10"/>
      <color rgb="FF000000"/>
      <name val="Times New Roman"/>
      <family val="1"/>
    </font>
    <font>
      <sz val="10"/>
      <color rgb="FF242424"/>
      <name val="Aptos Narrow"/>
      <family val="2"/>
    </font>
    <font>
      <b/>
      <sz val="10"/>
      <name val="Courier New"/>
      <family val="3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EECE1"/>
        <bgColor rgb="FF000000"/>
      </patternFill>
    </fill>
  </fills>
  <borders count="195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medium">
        <color indexed="60"/>
      </left>
      <right/>
      <top style="thin">
        <color indexed="64"/>
      </top>
      <bottom/>
      <diagonal/>
    </border>
    <border diagonalUp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thick">
        <color theme="0"/>
      </right>
      <top style="thin">
        <color auto="1"/>
      </top>
      <bottom style="thick">
        <color theme="0"/>
      </bottom>
      <diagonal/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/>
      <right style="thick">
        <color theme="0"/>
      </right>
      <top style="medium">
        <color theme="0"/>
      </top>
      <bottom/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 diagonalDown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medium">
        <color theme="0"/>
      </right>
      <top/>
      <bottom style="thin">
        <color auto="1"/>
      </bottom>
      <diagonal style="medium">
        <color theme="0"/>
      </diagonal>
    </border>
    <border>
      <left style="medium">
        <color indexed="9"/>
      </left>
      <right style="medium">
        <color indexed="9"/>
      </right>
      <top style="thin">
        <color indexed="64"/>
      </top>
      <bottom style="thin">
        <color indexed="64"/>
      </bottom>
      <diagonal/>
    </border>
    <border diagonalUp="1">
      <left style="thick">
        <color theme="0"/>
      </left>
      <right/>
      <top style="thick">
        <color theme="0"/>
      </top>
      <bottom/>
      <diagonal style="thick">
        <color theme="0"/>
      </diagonal>
    </border>
    <border>
      <left/>
      <right style="medium">
        <color rgb="FFFFFFFF"/>
      </right>
      <top style="thin">
        <color indexed="64"/>
      </top>
      <bottom style="medium">
        <color rgb="FFFFFFFF"/>
      </bottom>
      <diagonal/>
    </border>
    <border diagonalDown="1">
      <left/>
      <right style="medium">
        <color theme="0"/>
      </right>
      <top/>
      <bottom/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theme="1"/>
      </top>
      <bottom style="thin">
        <color indexed="64"/>
      </bottom>
      <diagonal/>
    </border>
    <border>
      <left/>
      <right style="thick">
        <color rgb="FFFFFFFF"/>
      </right>
      <top style="thick">
        <color rgb="FFFFFFFF"/>
      </top>
      <bottom style="thin">
        <color auto="1"/>
      </bottom>
      <diagonal/>
    </border>
    <border>
      <left style="thick">
        <color theme="0"/>
      </left>
      <right/>
      <top style="thick">
        <color rgb="FFFFFFFF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thick">
        <color rgb="FFFFFFFF"/>
      </left>
      <right style="thick">
        <color rgb="FFFFFFFF"/>
      </right>
      <top style="thin">
        <color theme="1"/>
      </top>
      <bottom style="thick">
        <color rgb="FFFFFFFF"/>
      </bottom>
      <diagonal/>
    </border>
    <border>
      <left/>
      <right/>
      <top style="thin">
        <color theme="1"/>
      </top>
      <bottom/>
      <diagonal/>
    </border>
    <border>
      <left style="thick">
        <color theme="0"/>
      </left>
      <right/>
      <top style="thin">
        <color theme="1"/>
      </top>
      <bottom style="thin">
        <color indexed="64"/>
      </bottom>
      <diagonal/>
    </border>
    <border>
      <left/>
      <right style="thick">
        <color theme="0"/>
      </right>
      <top style="thin">
        <color theme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/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91">
    <xf numFmtId="0" fontId="0" fillId="0" borderId="0"/>
    <xf numFmtId="0" fontId="6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8" fillId="0" borderId="0">
      <alignment horizontal="left" vertical="center"/>
    </xf>
    <xf numFmtId="0" fontId="8" fillId="0" borderId="0"/>
    <xf numFmtId="0" fontId="9" fillId="0" borderId="0">
      <alignment horizontal="right" vertical="center"/>
    </xf>
    <xf numFmtId="1" fontId="4" fillId="2" borderId="1">
      <alignment horizontal="left" vertical="center" wrapText="1"/>
    </xf>
    <xf numFmtId="0" fontId="10" fillId="2" borderId="2" applyAlignment="0">
      <alignment horizontal="center" vertical="center"/>
    </xf>
    <xf numFmtId="0" fontId="11" fillId="2" borderId="2">
      <alignment horizontal="center" vertical="center" wrapText="1"/>
    </xf>
    <xf numFmtId="0" fontId="9" fillId="2" borderId="3">
      <alignment horizontal="right" vertical="center" wrapText="1"/>
    </xf>
    <xf numFmtId="0" fontId="12" fillId="0" borderId="4">
      <alignment horizontal="left" vertical="center"/>
    </xf>
    <xf numFmtId="0" fontId="12" fillId="2" borderId="5">
      <alignment horizontal="left" vertical="center" wrapText="1" indent="1"/>
    </xf>
    <xf numFmtId="0" fontId="12" fillId="0" borderId="5">
      <alignment horizontal="right" vertical="center" indent="1"/>
    </xf>
    <xf numFmtId="0" fontId="8" fillId="0" borderId="0">
      <alignment horizontal="left" vertical="center"/>
    </xf>
    <xf numFmtId="0" fontId="9" fillId="0" borderId="0">
      <alignment horizontal="right" vertical="center"/>
    </xf>
    <xf numFmtId="0" fontId="15" fillId="0" borderId="5">
      <alignment horizontal="right" vertical="center" indent="1"/>
    </xf>
    <xf numFmtId="0" fontId="9" fillId="2" borderId="5">
      <alignment horizontal="right" vertical="center" wrapText="1" indent="1" readingOrder="2"/>
    </xf>
    <xf numFmtId="0" fontId="6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9" fillId="2" borderId="3">
      <alignment horizontal="right" vertical="center" wrapText="1"/>
    </xf>
    <xf numFmtId="1" fontId="18" fillId="2" borderId="2">
      <alignment horizontal="center" vertical="center"/>
    </xf>
    <xf numFmtId="0" fontId="19" fillId="2" borderId="2">
      <alignment horizontal="center" vertical="center" wrapText="1"/>
    </xf>
    <xf numFmtId="0" fontId="8" fillId="0" borderId="0">
      <alignment horizontal="center" vertical="center" readingOrder="2"/>
    </xf>
    <xf numFmtId="0" fontId="20" fillId="0" borderId="0">
      <alignment horizontal="left" vertical="center"/>
    </xf>
    <xf numFmtId="0" fontId="8" fillId="0" borderId="0"/>
    <xf numFmtId="0" fontId="15" fillId="0" borderId="0">
      <alignment horizontal="right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9" fillId="2" borderId="5">
      <alignment horizontal="right" vertical="center" wrapText="1" indent="1" readingOrder="2"/>
    </xf>
    <xf numFmtId="0" fontId="12" fillId="0" borderId="6">
      <alignment horizontal="left" vertical="center"/>
    </xf>
    <xf numFmtId="0" fontId="25" fillId="0" borderId="0">
      <alignment horizontal="left" vertical="center"/>
    </xf>
    <xf numFmtId="166" fontId="34" fillId="0" borderId="0" applyFont="0" applyFill="0" applyBorder="0" applyAlignment="0" applyProtection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9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67" fillId="0" borderId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67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/>
    <xf numFmtId="0" fontId="5" fillId="0" borderId="0" xfId="4" applyFont="1" applyAlignment="1">
      <alignment vertical="center"/>
    </xf>
    <xf numFmtId="0" fontId="14" fillId="0" borderId="0" xfId="4" applyFont="1" applyAlignment="1">
      <alignment horizontal="center" vertical="center"/>
    </xf>
    <xf numFmtId="2" fontId="14" fillId="0" borderId="0" xfId="4" applyNumberFormat="1" applyFont="1" applyAlignment="1">
      <alignment horizontal="center" vertical="center"/>
    </xf>
    <xf numFmtId="0" fontId="14" fillId="3" borderId="0" xfId="1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14" fillId="0" borderId="0" xfId="4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4" fillId="0" borderId="0" xfId="4" applyFont="1"/>
    <xf numFmtId="167" fontId="14" fillId="0" borderId="0" xfId="4" applyNumberFormat="1" applyFont="1"/>
    <xf numFmtId="0" fontId="26" fillId="0" borderId="10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0" xfId="17" applyFont="1" applyAlignment="1">
      <alignment vertical="center"/>
    </xf>
    <xf numFmtId="0" fontId="9" fillId="0" borderId="0" xfId="19" applyFont="1" applyAlignment="1">
      <alignment vertical="center" wrapText="1"/>
    </xf>
    <xf numFmtId="0" fontId="9" fillId="0" borderId="0" xfId="19" applyFont="1" applyAlignment="1">
      <alignment vertical="center"/>
    </xf>
    <xf numFmtId="0" fontId="5" fillId="0" borderId="0" xfId="0" applyFont="1"/>
    <xf numFmtId="0" fontId="29" fillId="0" borderId="0" xfId="0" applyFont="1"/>
    <xf numFmtId="0" fontId="28" fillId="0" borderId="0" xfId="0" applyFont="1"/>
    <xf numFmtId="0" fontId="8" fillId="0" borderId="0" xfId="0" applyFont="1"/>
    <xf numFmtId="0" fontId="21" fillId="0" borderId="0" xfId="0" applyFont="1"/>
    <xf numFmtId="0" fontId="31" fillId="0" borderId="0" xfId="0" applyFont="1" applyAlignment="1">
      <alignment vertical="center"/>
    </xf>
    <xf numFmtId="0" fontId="27" fillId="0" borderId="10" xfId="0" applyFont="1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3" fillId="5" borderId="26" xfId="8" applyFont="1" applyFill="1" applyBorder="1">
      <alignment horizontal="center" vertical="center" wrapText="1"/>
    </xf>
    <xf numFmtId="1" fontId="23" fillId="5" borderId="26" xfId="22" applyFont="1" applyFill="1" applyBorder="1" applyAlignment="1">
      <alignment horizontal="center" vertical="center" wrapText="1"/>
    </xf>
    <xf numFmtId="0" fontId="5" fillId="5" borderId="37" xfId="11" applyFont="1" applyFill="1" applyBorder="1" applyAlignment="1">
      <alignment horizontal="center" vertical="center" wrapText="1"/>
    </xf>
    <xf numFmtId="0" fontId="5" fillId="6" borderId="37" xfId="11" applyFont="1" applyFill="1" applyBorder="1" applyAlignment="1">
      <alignment horizontal="center" vertical="center" wrapText="1"/>
    </xf>
    <xf numFmtId="0" fontId="11" fillId="5" borderId="26" xfId="8" applyFill="1" applyBorder="1" applyAlignment="1">
      <alignment horizontal="center" vertical="center" wrapText="1" readingOrder="1"/>
    </xf>
    <xf numFmtId="0" fontId="8" fillId="0" borderId="0" xfId="4" applyAlignment="1">
      <alignment vertical="center"/>
    </xf>
    <xf numFmtId="0" fontId="14" fillId="0" borderId="0" xfId="4" applyFont="1" applyAlignment="1">
      <alignment vertical="center"/>
    </xf>
    <xf numFmtId="0" fontId="14" fillId="0" borderId="0" xfId="0" applyFont="1"/>
    <xf numFmtId="0" fontId="22" fillId="0" borderId="0" xfId="0" applyFont="1"/>
    <xf numFmtId="0" fontId="14" fillId="0" borderId="0" xfId="0" applyFont="1" applyAlignment="1">
      <alignment horizontal="center"/>
    </xf>
    <xf numFmtId="0" fontId="5" fillId="6" borderId="15" xfId="16" applyFont="1" applyFill="1" applyBorder="1" applyAlignment="1">
      <alignment horizontal="center" vertical="center" wrapText="1" readingOrder="2"/>
    </xf>
    <xf numFmtId="0" fontId="5" fillId="6" borderId="43" xfId="16" applyFont="1" applyFill="1" applyBorder="1" applyAlignment="1">
      <alignment horizontal="center" vertical="center" wrapText="1" readingOrder="2"/>
    </xf>
    <xf numFmtId="0" fontId="30" fillId="6" borderId="30" xfId="11" applyFont="1" applyFill="1" applyBorder="1" applyAlignment="1">
      <alignment horizontal="center" vertical="center" wrapText="1"/>
    </xf>
    <xf numFmtId="0" fontId="5" fillId="5" borderId="31" xfId="8" applyFont="1" applyFill="1" applyBorder="1" applyAlignment="1">
      <alignment horizontal="center" vertical="center" wrapText="1" readingOrder="1"/>
    </xf>
    <xf numFmtId="0" fontId="5" fillId="6" borderId="9" xfId="16" applyFont="1" applyFill="1" applyBorder="1" applyAlignment="1">
      <alignment horizontal="center" vertical="center" wrapText="1" readingOrder="2"/>
    </xf>
    <xf numFmtId="0" fontId="5" fillId="6" borderId="8" xfId="16" applyFont="1" applyFill="1" applyBorder="1" applyAlignment="1">
      <alignment horizontal="center" vertical="center" wrapText="1" readingOrder="2"/>
    </xf>
    <xf numFmtId="0" fontId="5" fillId="5" borderId="8" xfId="16" applyFont="1" applyFill="1" applyBorder="1" applyAlignment="1">
      <alignment horizontal="center" vertical="center" wrapText="1" readingOrder="2"/>
    </xf>
    <xf numFmtId="0" fontId="14" fillId="6" borderId="36" xfId="16" applyFont="1" applyFill="1" applyBorder="1" applyAlignment="1">
      <alignment horizontal="center" vertical="center" wrapText="1" readingOrder="2"/>
    </xf>
    <xf numFmtId="0" fontId="14" fillId="5" borderId="38" xfId="16" applyFont="1" applyFill="1" applyBorder="1" applyAlignment="1">
      <alignment horizontal="center" vertical="center" wrapText="1" readingOrder="2"/>
    </xf>
    <xf numFmtId="0" fontId="14" fillId="6" borderId="38" xfId="16" applyFont="1" applyFill="1" applyBorder="1" applyAlignment="1">
      <alignment horizontal="center" vertical="center" wrapText="1" readingOrder="2"/>
    </xf>
    <xf numFmtId="0" fontId="5" fillId="6" borderId="16" xfId="30" applyFont="1" applyFill="1" applyBorder="1" applyAlignment="1">
      <alignment horizontal="center" vertical="center" wrapText="1" readingOrder="2"/>
    </xf>
    <xf numFmtId="0" fontId="5" fillId="5" borderId="16" xfId="30" applyFont="1" applyFill="1" applyBorder="1" applyAlignment="1">
      <alignment horizontal="center" vertical="center" wrapText="1" readingOrder="2"/>
    </xf>
    <xf numFmtId="0" fontId="5" fillId="6" borderId="15" xfId="30" applyFont="1" applyFill="1" applyBorder="1" applyAlignment="1">
      <alignment horizontal="center" vertical="center" wrapText="1" readingOrder="2"/>
    </xf>
    <xf numFmtId="0" fontId="23" fillId="5" borderId="31" xfId="8" applyFont="1" applyFill="1" applyBorder="1">
      <alignment horizontal="center" vertical="center" wrapText="1"/>
    </xf>
    <xf numFmtId="0" fontId="5" fillId="5" borderId="31" xfId="8" applyFont="1" applyFill="1" applyBorder="1">
      <alignment horizontal="center" vertical="center" wrapText="1"/>
    </xf>
    <xf numFmtId="0" fontId="23" fillId="6" borderId="16" xfId="16" applyFont="1" applyFill="1" applyBorder="1" applyAlignment="1">
      <alignment horizontal="center" vertical="center" wrapText="1" readingOrder="2"/>
    </xf>
    <xf numFmtId="0" fontId="23" fillId="5" borderId="16" xfId="16" applyFont="1" applyFill="1" applyBorder="1" applyAlignment="1">
      <alignment horizontal="center" vertical="center" wrapText="1" readingOrder="2"/>
    </xf>
    <xf numFmtId="0" fontId="23" fillId="6" borderId="15" xfId="16" applyFont="1" applyFill="1" applyBorder="1" applyAlignment="1">
      <alignment horizontal="center" vertical="center" wrapText="1" readingOrder="2"/>
    </xf>
    <xf numFmtId="49" fontId="23" fillId="5" borderId="31" xfId="8" applyNumberFormat="1" applyFont="1" applyFill="1" applyBorder="1">
      <alignment horizontal="center" vertical="center" wrapText="1"/>
    </xf>
    <xf numFmtId="0" fontId="23" fillId="6" borderId="71" xfId="16" applyFont="1" applyFill="1" applyBorder="1" applyAlignment="1">
      <alignment horizontal="center" vertical="center" wrapText="1" readingOrder="2"/>
    </xf>
    <xf numFmtId="0" fontId="23" fillId="6" borderId="72" xfId="16" applyFont="1" applyFill="1" applyBorder="1" applyAlignment="1">
      <alignment horizontal="center" vertical="center" wrapText="1" readingOrder="2"/>
    </xf>
    <xf numFmtId="0" fontId="23" fillId="5" borderId="72" xfId="16" applyFont="1" applyFill="1" applyBorder="1" applyAlignment="1">
      <alignment horizontal="center" vertical="center" wrapText="1" readingOrder="2"/>
    </xf>
    <xf numFmtId="0" fontId="23" fillId="5" borderId="68" xfId="16" applyFont="1" applyFill="1" applyBorder="1" applyAlignment="1">
      <alignment horizontal="center" vertical="center" wrapText="1" readingOrder="2"/>
    </xf>
    <xf numFmtId="0" fontId="23" fillId="6" borderId="77" xfId="16" applyFont="1" applyFill="1" applyBorder="1" applyAlignment="1">
      <alignment horizontal="center" vertical="center" wrapText="1" readingOrder="2"/>
    </xf>
    <xf numFmtId="0" fontId="14" fillId="5" borderId="16" xfId="11" applyFont="1" applyFill="1" applyBorder="1" applyAlignment="1">
      <alignment horizontal="center" vertical="center" wrapText="1" readingOrder="2"/>
    </xf>
    <xf numFmtId="0" fontId="5" fillId="5" borderId="31" xfId="7" applyFont="1" applyFill="1" applyBorder="1" applyAlignment="1">
      <alignment horizontal="center" vertical="center" wrapText="1" readingOrder="1"/>
    </xf>
    <xf numFmtId="0" fontId="9" fillId="0" borderId="0" xfId="2" applyFont="1" applyAlignment="1">
      <alignment vertical="center"/>
    </xf>
    <xf numFmtId="0" fontId="23" fillId="5" borderId="31" xfId="11" applyFont="1" applyFill="1" applyBorder="1" applyAlignment="1">
      <alignment horizontal="center" vertical="center" wrapText="1" readingOrder="1"/>
    </xf>
    <xf numFmtId="0" fontId="8" fillId="6" borderId="15" xfId="12" applyFont="1" applyFill="1" applyBorder="1">
      <alignment horizontal="right" vertical="center" indent="1"/>
    </xf>
    <xf numFmtId="0" fontId="8" fillId="5" borderId="16" xfId="12" applyFont="1" applyFill="1" applyBorder="1">
      <alignment horizontal="right" vertical="center" indent="1"/>
    </xf>
    <xf numFmtId="0" fontId="8" fillId="6" borderId="16" xfId="12" applyFont="1" applyFill="1" applyBorder="1">
      <alignment horizontal="right" vertical="center" indent="1"/>
    </xf>
    <xf numFmtId="0" fontId="9" fillId="5" borderId="38" xfId="30" applyFill="1" applyBorder="1" applyAlignment="1">
      <alignment horizontal="center" vertical="center" wrapText="1" readingOrder="2"/>
    </xf>
    <xf numFmtId="0" fontId="9" fillId="6" borderId="38" xfId="30" applyFill="1" applyBorder="1" applyAlignment="1">
      <alignment horizontal="center" vertical="center" wrapText="1" readingOrder="2"/>
    </xf>
    <xf numFmtId="0" fontId="5" fillId="6" borderId="16" xfId="7" applyFont="1" applyFill="1" applyBorder="1" applyAlignment="1">
      <alignment horizontal="center" vertical="center" wrapText="1" readingOrder="2"/>
    </xf>
    <xf numFmtId="0" fontId="5" fillId="5" borderId="16" xfId="7" applyFont="1" applyFill="1" applyBorder="1" applyAlignment="1">
      <alignment horizontal="center" vertical="center" wrapText="1" readingOrder="2"/>
    </xf>
    <xf numFmtId="0" fontId="12" fillId="0" borderId="0" xfId="0" applyFont="1"/>
    <xf numFmtId="0" fontId="23" fillId="5" borderId="31" xfId="8" applyFont="1" applyFill="1" applyBorder="1" applyAlignment="1">
      <alignment horizontal="center" vertical="center" wrapText="1" readingOrder="1"/>
    </xf>
    <xf numFmtId="0" fontId="30" fillId="5" borderId="16" xfId="11" applyFont="1" applyFill="1" applyBorder="1" applyAlignment="1">
      <alignment horizontal="center" vertical="center" wrapText="1"/>
    </xf>
    <xf numFmtId="0" fontId="5" fillId="6" borderId="15" xfId="15" applyFont="1" applyFill="1" applyBorder="1">
      <alignment horizontal="right" vertical="center" indent="1"/>
    </xf>
    <xf numFmtId="0" fontId="5" fillId="5" borderId="31" xfId="7" applyFont="1" applyFill="1" applyBorder="1" applyAlignment="1">
      <alignment horizontal="center" vertical="center" wrapText="1"/>
    </xf>
    <xf numFmtId="0" fontId="14" fillId="5" borderId="26" xfId="7" applyFont="1" applyFill="1" applyBorder="1" applyAlignment="1">
      <alignment horizontal="center" vertical="center" wrapText="1" readingOrder="1"/>
    </xf>
    <xf numFmtId="0" fontId="9" fillId="0" borderId="0" xfId="19" applyFont="1" applyAlignment="1"/>
    <xf numFmtId="0" fontId="13" fillId="0" borderId="0" xfId="17" applyFont="1" applyAlignment="1"/>
    <xf numFmtId="167" fontId="5" fillId="6" borderId="15" xfId="15" applyNumberFormat="1" applyFont="1" applyFill="1" applyBorder="1">
      <alignment horizontal="right" vertical="center" indent="1"/>
    </xf>
    <xf numFmtId="0" fontId="23" fillId="0" borderId="0" xfId="27" applyFont="1" applyAlignment="1">
      <alignment horizontal="right" vertical="center" readingOrder="2"/>
    </xf>
    <xf numFmtId="0" fontId="14" fillId="0" borderId="0" xfId="0" applyFont="1" applyAlignment="1">
      <alignment vertical="center" wrapText="1"/>
    </xf>
    <xf numFmtId="0" fontId="8" fillId="0" borderId="0" xfId="4"/>
    <xf numFmtId="1" fontId="8" fillId="0" borderId="0" xfId="0" applyNumberFormat="1" applyFont="1"/>
    <xf numFmtId="0" fontId="13" fillId="0" borderId="0" xfId="1" applyFont="1" applyAlignment="1">
      <alignment vertical="center"/>
    </xf>
    <xf numFmtId="0" fontId="21" fillId="0" borderId="0" xfId="4" applyFont="1"/>
    <xf numFmtId="0" fontId="21" fillId="0" borderId="0" xfId="4" applyFont="1" applyAlignment="1">
      <alignment wrapText="1"/>
    </xf>
    <xf numFmtId="0" fontId="21" fillId="0" borderId="0" xfId="4" applyFont="1" applyAlignment="1">
      <alignment vertical="center" wrapText="1"/>
    </xf>
    <xf numFmtId="0" fontId="21" fillId="0" borderId="0" xfId="4" applyFont="1" applyAlignment="1">
      <alignment vertical="center"/>
    </xf>
    <xf numFmtId="0" fontId="24" fillId="5" borderId="0" xfId="7" applyFont="1" applyFill="1" applyBorder="1" applyAlignment="1">
      <alignment horizontal="center" vertical="center"/>
    </xf>
    <xf numFmtId="0" fontId="23" fillId="5" borderId="0" xfId="7" applyFont="1" applyFill="1" applyBorder="1" applyAlignment="1">
      <alignment horizontal="center" vertical="center"/>
    </xf>
    <xf numFmtId="0" fontId="5" fillId="5" borderId="0" xfId="7" applyFont="1" applyFill="1" applyBorder="1" applyAlignment="1">
      <alignment horizontal="center" vertical="center"/>
    </xf>
    <xf numFmtId="168" fontId="8" fillId="5" borderId="16" xfId="12" applyNumberFormat="1" applyFont="1" applyFill="1" applyBorder="1">
      <alignment horizontal="right" vertical="center" indent="1"/>
    </xf>
    <xf numFmtId="168" fontId="8" fillId="5" borderId="8" xfId="33" applyNumberFormat="1" applyFont="1" applyFill="1" applyBorder="1" applyAlignment="1">
      <alignment horizontal="right" vertical="center" indent="1"/>
    </xf>
    <xf numFmtId="168" fontId="8" fillId="6" borderId="8" xfId="33" applyNumberFormat="1" applyFont="1" applyFill="1" applyBorder="1" applyAlignment="1">
      <alignment horizontal="right" vertical="center" indent="1"/>
    </xf>
    <xf numFmtId="168" fontId="5" fillId="0" borderId="30" xfId="12" applyNumberFormat="1" applyFont="1" applyBorder="1">
      <alignment horizontal="right" vertical="center" indent="1"/>
    </xf>
    <xf numFmtId="168" fontId="8" fillId="0" borderId="30" xfId="12" applyNumberFormat="1" applyFont="1" applyBorder="1">
      <alignment horizontal="right" vertical="center" indent="1"/>
    </xf>
    <xf numFmtId="168" fontId="5" fillId="5" borderId="8" xfId="15" applyNumberFormat="1" applyFont="1" applyFill="1" applyBorder="1">
      <alignment horizontal="right" vertical="center" indent="1"/>
    </xf>
    <xf numFmtId="168" fontId="8" fillId="5" borderId="8" xfId="12" applyNumberFormat="1" applyFont="1" applyFill="1" applyBorder="1">
      <alignment horizontal="right" vertical="center" indent="1"/>
    </xf>
    <xf numFmtId="168" fontId="5" fillId="6" borderId="8" xfId="15" applyNumberFormat="1" applyFont="1" applyFill="1" applyBorder="1">
      <alignment horizontal="right" vertical="center" indent="1"/>
    </xf>
    <xf numFmtId="168" fontId="8" fillId="6" borderId="8" xfId="12" applyNumberFormat="1" applyFont="1" applyFill="1" applyBorder="1">
      <alignment horizontal="right" vertical="center" indent="1"/>
    </xf>
    <xf numFmtId="168" fontId="8" fillId="6" borderId="11" xfId="12" applyNumberFormat="1" applyFont="1" applyFill="1" applyBorder="1">
      <alignment horizontal="right" vertical="center" indent="1"/>
    </xf>
    <xf numFmtId="168" fontId="14" fillId="0" borderId="0" xfId="0" applyNumberFormat="1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14" fillId="6" borderId="45" xfId="16" applyFont="1" applyFill="1" applyBorder="1" applyAlignment="1">
      <alignment horizontal="center" vertical="center" wrapText="1" readingOrder="2"/>
    </xf>
    <xf numFmtId="168" fontId="5" fillId="6" borderId="44" xfId="15" applyNumberFormat="1" applyFont="1" applyFill="1" applyBorder="1">
      <alignment horizontal="right" vertical="center" indent="1"/>
    </xf>
    <xf numFmtId="168" fontId="8" fillId="6" borderId="44" xfId="12" applyNumberFormat="1" applyFont="1" applyFill="1" applyBorder="1">
      <alignment horizontal="right" vertical="center" indent="1"/>
    </xf>
    <xf numFmtId="0" fontId="14" fillId="5" borderId="38" xfId="30" applyFont="1" applyFill="1" applyBorder="1" applyAlignment="1">
      <alignment horizontal="center" vertical="center" wrapText="1" readingOrder="2"/>
    </xf>
    <xf numFmtId="0" fontId="14" fillId="6" borderId="38" xfId="30" applyFont="1" applyFill="1" applyBorder="1" applyAlignment="1">
      <alignment horizontal="center" vertical="center" wrapText="1" readingOrder="2"/>
    </xf>
    <xf numFmtId="0" fontId="14" fillId="6" borderId="56" xfId="30" applyFont="1" applyFill="1" applyBorder="1" applyAlignment="1">
      <alignment horizontal="center" vertical="center" wrapText="1" readingOrder="2"/>
    </xf>
    <xf numFmtId="0" fontId="19" fillId="6" borderId="15" xfId="11" applyFont="1" applyFill="1" applyBorder="1" applyAlignment="1">
      <alignment horizontal="center" vertical="center" wrapText="1"/>
    </xf>
    <xf numFmtId="0" fontId="19" fillId="6" borderId="43" xfId="11" applyFont="1" applyFill="1" applyBorder="1" applyAlignment="1">
      <alignment horizontal="center" vertical="center" wrapText="1"/>
    </xf>
    <xf numFmtId="0" fontId="19" fillId="5" borderId="30" xfId="11" applyFont="1" applyFill="1" applyBorder="1" applyAlignment="1">
      <alignment horizontal="center" vertical="center" wrapText="1"/>
    </xf>
    <xf numFmtId="49" fontId="5" fillId="5" borderId="31" xfId="8" applyNumberFormat="1" applyFont="1" applyFill="1" applyBorder="1">
      <alignment horizontal="center" vertical="center" wrapText="1"/>
    </xf>
    <xf numFmtId="0" fontId="5" fillId="5" borderId="31" xfId="11" applyFont="1" applyFill="1" applyBorder="1" applyAlignment="1">
      <alignment horizontal="center" vertical="center" wrapText="1" readingOrder="1"/>
    </xf>
    <xf numFmtId="0" fontId="19" fillId="6" borderId="72" xfId="11" applyFont="1" applyFill="1" applyBorder="1" applyAlignment="1">
      <alignment horizontal="center" vertical="center" wrapText="1"/>
    </xf>
    <xf numFmtId="0" fontId="19" fillId="6" borderId="71" xfId="11" applyFont="1" applyFill="1" applyBorder="1" applyAlignment="1">
      <alignment horizontal="center" vertical="center" wrapText="1"/>
    </xf>
    <xf numFmtId="0" fontId="19" fillId="5" borderId="72" xfId="11" applyFont="1" applyFill="1" applyBorder="1" applyAlignment="1">
      <alignment horizontal="center" vertical="center" wrapText="1"/>
    </xf>
    <xf numFmtId="0" fontId="19" fillId="6" borderId="77" xfId="11" applyFont="1" applyFill="1" applyBorder="1" applyAlignment="1">
      <alignment horizontal="center" vertical="center" wrapText="1"/>
    </xf>
    <xf numFmtId="0" fontId="5" fillId="5" borderId="16" xfId="11" applyFont="1" applyFill="1" applyBorder="1" applyAlignment="1">
      <alignment horizontal="center" vertical="center" wrapText="1" readingOrder="1"/>
    </xf>
    <xf numFmtId="0" fontId="5" fillId="6" borderId="16" xfId="11" applyFont="1" applyFill="1" applyBorder="1" applyAlignment="1">
      <alignment horizontal="center" vertical="center" wrapText="1" readingOrder="1"/>
    </xf>
    <xf numFmtId="0" fontId="5" fillId="6" borderId="55" xfId="11" applyFont="1" applyFill="1" applyBorder="1" applyAlignment="1">
      <alignment horizontal="center" vertical="center" wrapText="1"/>
    </xf>
    <xf numFmtId="0" fontId="19" fillId="6" borderId="16" xfId="11" applyFont="1" applyFill="1" applyBorder="1" applyAlignment="1">
      <alignment horizontal="center" vertical="center" wrapText="1"/>
    </xf>
    <xf numFmtId="0" fontId="19" fillId="5" borderId="16" xfId="11" applyFont="1" applyFill="1" applyBorder="1" applyAlignment="1">
      <alignment horizontal="center" vertical="center" wrapText="1"/>
    </xf>
    <xf numFmtId="0" fontId="23" fillId="5" borderId="15" xfId="16" applyFont="1" applyFill="1" applyBorder="1" applyAlignment="1">
      <alignment horizontal="center" vertical="center" wrapText="1" readingOrder="2"/>
    </xf>
    <xf numFmtId="0" fontId="23" fillId="6" borderId="30" xfId="16" applyFont="1" applyFill="1" applyBorder="1" applyAlignment="1">
      <alignment horizontal="center" vertical="center" wrapText="1" readingOrder="2"/>
    </xf>
    <xf numFmtId="0" fontId="23" fillId="6" borderId="17" xfId="16" applyFont="1" applyFill="1" applyBorder="1" applyAlignment="1">
      <alignment horizontal="center" vertical="center" wrapText="1" readingOrder="2"/>
    </xf>
    <xf numFmtId="0" fontId="14" fillId="5" borderId="0" xfId="0" applyFont="1" applyFill="1"/>
    <xf numFmtId="0" fontId="33" fillId="6" borderId="30" xfId="11" applyFont="1" applyFill="1" applyBorder="1" applyAlignment="1">
      <alignment horizontal="center" vertical="center" wrapText="1"/>
    </xf>
    <xf numFmtId="0" fontId="33" fillId="6" borderId="16" xfId="11" applyFont="1" applyFill="1" applyBorder="1" applyAlignment="1">
      <alignment horizontal="center" vertical="center" wrapText="1"/>
    </xf>
    <xf numFmtId="0" fontId="33" fillId="5" borderId="30" xfId="11" applyFont="1" applyFill="1" applyBorder="1" applyAlignment="1">
      <alignment horizontal="center" vertical="center" wrapText="1"/>
    </xf>
    <xf numFmtId="0" fontId="33" fillId="5" borderId="16" xfId="11" applyFont="1" applyFill="1" applyBorder="1" applyAlignment="1">
      <alignment horizontal="center" vertical="center" wrapText="1"/>
    </xf>
    <xf numFmtId="0" fontId="14" fillId="6" borderId="0" xfId="0" applyFont="1" applyFill="1"/>
    <xf numFmtId="0" fontId="23" fillId="6" borderId="16" xfId="11" applyFont="1" applyFill="1" applyBorder="1" applyAlignment="1">
      <alignment horizontal="center" vertical="center" wrapText="1"/>
    </xf>
    <xf numFmtId="3" fontId="5" fillId="6" borderId="9" xfId="12" applyNumberFormat="1" applyFont="1" applyFill="1" applyBorder="1">
      <alignment horizontal="right" vertical="center" indent="1"/>
    </xf>
    <xf numFmtId="3" fontId="8" fillId="6" borderId="9" xfId="12" applyNumberFormat="1" applyFont="1" applyFill="1" applyBorder="1">
      <alignment horizontal="right" vertical="center" indent="1"/>
    </xf>
    <xf numFmtId="3" fontId="5" fillId="5" borderId="8" xfId="12" applyNumberFormat="1" applyFont="1" applyFill="1" applyBorder="1">
      <alignment horizontal="right" vertical="center" indent="1"/>
    </xf>
    <xf numFmtId="3" fontId="8" fillId="5" borderId="8" xfId="12" applyNumberFormat="1" applyFont="1" applyFill="1" applyBorder="1">
      <alignment horizontal="right" vertical="center" indent="1"/>
    </xf>
    <xf numFmtId="3" fontId="8" fillId="6" borderId="8" xfId="12" applyNumberFormat="1" applyFont="1" applyFill="1" applyBorder="1">
      <alignment horizontal="right" vertical="center" indent="1"/>
    </xf>
    <xf numFmtId="3" fontId="8" fillId="6" borderId="44" xfId="12" applyNumberFormat="1" applyFont="1" applyFill="1" applyBorder="1">
      <alignment horizontal="right" vertical="center" indent="1"/>
    </xf>
    <xf numFmtId="3" fontId="8" fillId="6" borderId="11" xfId="12" applyNumberFormat="1" applyFont="1" applyFill="1" applyBorder="1">
      <alignment horizontal="right" vertical="center" indent="1"/>
    </xf>
    <xf numFmtId="3" fontId="5" fillId="6" borderId="15" xfId="15" applyNumberFormat="1" applyFont="1" applyFill="1" applyBorder="1">
      <alignment horizontal="right" vertical="center" indent="1"/>
    </xf>
    <xf numFmtId="3" fontId="12" fillId="6" borderId="15" xfId="12" applyNumberFormat="1" applyFill="1" applyBorder="1">
      <alignment horizontal="right" vertical="center" indent="1"/>
    </xf>
    <xf numFmtId="3" fontId="5" fillId="6" borderId="16" xfId="15" applyNumberFormat="1" applyFont="1" applyFill="1" applyBorder="1">
      <alignment horizontal="right" vertical="center" indent="1"/>
    </xf>
    <xf numFmtId="3" fontId="12" fillId="6" borderId="16" xfId="12" applyNumberFormat="1" applyFill="1" applyBorder="1">
      <alignment horizontal="right" vertical="center" indent="1"/>
    </xf>
    <xf numFmtId="3" fontId="5" fillId="5" borderId="16" xfId="15" applyNumberFormat="1" applyFont="1" applyFill="1" applyBorder="1">
      <alignment horizontal="right" vertical="center" indent="1"/>
    </xf>
    <xf numFmtId="3" fontId="12" fillId="5" borderId="16" xfId="12" applyNumberFormat="1" applyFill="1" applyBorder="1">
      <alignment horizontal="right" vertical="center" indent="1"/>
    </xf>
    <xf numFmtId="3" fontId="5" fillId="6" borderId="43" xfId="15" applyNumberFormat="1" applyFont="1" applyFill="1" applyBorder="1">
      <alignment horizontal="right" vertical="center" indent="1"/>
    </xf>
    <xf numFmtId="3" fontId="5" fillId="5" borderId="43" xfId="15" applyNumberFormat="1" applyFont="1" applyFill="1" applyBorder="1">
      <alignment horizontal="right" vertical="center" indent="1"/>
    </xf>
    <xf numFmtId="3" fontId="5" fillId="6" borderId="30" xfId="15" applyNumberFormat="1" applyFont="1" applyFill="1" applyBorder="1">
      <alignment horizontal="right" vertical="center" indent="1"/>
    </xf>
    <xf numFmtId="3" fontId="8" fillId="6" borderId="16" xfId="12" applyNumberFormat="1" applyFont="1" applyFill="1" applyBorder="1">
      <alignment horizontal="right" vertical="center" indent="1"/>
    </xf>
    <xf numFmtId="3" fontId="5" fillId="6" borderId="17" xfId="15" applyNumberFormat="1" applyFont="1" applyFill="1" applyBorder="1">
      <alignment horizontal="right" vertical="center" indent="1"/>
    </xf>
    <xf numFmtId="3" fontId="5" fillId="5" borderId="17" xfId="15" applyNumberFormat="1" applyFont="1" applyFill="1" applyBorder="1">
      <alignment horizontal="right" vertical="center" indent="1"/>
    </xf>
    <xf numFmtId="3" fontId="5" fillId="6" borderId="9" xfId="15" applyNumberFormat="1" applyFont="1" applyFill="1" applyBorder="1">
      <alignment horizontal="right" vertical="center" indent="1"/>
    </xf>
    <xf numFmtId="3" fontId="5" fillId="5" borderId="8" xfId="15" applyNumberFormat="1" applyFont="1" applyFill="1" applyBorder="1">
      <alignment horizontal="right" vertical="center" indent="1"/>
    </xf>
    <xf numFmtId="3" fontId="5" fillId="6" borderId="8" xfId="15" applyNumberFormat="1" applyFont="1" applyFill="1" applyBorder="1">
      <alignment horizontal="right" vertical="center" indent="1"/>
    </xf>
    <xf numFmtId="3" fontId="5" fillId="5" borderId="11" xfId="15" applyNumberFormat="1" applyFont="1" applyFill="1" applyBorder="1">
      <alignment horizontal="right" vertical="center" indent="1"/>
    </xf>
    <xf numFmtId="3" fontId="8" fillId="5" borderId="11" xfId="12" applyNumberFormat="1" applyFont="1" applyFill="1" applyBorder="1">
      <alignment horizontal="right" vertical="center" indent="1"/>
    </xf>
    <xf numFmtId="3" fontId="5" fillId="6" borderId="18" xfId="7" applyNumberFormat="1" applyFont="1" applyFill="1" applyBorder="1" applyAlignment="1">
      <alignment horizontal="right" vertical="center" indent="1"/>
    </xf>
    <xf numFmtId="3" fontId="8" fillId="6" borderId="9" xfId="0" applyNumberFormat="1" applyFont="1" applyFill="1" applyBorder="1" applyAlignment="1">
      <alignment horizontal="right" vertical="center" indent="1"/>
    </xf>
    <xf numFmtId="3" fontId="8" fillId="6" borderId="8" xfId="0" applyNumberFormat="1" applyFont="1" applyFill="1" applyBorder="1" applyAlignment="1">
      <alignment horizontal="right" vertical="center" indent="1"/>
    </xf>
    <xf numFmtId="3" fontId="5" fillId="6" borderId="8" xfId="0" applyNumberFormat="1" applyFont="1" applyFill="1" applyBorder="1" applyAlignment="1">
      <alignment horizontal="right" vertical="center" indent="1"/>
    </xf>
    <xf numFmtId="3" fontId="8" fillId="5" borderId="8" xfId="0" applyNumberFormat="1" applyFont="1" applyFill="1" applyBorder="1" applyAlignment="1">
      <alignment horizontal="right" vertical="center" indent="1"/>
    </xf>
    <xf numFmtId="3" fontId="5" fillId="5" borderId="8" xfId="0" applyNumberFormat="1" applyFont="1" applyFill="1" applyBorder="1" applyAlignment="1">
      <alignment horizontal="right" vertical="center" indent="1"/>
    </xf>
    <xf numFmtId="3" fontId="5" fillId="6" borderId="44" xfId="15" applyNumberFormat="1" applyFont="1" applyFill="1" applyBorder="1">
      <alignment horizontal="right" vertical="center" indent="1"/>
    </xf>
    <xf numFmtId="3" fontId="5" fillId="6" borderId="23" xfId="15" applyNumberFormat="1" applyFont="1" applyFill="1" applyBorder="1">
      <alignment horizontal="right" vertical="center" indent="1"/>
    </xf>
    <xf numFmtId="3" fontId="23" fillId="5" borderId="18" xfId="7" applyNumberFormat="1" applyFont="1" applyFill="1" applyBorder="1" applyAlignment="1">
      <alignment horizontal="right" vertical="center" indent="1"/>
    </xf>
    <xf numFmtId="3" fontId="12" fillId="5" borderId="43" xfId="12" applyNumberFormat="1" applyFill="1" applyBorder="1">
      <alignment horizontal="right" vertical="center" indent="1"/>
    </xf>
    <xf numFmtId="3" fontId="5" fillId="6" borderId="30" xfId="7" applyNumberFormat="1" applyFont="1" applyFill="1" applyBorder="1" applyAlignment="1">
      <alignment horizontal="right" vertical="center" indent="1"/>
    </xf>
    <xf numFmtId="3" fontId="23" fillId="6" borderId="18" xfId="7" applyNumberFormat="1" applyFont="1" applyFill="1" applyBorder="1" applyAlignment="1">
      <alignment horizontal="right" vertical="center" indent="1"/>
    </xf>
    <xf numFmtId="3" fontId="8" fillId="6" borderId="15" xfId="15" applyNumberFormat="1" applyFont="1" applyFill="1" applyBorder="1">
      <alignment horizontal="right" vertical="center" indent="1"/>
    </xf>
    <xf numFmtId="3" fontId="8" fillId="6" borderId="15" xfId="12" applyNumberFormat="1" applyFont="1" applyFill="1" applyBorder="1">
      <alignment horizontal="right" vertical="center" indent="1"/>
    </xf>
    <xf numFmtId="3" fontId="8" fillId="5" borderId="16" xfId="15" applyNumberFormat="1" applyFont="1" applyFill="1" applyBorder="1">
      <alignment horizontal="right" vertical="center" indent="1"/>
    </xf>
    <xf numFmtId="3" fontId="8" fillId="5" borderId="16" xfId="12" applyNumberFormat="1" applyFont="1" applyFill="1" applyBorder="1">
      <alignment horizontal="right" vertical="center" indent="1"/>
    </xf>
    <xf numFmtId="3" fontId="8" fillId="6" borderId="16" xfId="15" applyNumberFormat="1" applyFont="1" applyFill="1" applyBorder="1">
      <alignment horizontal="right" vertical="center" indent="1"/>
    </xf>
    <xf numFmtId="3" fontId="8" fillId="5" borderId="43" xfId="12" applyNumberFormat="1" applyFont="1" applyFill="1" applyBorder="1">
      <alignment horizontal="right" vertical="center" indent="1"/>
    </xf>
    <xf numFmtId="3" fontId="5" fillId="6" borderId="72" xfId="15" applyNumberFormat="1" applyFont="1" applyFill="1" applyBorder="1">
      <alignment horizontal="right" vertical="center" indent="1"/>
    </xf>
    <xf numFmtId="3" fontId="12" fillId="6" borderId="72" xfId="12" applyNumberFormat="1" applyFill="1" applyBorder="1">
      <alignment horizontal="right" vertical="center" indent="1"/>
    </xf>
    <xf numFmtId="0" fontId="19" fillId="6" borderId="68" xfId="11" applyFont="1" applyFill="1" applyBorder="1" applyAlignment="1">
      <alignment horizontal="center" vertical="center" wrapText="1"/>
    </xf>
    <xf numFmtId="0" fontId="23" fillId="6" borderId="68" xfId="16" applyFont="1" applyFill="1" applyBorder="1" applyAlignment="1">
      <alignment horizontal="center" vertical="center" wrapText="1" readingOrder="2"/>
    </xf>
    <xf numFmtId="0" fontId="19" fillId="5" borderId="71" xfId="11" applyFont="1" applyFill="1" applyBorder="1" applyAlignment="1">
      <alignment horizontal="center" vertical="center" wrapText="1"/>
    </xf>
    <xf numFmtId="0" fontId="23" fillId="5" borderId="71" xfId="16" applyFont="1" applyFill="1" applyBorder="1" applyAlignment="1">
      <alignment horizontal="center" vertical="center" wrapText="1" readingOrder="2"/>
    </xf>
    <xf numFmtId="0" fontId="19" fillId="5" borderId="77" xfId="11" applyFont="1" applyFill="1" applyBorder="1" applyAlignment="1">
      <alignment horizontal="center" vertical="center" wrapText="1"/>
    </xf>
    <xf numFmtId="0" fontId="23" fillId="5" borderId="77" xfId="16" applyFont="1" applyFill="1" applyBorder="1" applyAlignment="1">
      <alignment horizontal="center" vertical="center" wrapText="1" readingOrder="2"/>
    </xf>
    <xf numFmtId="3" fontId="5" fillId="6" borderId="71" xfId="15" applyNumberFormat="1" applyFont="1" applyFill="1" applyBorder="1">
      <alignment horizontal="right" vertical="center" indent="1"/>
    </xf>
    <xf numFmtId="3" fontId="12" fillId="6" borderId="71" xfId="12" applyNumberFormat="1" applyFill="1" applyBorder="1">
      <alignment horizontal="right" vertical="center" indent="1"/>
    </xf>
    <xf numFmtId="3" fontId="12" fillId="5" borderId="72" xfId="12" applyNumberFormat="1" applyFill="1" applyBorder="1">
      <alignment horizontal="right" vertical="center" indent="1"/>
    </xf>
    <xf numFmtId="3" fontId="5" fillId="5" borderId="72" xfId="15" applyNumberFormat="1" applyFont="1" applyFill="1" applyBorder="1">
      <alignment horizontal="right" vertical="center" indent="1"/>
    </xf>
    <xf numFmtId="3" fontId="5" fillId="5" borderId="68" xfId="15" applyNumberFormat="1" applyFont="1" applyFill="1" applyBorder="1">
      <alignment horizontal="right" vertical="center" indent="1"/>
    </xf>
    <xf numFmtId="3" fontId="5" fillId="6" borderId="71" xfId="12" applyNumberFormat="1" applyFont="1" applyFill="1" applyBorder="1">
      <alignment horizontal="right" vertical="center" indent="1"/>
    </xf>
    <xf numFmtId="3" fontId="5" fillId="6" borderId="72" xfId="12" applyNumberFormat="1" applyFont="1" applyFill="1" applyBorder="1">
      <alignment horizontal="right" vertical="center" indent="1"/>
    </xf>
    <xf numFmtId="3" fontId="5" fillId="6" borderId="68" xfId="12" applyNumberFormat="1" applyFont="1" applyFill="1" applyBorder="1">
      <alignment horizontal="right" vertical="center" indent="1"/>
    </xf>
    <xf numFmtId="3" fontId="12" fillId="5" borderId="71" xfId="12" applyNumberFormat="1" applyFill="1" applyBorder="1">
      <alignment horizontal="right" vertical="center" indent="1"/>
    </xf>
    <xf numFmtId="3" fontId="5" fillId="5" borderId="77" xfId="15" applyNumberFormat="1" applyFont="1" applyFill="1" applyBorder="1">
      <alignment horizontal="right" vertical="center" indent="1"/>
    </xf>
    <xf numFmtId="3" fontId="5" fillId="6" borderId="77" xfId="12" applyNumberFormat="1" applyFont="1" applyFill="1" applyBorder="1">
      <alignment horizontal="right" vertical="center" indent="1"/>
    </xf>
    <xf numFmtId="3" fontId="8" fillId="6" borderId="43" xfId="12" applyNumberFormat="1" applyFont="1" applyFill="1" applyBorder="1">
      <alignment horizontal="right" vertical="center" indent="1"/>
    </xf>
    <xf numFmtId="168" fontId="5" fillId="6" borderId="9" xfId="15" applyNumberFormat="1" applyFont="1" applyFill="1" applyBorder="1">
      <alignment horizontal="right" vertical="center" indent="1"/>
    </xf>
    <xf numFmtId="167" fontId="5" fillId="5" borderId="8" xfId="15" applyNumberFormat="1" applyFont="1" applyFill="1" applyBorder="1">
      <alignment horizontal="right" vertical="center" indent="1"/>
    </xf>
    <xf numFmtId="167" fontId="5" fillId="6" borderId="8" xfId="15" applyNumberFormat="1" applyFont="1" applyFill="1" applyBorder="1">
      <alignment horizontal="right" vertical="center" indent="1"/>
    </xf>
    <xf numFmtId="3" fontId="5" fillId="5" borderId="18" xfId="7" applyNumberFormat="1" applyFont="1" applyFill="1" applyBorder="1" applyAlignment="1">
      <alignment horizontal="right" vertical="center" indent="1"/>
    </xf>
    <xf numFmtId="3" fontId="23" fillId="6" borderId="26" xfId="7" applyNumberFormat="1" applyFont="1" applyFill="1" applyBorder="1" applyAlignment="1">
      <alignment horizontal="right" vertical="center" indent="1"/>
    </xf>
    <xf numFmtId="3" fontId="5" fillId="5" borderId="15" xfId="15" applyNumberFormat="1" applyFont="1" applyFill="1" applyBorder="1">
      <alignment horizontal="right" vertical="center" indent="1"/>
    </xf>
    <xf numFmtId="3" fontId="5" fillId="5" borderId="25" xfId="15" applyNumberFormat="1" applyFont="1" applyFill="1" applyBorder="1">
      <alignment horizontal="right" vertical="center" indent="1"/>
    </xf>
    <xf numFmtId="3" fontId="8" fillId="5" borderId="15" xfId="12" applyNumberFormat="1" applyFont="1" applyFill="1" applyBorder="1">
      <alignment horizontal="right" vertical="center" indent="1"/>
    </xf>
    <xf numFmtId="3" fontId="8" fillId="5" borderId="15" xfId="15" applyNumberFormat="1" applyFont="1" applyFill="1" applyBorder="1">
      <alignment horizontal="right" vertical="center" indent="1"/>
    </xf>
    <xf numFmtId="3" fontId="8" fillId="5" borderId="25" xfId="12" applyNumberFormat="1" applyFont="1" applyFill="1" applyBorder="1">
      <alignment horizontal="right" vertical="center" indent="1"/>
    </xf>
    <xf numFmtId="3" fontId="8" fillId="6" borderId="25" xfId="12" applyNumberFormat="1" applyFont="1" applyFill="1" applyBorder="1">
      <alignment horizontal="right" vertical="center" indent="1"/>
    </xf>
    <xf numFmtId="3" fontId="23" fillId="6" borderId="15" xfId="15" applyNumberFormat="1" applyFont="1" applyFill="1" applyBorder="1">
      <alignment horizontal="right" vertical="center" indent="1"/>
    </xf>
    <xf numFmtId="0" fontId="19" fillId="6" borderId="9" xfId="11" applyFont="1" applyFill="1" applyBorder="1" applyAlignment="1">
      <alignment horizontal="center" vertical="center" wrapText="1"/>
    </xf>
    <xf numFmtId="0" fontId="19" fillId="6" borderId="8" xfId="11" applyFont="1" applyFill="1" applyBorder="1" applyAlignment="1">
      <alignment horizontal="center" vertical="center" wrapText="1"/>
    </xf>
    <xf numFmtId="0" fontId="19" fillId="5" borderId="8" xfId="11" applyFont="1" applyFill="1" applyBorder="1" applyAlignment="1">
      <alignment horizontal="center" vertical="center" wrapText="1"/>
    </xf>
    <xf numFmtId="49" fontId="5" fillId="5" borderId="31" xfId="8" applyNumberFormat="1" applyFont="1" applyFill="1" applyBorder="1" applyAlignment="1">
      <alignment horizontal="center" vertical="center" wrapText="1" readingOrder="1"/>
    </xf>
    <xf numFmtId="49" fontId="23" fillId="5" borderId="31" xfId="8" applyNumberFormat="1" applyFont="1" applyFill="1" applyBorder="1" applyAlignment="1">
      <alignment horizontal="center" vertical="center" wrapText="1" readingOrder="1"/>
    </xf>
    <xf numFmtId="168" fontId="5" fillId="5" borderId="30" xfId="12" applyNumberFormat="1" applyFont="1" applyFill="1" applyBorder="1">
      <alignment horizontal="right" vertical="center" indent="1"/>
    </xf>
    <xf numFmtId="168" fontId="5" fillId="6" borderId="24" xfId="7" applyNumberFormat="1" applyFont="1" applyFill="1" applyBorder="1" applyAlignment="1">
      <alignment horizontal="right" vertical="center" indent="1"/>
    </xf>
    <xf numFmtId="168" fontId="5" fillId="5" borderId="17" xfId="12" applyNumberFormat="1" applyFont="1" applyFill="1" applyBorder="1">
      <alignment horizontal="right" vertical="center" indent="1"/>
    </xf>
    <xf numFmtId="168" fontId="8" fillId="5" borderId="17" xfId="12" applyNumberFormat="1" applyFont="1" applyFill="1" applyBorder="1">
      <alignment horizontal="right" vertical="center" indent="1"/>
    </xf>
    <xf numFmtId="0" fontId="5" fillId="0" borderId="37" xfId="11" applyFont="1" applyFill="1" applyBorder="1" applyAlignment="1">
      <alignment horizontal="center" vertical="center" wrapText="1"/>
    </xf>
    <xf numFmtId="168" fontId="8" fillId="0" borderId="8" xfId="12" applyNumberFormat="1" applyFont="1" applyBorder="1">
      <alignment horizontal="right" vertical="center" indent="1"/>
    </xf>
    <xf numFmtId="0" fontId="14" fillId="0" borderId="38" xfId="30" applyFont="1" applyFill="1" applyBorder="1" applyAlignment="1">
      <alignment horizontal="center" vertical="center" wrapText="1" readingOrder="2"/>
    </xf>
    <xf numFmtId="3" fontId="5" fillId="5" borderId="44" xfId="15" applyNumberFormat="1" applyFont="1" applyFill="1" applyBorder="1">
      <alignment horizontal="right" vertical="center" indent="1"/>
    </xf>
    <xf numFmtId="168" fontId="5" fillId="5" borderId="44" xfId="15" applyNumberFormat="1" applyFont="1" applyFill="1" applyBorder="1">
      <alignment horizontal="right" vertical="center" indent="1"/>
    </xf>
    <xf numFmtId="3" fontId="5" fillId="0" borderId="44" xfId="15" applyNumberFormat="1" applyFont="1" applyBorder="1">
      <alignment horizontal="right" vertical="center" indent="1"/>
    </xf>
    <xf numFmtId="3" fontId="8" fillId="0" borderId="8" xfId="12" applyNumberFormat="1" applyFont="1" applyBorder="1">
      <alignment horizontal="right" vertical="center" indent="1"/>
    </xf>
    <xf numFmtId="3" fontId="5" fillId="6" borderId="89" xfId="15" applyNumberFormat="1" applyFont="1" applyFill="1" applyBorder="1">
      <alignment horizontal="right" vertical="center" indent="1"/>
    </xf>
    <xf numFmtId="3" fontId="23" fillId="6" borderId="24" xfId="7" applyNumberFormat="1" applyFont="1" applyFill="1" applyBorder="1" applyAlignment="1">
      <alignment horizontal="right" vertical="center" indent="1"/>
    </xf>
    <xf numFmtId="3" fontId="21" fillId="0" borderId="0" xfId="0" applyNumberFormat="1" applyFont="1" applyAlignment="1">
      <alignment vertical="center"/>
    </xf>
    <xf numFmtId="3" fontId="21" fillId="0" borderId="0" xfId="4" applyNumberFormat="1" applyFont="1" applyAlignment="1">
      <alignment vertical="center"/>
    </xf>
    <xf numFmtId="0" fontId="14" fillId="5" borderId="56" xfId="16" applyFont="1" applyFill="1" applyBorder="1" applyAlignment="1">
      <alignment horizontal="center" vertical="center" wrapText="1" readingOrder="2"/>
    </xf>
    <xf numFmtId="0" fontId="5" fillId="5" borderId="96" xfId="7" applyFont="1" applyFill="1" applyBorder="1" applyAlignment="1">
      <alignment horizontal="center" vertical="center" wrapText="1"/>
    </xf>
    <xf numFmtId="168" fontId="8" fillId="5" borderId="62" xfId="12" applyNumberFormat="1" applyFont="1" applyFill="1" applyBorder="1">
      <alignment horizontal="right" vertical="center" indent="1"/>
    </xf>
    <xf numFmtId="3" fontId="8" fillId="0" borderId="0" xfId="4" applyNumberFormat="1" applyAlignment="1">
      <alignment vertical="center"/>
    </xf>
    <xf numFmtId="0" fontId="19" fillId="5" borderId="29" xfId="7" applyFont="1" applyFill="1" applyBorder="1" applyAlignment="1">
      <alignment horizontal="center" vertical="center" wrapText="1"/>
    </xf>
    <xf numFmtId="167" fontId="5" fillId="5" borderId="29" xfId="7" applyNumberFormat="1" applyFont="1" applyFill="1" applyBorder="1" applyAlignment="1">
      <alignment horizontal="right" vertical="center" indent="1"/>
    </xf>
    <xf numFmtId="0" fontId="19" fillId="6" borderId="26" xfId="7" applyFont="1" applyFill="1" applyBorder="1" applyAlignment="1">
      <alignment horizontal="center" vertical="center" wrapText="1"/>
    </xf>
    <xf numFmtId="167" fontId="5" fillId="6" borderId="26" xfId="7" applyNumberFormat="1" applyFont="1" applyFill="1" applyBorder="1" applyAlignment="1">
      <alignment horizontal="right" vertical="center" indent="1"/>
    </xf>
    <xf numFmtId="0" fontId="5" fillId="6" borderId="26" xfId="7" applyFont="1" applyFill="1" applyBorder="1" applyAlignment="1">
      <alignment horizontal="center" vertical="center" wrapText="1"/>
    </xf>
    <xf numFmtId="0" fontId="8" fillId="0" borderId="0" xfId="35" applyFont="1"/>
    <xf numFmtId="169" fontId="5" fillId="5" borderId="21" xfId="34" applyNumberFormat="1" applyFont="1" applyFill="1" applyBorder="1" applyAlignment="1">
      <alignment horizontal="center" vertical="center" wrapText="1" shrinkToFit="1"/>
    </xf>
    <xf numFmtId="169" fontId="5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5" fillId="5" borderId="18" xfId="34" applyFont="1" applyFill="1" applyBorder="1" applyAlignment="1">
      <alignment horizontal="center" vertical="center" wrapText="1"/>
    </xf>
    <xf numFmtId="0" fontId="8" fillId="5" borderId="8" xfId="34" applyFill="1" applyBorder="1" applyAlignment="1">
      <alignment horizontal="center" vertical="center"/>
    </xf>
    <xf numFmtId="0" fontId="8" fillId="6" borderId="8" xfId="34" applyFill="1" applyBorder="1" applyAlignment="1">
      <alignment horizontal="center" vertical="center"/>
    </xf>
    <xf numFmtId="0" fontId="5" fillId="0" borderId="0" xfId="35" applyFont="1"/>
    <xf numFmtId="0" fontId="8" fillId="0" borderId="0" xfId="35" applyFont="1" applyAlignment="1">
      <alignment horizontal="center"/>
    </xf>
    <xf numFmtId="0" fontId="5" fillId="6" borderId="0" xfId="35" applyFont="1" applyFill="1" applyAlignment="1">
      <alignment horizontal="left" vertical="center"/>
    </xf>
    <xf numFmtId="0" fontId="21" fillId="0" borderId="0" xfId="35" applyFont="1"/>
    <xf numFmtId="0" fontId="5" fillId="0" borderId="0" xfId="35" applyFont="1" applyAlignment="1">
      <alignment horizontal="center" vertical="center"/>
    </xf>
    <xf numFmtId="0" fontId="14" fillId="0" borderId="0" xfId="4" applyFont="1" applyAlignment="1">
      <alignment horizontal="center" vertical="center" readingOrder="1"/>
    </xf>
    <xf numFmtId="0" fontId="8" fillId="0" borderId="13" xfId="0" applyFont="1" applyBorder="1" applyAlignment="1">
      <alignment vertical="center" wrapText="1"/>
    </xf>
    <xf numFmtId="0" fontId="5" fillId="6" borderId="0" xfId="3" applyFont="1" applyFill="1">
      <alignment horizontal="left" vertical="center"/>
    </xf>
    <xf numFmtId="0" fontId="22" fillId="6" borderId="0" xfId="0" applyFont="1" applyFill="1"/>
    <xf numFmtId="0" fontId="22" fillId="6" borderId="0" xfId="0" applyFont="1" applyFill="1" applyAlignment="1">
      <alignment horizontal="right"/>
    </xf>
    <xf numFmtId="0" fontId="5" fillId="6" borderId="0" xfId="28" applyFont="1" applyFill="1">
      <alignment horizontal="left" vertical="center"/>
    </xf>
    <xf numFmtId="0" fontId="14" fillId="6" borderId="0" xfId="4" applyFont="1" applyFill="1" applyAlignment="1">
      <alignment vertical="center"/>
    </xf>
    <xf numFmtId="0" fontId="9" fillId="6" borderId="0" xfId="14" applyFill="1">
      <alignment horizontal="right" vertical="center"/>
    </xf>
    <xf numFmtId="0" fontId="5" fillId="6" borderId="0" xfId="13" applyFont="1" applyFill="1">
      <alignment horizontal="left" vertical="center"/>
    </xf>
    <xf numFmtId="0" fontId="14" fillId="6" borderId="0" xfId="0" applyFont="1" applyFill="1" applyAlignment="1">
      <alignment vertical="center"/>
    </xf>
    <xf numFmtId="0" fontId="5" fillId="5" borderId="55" xfId="11" applyFont="1" applyFill="1" applyBorder="1" applyAlignment="1">
      <alignment horizontal="center" vertical="center" wrapText="1"/>
    </xf>
    <xf numFmtId="0" fontId="5" fillId="6" borderId="25" xfId="8" applyFont="1" applyFill="1" applyBorder="1" applyAlignment="1">
      <alignment horizontal="center" vertical="center" wrapText="1" readingOrder="1"/>
    </xf>
    <xf numFmtId="0" fontId="5" fillId="5" borderId="25" xfId="8" applyFont="1" applyFill="1" applyBorder="1" applyAlignment="1">
      <alignment horizontal="center" vertical="center" wrapText="1" readingOrder="1"/>
    </xf>
    <xf numFmtId="0" fontId="5" fillId="5" borderId="25" xfId="30" applyFont="1" applyFill="1" applyBorder="1" applyAlignment="1">
      <alignment horizontal="center" vertical="center" wrapText="1" readingOrder="1"/>
    </xf>
    <xf numFmtId="0" fontId="5" fillId="6" borderId="25" xfId="30" applyFont="1" applyFill="1" applyBorder="1" applyAlignment="1">
      <alignment horizontal="center" vertical="center" wrapText="1" readingOrder="1"/>
    </xf>
    <xf numFmtId="0" fontId="8" fillId="6" borderId="0" xfId="0" applyFont="1" applyFill="1" applyAlignment="1">
      <alignment vertical="center"/>
    </xf>
    <xf numFmtId="168" fontId="5" fillId="6" borderId="89" xfId="15" applyNumberFormat="1" applyFont="1" applyFill="1" applyBorder="1">
      <alignment horizontal="right" vertical="center" indent="1"/>
    </xf>
    <xf numFmtId="0" fontId="5" fillId="0" borderId="35" xfId="11" applyFont="1" applyFill="1" applyBorder="1" applyAlignment="1">
      <alignment horizontal="center" vertical="center" wrapText="1"/>
    </xf>
    <xf numFmtId="168" fontId="8" fillId="0" borderId="9" xfId="12" applyNumberFormat="1" applyFont="1" applyBorder="1">
      <alignment horizontal="right" vertical="center" indent="1"/>
    </xf>
    <xf numFmtId="16" fontId="14" fillId="0" borderId="36" xfId="30" applyNumberFormat="1" applyFont="1" applyFill="1" applyBorder="1" applyAlignment="1">
      <alignment horizontal="center" vertical="center" wrapText="1" readingOrder="2"/>
    </xf>
    <xf numFmtId="168" fontId="5" fillId="5" borderId="98" xfId="15" applyNumberFormat="1" applyFont="1" applyFill="1" applyBorder="1">
      <alignment horizontal="right" vertical="center" indent="1"/>
    </xf>
    <xf numFmtId="0" fontId="5" fillId="6" borderId="30" xfId="30" applyFont="1" applyFill="1" applyBorder="1">
      <alignment horizontal="right" vertical="center" wrapText="1" indent="1" readingOrder="2"/>
    </xf>
    <xf numFmtId="0" fontId="5" fillId="5" borderId="16" xfId="30" applyFont="1" applyFill="1" applyBorder="1">
      <alignment horizontal="right" vertical="center" wrapText="1" indent="1" readingOrder="2"/>
    </xf>
    <xf numFmtId="0" fontId="21" fillId="0" borderId="0" xfId="0" applyFont="1" applyAlignment="1">
      <alignment vertical="center" wrapText="1"/>
    </xf>
    <xf numFmtId="3" fontId="5" fillId="6" borderId="26" xfId="15" applyNumberFormat="1" applyFont="1" applyFill="1" applyBorder="1">
      <alignment horizontal="right" vertical="center" indent="1"/>
    </xf>
    <xf numFmtId="3" fontId="14" fillId="0" borderId="0" xfId="4" applyNumberFormat="1" applyFont="1" applyAlignment="1">
      <alignment vertical="center"/>
    </xf>
    <xf numFmtId="0" fontId="5" fillId="5" borderId="43" xfId="30" applyFont="1" applyFill="1" applyBorder="1" applyAlignment="1">
      <alignment horizontal="center" vertical="center" wrapText="1" readingOrder="1"/>
    </xf>
    <xf numFmtId="0" fontId="5" fillId="6" borderId="16" xfId="30" applyFont="1" applyFill="1" applyBorder="1" applyAlignment="1">
      <alignment horizontal="center" vertical="center" wrapText="1" readingOrder="1"/>
    </xf>
    <xf numFmtId="0" fontId="5" fillId="5" borderId="15" xfId="11" applyFont="1" applyFill="1" applyBorder="1" applyAlignment="1">
      <alignment horizontal="center" vertical="center" wrapText="1" readingOrder="1"/>
    </xf>
    <xf numFmtId="0" fontId="5" fillId="5" borderId="43" xfId="11" applyFont="1" applyFill="1" applyBorder="1" applyAlignment="1">
      <alignment horizontal="center" vertical="center" wrapText="1" readingOrder="1"/>
    </xf>
    <xf numFmtId="0" fontId="8" fillId="6" borderId="0" xfId="35" applyFont="1" applyFill="1"/>
    <xf numFmtId="0" fontId="8" fillId="5" borderId="0" xfId="35" applyFont="1" applyFill="1"/>
    <xf numFmtId="0" fontId="38" fillId="6" borderId="0" xfId="35" applyFont="1" applyFill="1"/>
    <xf numFmtId="0" fontId="8" fillId="6" borderId="0" xfId="35" applyFont="1" applyFill="1" applyAlignment="1">
      <alignment horizontal="center"/>
    </xf>
    <xf numFmtId="0" fontId="5" fillId="6" borderId="0" xfId="35" applyFont="1" applyFill="1" applyAlignment="1">
      <alignment horizontal="center" vertical="center"/>
    </xf>
    <xf numFmtId="0" fontId="8" fillId="6" borderId="44" xfId="34" applyFill="1" applyBorder="1" applyAlignment="1">
      <alignment horizontal="center" vertical="center"/>
    </xf>
    <xf numFmtId="0" fontId="23" fillId="5" borderId="43" xfId="16" applyFont="1" applyFill="1" applyBorder="1" applyAlignment="1">
      <alignment horizontal="center" vertical="center" wrapText="1" readingOrder="2"/>
    </xf>
    <xf numFmtId="3" fontId="8" fillId="5" borderId="17" xfId="12" applyNumberFormat="1" applyFont="1" applyFill="1" applyBorder="1">
      <alignment horizontal="right" vertical="center" indent="1"/>
    </xf>
    <xf numFmtId="168" fontId="5" fillId="5" borderId="18" xfId="15" applyNumberFormat="1" applyFont="1" applyFill="1" applyBorder="1">
      <alignment horizontal="right" vertical="center" indent="1"/>
    </xf>
    <xf numFmtId="168" fontId="5" fillId="5" borderId="18" xfId="7" applyNumberFormat="1" applyFont="1" applyFill="1" applyBorder="1" applyAlignment="1">
      <alignment horizontal="right" vertical="center" indent="1"/>
    </xf>
    <xf numFmtId="0" fontId="33" fillId="6" borderId="17" xfId="11" applyFont="1" applyFill="1" applyBorder="1" applyAlignment="1">
      <alignment horizontal="center" vertical="center" wrapText="1"/>
    </xf>
    <xf numFmtId="0" fontId="33" fillId="5" borderId="43" xfId="11" applyFont="1" applyFill="1" applyBorder="1" applyAlignment="1">
      <alignment horizontal="center" vertical="center" wrapText="1"/>
    </xf>
    <xf numFmtId="0" fontId="33" fillId="5" borderId="15" xfId="11" applyFont="1" applyFill="1" applyBorder="1" applyAlignment="1">
      <alignment horizontal="center" vertical="center" wrapText="1"/>
    </xf>
    <xf numFmtId="3" fontId="8" fillId="6" borderId="0" xfId="15" applyNumberFormat="1" applyFont="1" applyFill="1" applyBorder="1">
      <alignment horizontal="right" vertical="center" indent="1"/>
    </xf>
    <xf numFmtId="0" fontId="23" fillId="6" borderId="100" xfId="16" applyFont="1" applyFill="1" applyBorder="1" applyAlignment="1">
      <alignment horizontal="center" vertical="center" wrapText="1" readingOrder="2"/>
    </xf>
    <xf numFmtId="0" fontId="23" fillId="5" borderId="41" xfId="16" applyFont="1" applyFill="1" applyBorder="1" applyAlignment="1">
      <alignment horizontal="center" vertical="center" wrapText="1" readingOrder="2"/>
    </xf>
    <xf numFmtId="0" fontId="23" fillId="5" borderId="100" xfId="16" applyFont="1" applyFill="1" applyBorder="1" applyAlignment="1">
      <alignment horizontal="center" vertical="center" wrapText="1" readingOrder="2"/>
    </xf>
    <xf numFmtId="3" fontId="8" fillId="6" borderId="44" xfId="15" applyNumberFormat="1" applyFont="1" applyFill="1" applyBorder="1">
      <alignment horizontal="right" vertical="center" indent="1"/>
    </xf>
    <xf numFmtId="3" fontId="8" fillId="5" borderId="44" xfId="15" applyNumberFormat="1" applyFont="1" applyFill="1" applyBorder="1">
      <alignment horizontal="right" vertical="center" indent="1"/>
    </xf>
    <xf numFmtId="3" fontId="5" fillId="5" borderId="26" xfId="12" applyNumberFormat="1" applyFont="1" applyFill="1" applyBorder="1">
      <alignment horizontal="right" vertical="center" indent="1"/>
    </xf>
    <xf numFmtId="3" fontId="5" fillId="5" borderId="9" xfId="15" applyNumberFormat="1" applyFont="1" applyFill="1" applyBorder="1">
      <alignment horizontal="right" vertical="center" indent="1"/>
    </xf>
    <xf numFmtId="3" fontId="5" fillId="5" borderId="9" xfId="7" applyNumberFormat="1" applyFont="1" applyFill="1" applyBorder="1" applyAlignment="1">
      <alignment horizontal="right" vertical="center" indent="1"/>
    </xf>
    <xf numFmtId="0" fontId="19" fillId="5" borderId="8" xfId="7" applyFont="1" applyFill="1" applyBorder="1" applyAlignment="1">
      <alignment horizontal="center" vertical="center"/>
    </xf>
    <xf numFmtId="0" fontId="23" fillId="5" borderId="8" xfId="7" applyFont="1" applyFill="1" applyBorder="1" applyAlignment="1">
      <alignment horizontal="center" vertical="center"/>
    </xf>
    <xf numFmtId="0" fontId="19" fillId="5" borderId="23" xfId="7" applyFont="1" applyFill="1" applyBorder="1" applyAlignment="1">
      <alignment horizontal="center" vertical="center"/>
    </xf>
    <xf numFmtId="0" fontId="23" fillId="5" borderId="23" xfId="7" applyFont="1" applyFill="1" applyBorder="1" applyAlignment="1">
      <alignment horizontal="center" vertical="center"/>
    </xf>
    <xf numFmtId="0" fontId="19" fillId="6" borderId="23" xfId="11" applyFont="1" applyFill="1" applyBorder="1" applyAlignment="1">
      <alignment horizontal="center" vertical="center" wrapText="1"/>
    </xf>
    <xf numFmtId="3" fontId="5" fillId="6" borderId="23" xfId="0" applyNumberFormat="1" applyFont="1" applyFill="1" applyBorder="1" applyAlignment="1">
      <alignment horizontal="right" vertical="center" indent="1"/>
    </xf>
    <xf numFmtId="0" fontId="5" fillId="6" borderId="23" xfId="16" applyFont="1" applyFill="1" applyBorder="1" applyAlignment="1">
      <alignment horizontal="center" vertical="center" wrapText="1" readingOrder="2"/>
    </xf>
    <xf numFmtId="3" fontId="8" fillId="6" borderId="22" xfId="12" applyNumberFormat="1" applyFont="1" applyFill="1" applyBorder="1">
      <alignment horizontal="right" vertical="center" indent="1"/>
    </xf>
    <xf numFmtId="3" fontId="5" fillId="5" borderId="24" xfId="12" applyNumberFormat="1" applyFont="1" applyFill="1" applyBorder="1">
      <alignment horizontal="right" vertical="center" indent="1"/>
    </xf>
    <xf numFmtId="49" fontId="4" fillId="5" borderId="19" xfId="34" applyNumberFormat="1" applyFont="1" applyFill="1" applyBorder="1" applyAlignment="1">
      <alignment horizontal="center" vertical="center" wrapText="1"/>
    </xf>
    <xf numFmtId="49" fontId="4" fillId="5" borderId="18" xfId="34" applyNumberFormat="1" applyFont="1" applyFill="1" applyBorder="1" applyAlignment="1">
      <alignment horizontal="center" vertical="center" wrapText="1"/>
    </xf>
    <xf numFmtId="0" fontId="4" fillId="5" borderId="18" xfId="34" applyFont="1" applyFill="1" applyBorder="1" applyAlignment="1">
      <alignment horizontal="center" vertical="center" wrapText="1"/>
    </xf>
    <xf numFmtId="3" fontId="14" fillId="0" borderId="0" xfId="0" applyNumberFormat="1" applyFont="1" applyAlignment="1">
      <alignment vertical="center"/>
    </xf>
    <xf numFmtId="0" fontId="5" fillId="6" borderId="44" xfId="35" applyFont="1" applyFill="1" applyBorder="1" applyAlignment="1">
      <alignment horizontal="right" vertical="center" indent="1"/>
    </xf>
    <xf numFmtId="0" fontId="5" fillId="5" borderId="8" xfId="35" applyFont="1" applyFill="1" applyBorder="1" applyAlignment="1">
      <alignment horizontal="right" vertical="center" indent="1"/>
    </xf>
    <xf numFmtId="0" fontId="19" fillId="5" borderId="44" xfId="7" applyFont="1" applyFill="1" applyBorder="1" applyAlignment="1">
      <alignment horizontal="center" vertical="center"/>
    </xf>
    <xf numFmtId="3" fontId="5" fillId="5" borderId="44" xfId="7" applyNumberFormat="1" applyFont="1" applyFill="1" applyBorder="1" applyAlignment="1">
      <alignment horizontal="right" vertical="center" indent="1"/>
    </xf>
    <xf numFmtId="0" fontId="23" fillId="5" borderId="44" xfId="7" applyFont="1" applyFill="1" applyBorder="1" applyAlignment="1">
      <alignment horizontal="center" vertical="center"/>
    </xf>
    <xf numFmtId="3" fontId="5" fillId="5" borderId="24" xfId="7" applyNumberFormat="1" applyFont="1" applyFill="1" applyBorder="1" applyAlignment="1">
      <alignment horizontal="right" vertical="center" indent="1"/>
    </xf>
    <xf numFmtId="3" fontId="5" fillId="6" borderId="26" xfId="7" applyNumberFormat="1" applyFont="1" applyFill="1" applyBorder="1" applyAlignment="1">
      <alignment horizontal="right" vertical="center" indent="1"/>
    </xf>
    <xf numFmtId="167" fontId="9" fillId="0" borderId="0" xfId="0" applyNumberFormat="1" applyFont="1" applyAlignment="1">
      <alignment vertical="center"/>
    </xf>
    <xf numFmtId="0" fontId="5" fillId="6" borderId="26" xfId="12" applyFont="1" applyFill="1" applyBorder="1">
      <alignment horizontal="right" vertical="center" indent="1"/>
    </xf>
    <xf numFmtId="3" fontId="21" fillId="0" borderId="0" xfId="4" applyNumberFormat="1" applyFont="1"/>
    <xf numFmtId="168" fontId="8" fillId="5" borderId="24" xfId="12" applyNumberFormat="1" applyFont="1" applyFill="1" applyBorder="1">
      <alignment horizontal="right" vertical="center" indent="1"/>
    </xf>
    <xf numFmtId="3" fontId="5" fillId="5" borderId="31" xfId="15" applyNumberFormat="1" applyFont="1" applyFill="1" applyBorder="1">
      <alignment horizontal="right" vertical="center" indent="1"/>
    </xf>
    <xf numFmtId="0" fontId="5" fillId="5" borderId="15" xfId="15" applyFont="1" applyFill="1" applyBorder="1">
      <alignment horizontal="right" vertical="center" indent="1"/>
    </xf>
    <xf numFmtId="167" fontId="5" fillId="5" borderId="15" xfId="15" applyNumberFormat="1" applyFont="1" applyFill="1" applyBorder="1">
      <alignment horizontal="right" vertical="center" indent="1"/>
    </xf>
    <xf numFmtId="0" fontId="5" fillId="5" borderId="17" xfId="15" applyFont="1" applyFill="1" applyBorder="1">
      <alignment horizontal="right" vertical="center" indent="1"/>
    </xf>
    <xf numFmtId="0" fontId="26" fillId="0" borderId="0" xfId="0" applyFont="1" applyAlignment="1">
      <alignment vertical="center" wrapText="1"/>
    </xf>
    <xf numFmtId="0" fontId="30" fillId="6" borderId="106" xfId="11" applyFont="1" applyFill="1" applyBorder="1">
      <alignment horizontal="left" vertical="center" wrapText="1" indent="1"/>
    </xf>
    <xf numFmtId="167" fontId="5" fillId="6" borderId="107" xfId="12" applyNumberFormat="1" applyFont="1" applyFill="1" applyBorder="1">
      <alignment horizontal="right" vertical="center" indent="1"/>
    </xf>
    <xf numFmtId="0" fontId="5" fillId="6" borderId="108" xfId="30" applyFont="1" applyFill="1" applyBorder="1">
      <alignment horizontal="right" vertical="center" wrapText="1" indent="1" readingOrder="2"/>
    </xf>
    <xf numFmtId="0" fontId="30" fillId="5" borderId="109" xfId="11" applyFont="1" applyFill="1" applyBorder="1">
      <alignment horizontal="left" vertical="center" wrapText="1" indent="1"/>
    </xf>
    <xf numFmtId="167" fontId="5" fillId="5" borderId="107" xfId="12" applyNumberFormat="1" applyFont="1" applyFill="1" applyBorder="1">
      <alignment horizontal="right" vertical="center" indent="1"/>
    </xf>
    <xf numFmtId="0" fontId="5" fillId="5" borderId="110" xfId="30" applyFont="1" applyFill="1" applyBorder="1">
      <alignment horizontal="right" vertical="center" wrapText="1" indent="1" readingOrder="2"/>
    </xf>
    <xf numFmtId="0" fontId="30" fillId="6" borderId="109" xfId="11" applyFont="1" applyFill="1" applyBorder="1">
      <alignment horizontal="left" vertical="center" wrapText="1" indent="1"/>
    </xf>
    <xf numFmtId="0" fontId="5" fillId="6" borderId="110" xfId="30" applyFont="1" applyFill="1" applyBorder="1">
      <alignment horizontal="right" vertical="center" wrapText="1" indent="1" readingOrder="2"/>
    </xf>
    <xf numFmtId="0" fontId="5" fillId="5" borderId="0" xfId="11" applyFont="1" applyFill="1" applyBorder="1" applyAlignment="1">
      <alignment horizontal="center" vertical="center" wrapTex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5" borderId="26" xfId="8" applyFont="1" applyFill="1" applyBorder="1">
      <alignment horizontal="center" vertical="center" wrapText="1"/>
    </xf>
    <xf numFmtId="0" fontId="5" fillId="5" borderId="26" xfId="8" applyFont="1" applyFill="1" applyBorder="1" applyAlignment="1">
      <alignment horizontal="center" vertical="center" wrapText="1" readingOrder="1"/>
    </xf>
    <xf numFmtId="0" fontId="5" fillId="5" borderId="26" xfId="7" applyFont="1" applyFill="1" applyBorder="1" applyAlignment="1">
      <alignment horizontal="center" vertical="center" wrapText="1"/>
    </xf>
    <xf numFmtId="0" fontId="5" fillId="5" borderId="29" xfId="7" applyFont="1" applyFill="1" applyBorder="1" applyAlignment="1">
      <alignment horizontal="center" vertical="center" wrapText="1"/>
    </xf>
    <xf numFmtId="0" fontId="19" fillId="6" borderId="26" xfId="11" applyFont="1" applyFill="1" applyBorder="1" applyAlignment="1">
      <alignment horizontal="center" vertical="center" wrapText="1"/>
    </xf>
    <xf numFmtId="3" fontId="5" fillId="6" borderId="24" xfId="12" applyNumberFormat="1" applyFont="1" applyFill="1" applyBorder="1">
      <alignment horizontal="right" vertical="center" indent="1"/>
    </xf>
    <xf numFmtId="0" fontId="18" fillId="5" borderId="26" xfId="8" applyFont="1" applyFill="1" applyBorder="1" applyAlignment="1">
      <alignment horizontal="center" vertical="center" wrapText="1" readingOrder="1"/>
    </xf>
    <xf numFmtId="0" fontId="5" fillId="6" borderId="17" xfId="7" applyFont="1" applyFill="1" applyBorder="1" applyAlignment="1">
      <alignment horizontal="center" vertical="center"/>
    </xf>
    <xf numFmtId="0" fontId="5" fillId="6" borderId="16" xfId="16" applyFont="1" applyFill="1" applyBorder="1" applyAlignment="1">
      <alignment horizontal="center" vertical="center" wrapText="1" readingOrder="2"/>
    </xf>
    <xf numFmtId="0" fontId="5" fillId="5" borderId="16" xfId="16" applyFont="1" applyFill="1" applyBorder="1" applyAlignment="1">
      <alignment horizontal="center" vertical="center" wrapText="1" readingOrder="2"/>
    </xf>
    <xf numFmtId="3" fontId="5" fillId="5" borderId="30" xfId="12" applyNumberFormat="1" applyFont="1" applyFill="1" applyBorder="1">
      <alignment horizontal="right" vertical="center" indent="1"/>
    </xf>
    <xf numFmtId="0" fontId="5" fillId="5" borderId="30" xfId="16" applyFont="1" applyFill="1" applyBorder="1" applyAlignment="1">
      <alignment horizontal="center" vertical="center" wrapText="1" readingOrder="2"/>
    </xf>
    <xf numFmtId="0" fontId="19" fillId="5" borderId="17" xfId="11" applyFont="1" applyFill="1" applyBorder="1" applyAlignment="1">
      <alignment horizontal="center" vertical="center" wrapText="1"/>
    </xf>
    <xf numFmtId="0" fontId="5" fillId="5" borderId="17" xfId="16" applyFont="1" applyFill="1" applyBorder="1" applyAlignment="1">
      <alignment horizontal="center" vertical="center" wrapText="1" readingOrder="2"/>
    </xf>
    <xf numFmtId="0" fontId="14" fillId="0" borderId="0" xfId="0" applyFont="1" applyAlignment="1">
      <alignment wrapText="1"/>
    </xf>
    <xf numFmtId="0" fontId="14" fillId="9" borderId="115" xfId="8" applyFont="1" applyFill="1" applyBorder="1">
      <alignment horizontal="center" vertical="center" wrapText="1"/>
    </xf>
    <xf numFmtId="3" fontId="14" fillId="0" borderId="0" xfId="0" applyNumberFormat="1" applyFont="1"/>
    <xf numFmtId="0" fontId="5" fillId="10" borderId="116" xfId="11" applyFont="1" applyFill="1" applyBorder="1" applyAlignment="1">
      <alignment horizontal="left" vertical="center" wrapText="1" indent="1" readingOrder="1"/>
    </xf>
    <xf numFmtId="0" fontId="8" fillId="0" borderId="117" xfId="12" applyFont="1" applyBorder="1" applyAlignment="1">
      <alignment horizontal="center" vertical="center"/>
    </xf>
    <xf numFmtId="0" fontId="8" fillId="0" borderId="117" xfId="12" applyFont="1" applyBorder="1">
      <alignment horizontal="right" vertical="center" indent="1"/>
    </xf>
    <xf numFmtId="0" fontId="5" fillId="10" borderId="118" xfId="11" applyFont="1" applyFill="1" applyBorder="1" applyAlignment="1">
      <alignment horizontal="left" vertical="center" wrapText="1" indent="1" readingOrder="1"/>
    </xf>
    <xf numFmtId="3" fontId="8" fillId="0" borderId="117" xfId="12" applyNumberFormat="1" applyFont="1" applyBorder="1" applyAlignment="1">
      <alignment horizontal="center" vertical="center"/>
    </xf>
    <xf numFmtId="3" fontId="8" fillId="0" borderId="117" xfId="12" applyNumberFormat="1" applyFont="1" applyBorder="1">
      <alignment horizontal="right" vertical="center" indent="1"/>
    </xf>
    <xf numFmtId="3" fontId="5" fillId="5" borderId="16" xfId="12" applyNumberFormat="1" applyFont="1" applyFill="1" applyBorder="1">
      <alignment horizontal="right" vertical="center" indent="1"/>
    </xf>
    <xf numFmtId="3" fontId="5" fillId="5" borderId="17" xfId="12" applyNumberFormat="1" applyFont="1" applyFill="1" applyBorder="1">
      <alignment horizontal="right" vertical="center" indent="1"/>
    </xf>
    <xf numFmtId="0" fontId="8" fillId="0" borderId="0" xfId="0" applyFont="1" applyAlignment="1">
      <alignment wrapText="1"/>
    </xf>
    <xf numFmtId="0" fontId="4" fillId="6" borderId="21" xfId="7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9" fillId="6" borderId="30" xfId="7" applyFont="1" applyFill="1" applyBorder="1" applyAlignment="1">
      <alignment horizontal="center" vertical="center"/>
    </xf>
    <xf numFmtId="1" fontId="5" fillId="6" borderId="25" xfId="22" applyFont="1" applyFill="1" applyBorder="1" applyAlignment="1">
      <alignment horizontal="center" vertical="center" readingOrder="2"/>
    </xf>
    <xf numFmtId="0" fontId="5" fillId="6" borderId="26" xfId="30" applyFont="1" applyFill="1" applyBorder="1" applyAlignment="1">
      <alignment horizontal="center" vertical="center" wrapText="1" readingOrder="2"/>
    </xf>
    <xf numFmtId="0" fontId="5" fillId="5" borderId="26" xfId="30" applyFont="1" applyFill="1" applyBorder="1" applyAlignment="1">
      <alignment horizontal="center" vertical="center" wrapText="1" readingOrder="2"/>
    </xf>
    <xf numFmtId="0" fontId="5" fillId="5" borderId="31" xfId="7" applyFont="1" applyFill="1" applyBorder="1" applyAlignment="1">
      <alignment horizontal="right" vertical="center" wrapText="1" indent="1"/>
    </xf>
    <xf numFmtId="3" fontId="5" fillId="6" borderId="65" xfId="12" applyNumberFormat="1" applyFont="1" applyFill="1" applyBorder="1">
      <alignment horizontal="right" vertical="center" indent="1"/>
    </xf>
    <xf numFmtId="0" fontId="23" fillId="6" borderId="65" xfId="16" applyFont="1" applyFill="1" applyBorder="1" applyAlignment="1">
      <alignment horizontal="center" vertical="center" wrapText="1" readingOrder="2"/>
    </xf>
    <xf numFmtId="0" fontId="14" fillId="6" borderId="15" xfId="11" applyFont="1" applyFill="1" applyBorder="1" applyAlignment="1">
      <alignment horizontal="center" vertical="center" wrapText="1" readingOrder="2"/>
    </xf>
    <xf numFmtId="1" fontId="9" fillId="5" borderId="121" xfId="22" applyFont="1" applyFill="1" applyBorder="1" applyAlignment="1">
      <alignment horizontal="right" vertical="center" wrapText="1"/>
    </xf>
    <xf numFmtId="0" fontId="5" fillId="5" borderId="128" xfId="8" applyFont="1" applyFill="1" applyBorder="1" applyAlignment="1">
      <alignment horizontal="left" vertical="center" wrapText="1"/>
    </xf>
    <xf numFmtId="49" fontId="9" fillId="5" borderId="38" xfId="30" applyNumberFormat="1" applyFill="1" applyBorder="1" applyAlignment="1">
      <alignment horizontal="center" vertical="center" wrapText="1" readingOrder="2"/>
    </xf>
    <xf numFmtId="0" fontId="5" fillId="5" borderId="29" xfId="8" applyFont="1" applyFill="1" applyBorder="1" applyAlignment="1">
      <alignment horizontal="center" wrapText="1" readingOrder="2"/>
    </xf>
    <xf numFmtId="0" fontId="5" fillId="5" borderId="43" xfId="7" applyFont="1" applyFill="1" applyBorder="1" applyAlignment="1">
      <alignment horizontal="center" vertical="center" wrapText="1" readingOrder="2"/>
    </xf>
    <xf numFmtId="0" fontId="5" fillId="6" borderId="30" xfId="7" applyFont="1" applyFill="1" applyBorder="1" applyAlignment="1">
      <alignment horizontal="center" vertical="center" wrapText="1" readingOrder="2"/>
    </xf>
    <xf numFmtId="0" fontId="19" fillId="6" borderId="16" xfId="7" applyFont="1" applyFill="1" applyBorder="1" applyAlignment="1">
      <alignment horizontal="center" vertical="center" wrapText="1"/>
    </xf>
    <xf numFmtId="0" fontId="19" fillId="5" borderId="16" xfId="7" applyFont="1" applyFill="1" applyBorder="1" applyAlignment="1">
      <alignment horizontal="center" vertical="center" wrapText="1"/>
    </xf>
    <xf numFmtId="0" fontId="19" fillId="5" borderId="43" xfId="7" applyFont="1" applyFill="1" applyBorder="1" applyAlignment="1">
      <alignment horizontal="center" vertical="center" wrapText="1"/>
    </xf>
    <xf numFmtId="0" fontId="19" fillId="6" borderId="16" xfId="7" applyFont="1" applyFill="1" applyBorder="1" applyAlignment="1">
      <alignment horizontal="center" vertical="center"/>
    </xf>
    <xf numFmtId="0" fontId="19" fillId="6" borderId="17" xfId="7" applyFont="1" applyFill="1" applyBorder="1" applyAlignment="1">
      <alignment horizontal="center" vertical="center"/>
    </xf>
    <xf numFmtId="0" fontId="19" fillId="5" borderId="31" xfId="7" applyFont="1" applyFill="1" applyBorder="1" applyAlignment="1">
      <alignment horizontal="center" vertical="top" wrapText="1"/>
    </xf>
    <xf numFmtId="0" fontId="19" fillId="5" borderId="31" xfId="8" applyFont="1" applyFill="1" applyBorder="1" applyAlignment="1">
      <alignment horizontal="center" vertical="top" wrapText="1" readingOrder="1"/>
    </xf>
    <xf numFmtId="0" fontId="33" fillId="6" borderId="15" xfId="11" applyFont="1" applyFill="1" applyBorder="1" applyAlignment="1">
      <alignment horizontal="center" vertical="center" wrapText="1"/>
    </xf>
    <xf numFmtId="0" fontId="33" fillId="5" borderId="17" xfId="11" applyFont="1" applyFill="1" applyBorder="1" applyAlignment="1">
      <alignment horizontal="center" vertical="center" wrapText="1"/>
    </xf>
    <xf numFmtId="0" fontId="23" fillId="5" borderId="26" xfId="7" applyFont="1" applyFill="1" applyBorder="1" applyAlignment="1">
      <alignment horizontal="center" vertical="center" wrapText="1" readingOrder="1"/>
    </xf>
    <xf numFmtId="0" fontId="30" fillId="6" borderId="15" xfId="11" applyFont="1" applyFill="1" applyBorder="1" applyAlignment="1">
      <alignment horizontal="center" vertical="center" wrapText="1"/>
    </xf>
    <xf numFmtId="0" fontId="23" fillId="5" borderId="128" xfId="8" applyFont="1" applyFill="1" applyBorder="1" applyAlignment="1">
      <alignment horizontal="left" vertical="center" wrapText="1"/>
    </xf>
    <xf numFmtId="1" fontId="18" fillId="5" borderId="121" xfId="22" applyFill="1" applyBorder="1" applyAlignment="1">
      <alignment horizontal="right" vertical="center" wrapText="1"/>
    </xf>
    <xf numFmtId="0" fontId="5" fillId="5" borderId="8" xfId="11" applyFont="1" applyFill="1" applyBorder="1" applyAlignment="1">
      <alignment horizontal="right" vertical="center" wrapText="1" indent="1" readingOrder="1"/>
    </xf>
    <xf numFmtId="0" fontId="5" fillId="6" borderId="8" xfId="11" applyFont="1" applyFill="1" applyBorder="1" applyAlignment="1">
      <alignment horizontal="right" vertical="center" wrapText="1" indent="1" readingOrder="1"/>
    </xf>
    <xf numFmtId="0" fontId="4" fillId="6" borderId="15" xfId="11" applyFont="1" applyFill="1" applyBorder="1" applyAlignment="1">
      <alignment horizontal="center" vertical="center" wrapText="1" readingOrder="1"/>
    </xf>
    <xf numFmtId="0" fontId="19" fillId="6" borderId="65" xfId="11" applyFont="1" applyFill="1" applyBorder="1" applyAlignment="1">
      <alignment horizontal="center" vertical="center" wrapText="1"/>
    </xf>
    <xf numFmtId="0" fontId="19" fillId="5" borderId="135" xfId="11" applyFont="1" applyFill="1" applyBorder="1" applyAlignment="1">
      <alignment horizontal="center" vertical="center" wrapText="1"/>
    </xf>
    <xf numFmtId="1" fontId="5" fillId="5" borderId="31" xfId="7" applyNumberFormat="1" applyFont="1" applyFill="1" applyBorder="1" applyAlignment="1">
      <alignment horizontal="right" vertical="center" indent="1"/>
    </xf>
    <xf numFmtId="0" fontId="5" fillId="6" borderId="26" xfId="7" applyFont="1" applyFill="1" applyBorder="1" applyAlignment="1">
      <alignment horizontal="right" vertical="center" indent="1"/>
    </xf>
    <xf numFmtId="1" fontId="19" fillId="6" borderId="136" xfId="22" applyFont="1" applyFill="1" applyBorder="1" applyAlignment="1">
      <alignment horizontal="center" vertical="center" wrapText="1"/>
    </xf>
    <xf numFmtId="2" fontId="8" fillId="6" borderId="44" xfId="4" applyNumberFormat="1" applyFill="1" applyBorder="1" applyAlignment="1">
      <alignment horizontal="right" vertical="center" indent="1"/>
    </xf>
    <xf numFmtId="1" fontId="32" fillId="6" borderId="137" xfId="22" applyFont="1" applyFill="1" applyBorder="1" applyAlignment="1">
      <alignment horizontal="center" vertical="center" wrapText="1"/>
    </xf>
    <xf numFmtId="0" fontId="19" fillId="6" borderId="138" xfId="11" applyFont="1" applyFill="1" applyBorder="1" applyAlignment="1">
      <alignment horizontal="center" vertical="center" wrapText="1"/>
    </xf>
    <xf numFmtId="2" fontId="8" fillId="6" borderId="8" xfId="4" applyNumberFormat="1" applyFill="1" applyBorder="1" applyAlignment="1">
      <alignment horizontal="right" vertical="center" indent="1"/>
    </xf>
    <xf numFmtId="0" fontId="32" fillId="6" borderId="139" xfId="11" applyFont="1" applyFill="1" applyBorder="1" applyAlignment="1">
      <alignment horizontal="center" vertical="center" wrapText="1"/>
    </xf>
    <xf numFmtId="2" fontId="5" fillId="6" borderId="8" xfId="4" applyNumberFormat="1" applyFont="1" applyFill="1" applyBorder="1" applyAlignment="1">
      <alignment horizontal="right" vertical="center" indent="1"/>
    </xf>
    <xf numFmtId="1" fontId="19" fillId="5" borderId="138" xfId="22" applyFont="1" applyFill="1" applyBorder="1" applyAlignment="1">
      <alignment horizontal="center" vertical="center" wrapText="1"/>
    </xf>
    <xf numFmtId="2" fontId="8" fillId="5" borderId="8" xfId="4" applyNumberFormat="1" applyFill="1" applyBorder="1" applyAlignment="1">
      <alignment horizontal="right" vertical="center" indent="1"/>
    </xf>
    <xf numFmtId="1" fontId="32" fillId="5" borderId="139" xfId="22" applyFont="1" applyFill="1" applyBorder="1" applyAlignment="1">
      <alignment horizontal="center" vertical="center" wrapText="1"/>
    </xf>
    <xf numFmtId="0" fontId="19" fillId="5" borderId="138" xfId="11" applyFont="1" applyFill="1" applyBorder="1" applyAlignment="1">
      <alignment horizontal="center" vertical="center" wrapText="1"/>
    </xf>
    <xf numFmtId="0" fontId="32" fillId="5" borderId="139" xfId="1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right" vertical="center" indent="1"/>
    </xf>
    <xf numFmtId="1" fontId="19" fillId="6" borderId="138" xfId="22" applyFont="1" applyFill="1" applyBorder="1" applyAlignment="1">
      <alignment horizontal="center" vertical="center" wrapText="1"/>
    </xf>
    <xf numFmtId="1" fontId="32" fillId="6" borderId="139" xfId="22" applyFont="1" applyFill="1" applyBorder="1" applyAlignment="1">
      <alignment horizontal="center" vertical="center" wrapText="1"/>
    </xf>
    <xf numFmtId="0" fontId="19" fillId="5" borderId="140" xfId="11" applyFont="1" applyFill="1" applyBorder="1" applyAlignment="1">
      <alignment horizontal="center" vertical="center" wrapText="1"/>
    </xf>
    <xf numFmtId="2" fontId="5" fillId="5" borderId="23" xfId="4" applyNumberFormat="1" applyFont="1" applyFill="1" applyBorder="1" applyAlignment="1">
      <alignment horizontal="right" vertical="center" indent="1"/>
    </xf>
    <xf numFmtId="0" fontId="32" fillId="5" borderId="141" xfId="11" applyFont="1" applyFill="1" applyBorder="1" applyAlignment="1">
      <alignment horizontal="center" vertical="center" wrapText="1"/>
    </xf>
    <xf numFmtId="0" fontId="14" fillId="5" borderId="29" xfId="8" applyFont="1" applyFill="1" applyBorder="1" applyAlignment="1">
      <alignment horizontal="center" wrapText="1"/>
    </xf>
    <xf numFmtId="1" fontId="23" fillId="5" borderId="18" xfId="22" applyFont="1" applyFill="1" applyBorder="1" applyAlignment="1">
      <alignment horizontal="center" vertical="center" wrapText="1"/>
    </xf>
    <xf numFmtId="0" fontId="4" fillId="6" borderId="46" xfId="11" applyFont="1" applyFill="1" applyBorder="1" applyAlignment="1">
      <alignment horizontal="center" vertical="center" wrapText="1"/>
    </xf>
    <xf numFmtId="0" fontId="4" fillId="6" borderId="35" xfId="11" applyFont="1" applyFill="1" applyBorder="1" applyAlignment="1">
      <alignment horizontal="center" vertical="center" wrapText="1"/>
    </xf>
    <xf numFmtId="0" fontId="14" fillId="6" borderId="19" xfId="7" applyFont="1" applyFill="1" applyBorder="1" applyAlignment="1">
      <alignment horizontal="center" vertical="center"/>
    </xf>
    <xf numFmtId="0" fontId="14" fillId="6" borderId="16" xfId="30" applyFont="1" applyFill="1" applyBorder="1" applyAlignment="1">
      <alignment horizontal="center" vertical="center" wrapText="1" readingOrder="2"/>
    </xf>
    <xf numFmtId="0" fontId="5" fillId="5" borderId="26" xfId="7" applyFont="1" applyFill="1" applyBorder="1" applyAlignment="1">
      <alignment horizontal="center" vertical="center" wrapText="1" readingOrder="1"/>
    </xf>
    <xf numFmtId="0" fontId="14" fillId="6" borderId="15" xfId="30" applyFont="1" applyFill="1" applyBorder="1">
      <alignment horizontal="right" vertical="center" wrapText="1" indent="1" readingOrder="2"/>
    </xf>
    <xf numFmtId="0" fontId="5" fillId="5" borderId="30" xfId="30" applyFont="1" applyFill="1" applyBorder="1" applyAlignment="1">
      <alignment horizontal="center" vertical="center" wrapText="1" readingOrder="2"/>
    </xf>
    <xf numFmtId="0" fontId="24" fillId="6" borderId="26" xfId="7" applyFont="1" applyFill="1" applyBorder="1" applyAlignment="1">
      <alignment horizontal="center" vertical="center"/>
    </xf>
    <xf numFmtId="0" fontId="14" fillId="5" borderId="30" xfId="30" applyFont="1" applyFill="1" applyBorder="1" applyAlignment="1">
      <alignment horizontal="center" vertical="center" wrapText="1" readingOrder="2"/>
    </xf>
    <xf numFmtId="0" fontId="4" fillId="6" borderId="51" xfId="30" applyFont="1" applyFill="1" applyBorder="1" applyAlignment="1">
      <alignment horizontal="left" vertical="center" wrapText="1" indent="1" readingOrder="2"/>
    </xf>
    <xf numFmtId="0" fontId="14" fillId="6" borderId="29" xfId="30" applyFont="1" applyFill="1" applyBorder="1">
      <alignment horizontal="right" vertical="center" wrapText="1" indent="1" readingOrder="2"/>
    </xf>
    <xf numFmtId="0" fontId="5" fillId="6" borderId="82" xfId="7" applyFont="1" applyFill="1" applyBorder="1" applyAlignment="1">
      <alignment horizontal="center" vertical="center" wrapText="1"/>
    </xf>
    <xf numFmtId="0" fontId="5" fillId="6" borderId="82" xfId="8" applyFont="1" applyFill="1" applyBorder="1">
      <alignment horizontal="center" vertical="center" wrapText="1"/>
    </xf>
    <xf numFmtId="3" fontId="5" fillId="6" borderId="26" xfId="12" applyNumberFormat="1" applyFont="1" applyFill="1" applyBorder="1">
      <alignment horizontal="right" vertical="center" indent="1"/>
    </xf>
    <xf numFmtId="0" fontId="24" fillId="5" borderId="42" xfId="11" applyFont="1" applyFill="1" applyBorder="1">
      <alignment horizontal="left" vertical="center" wrapText="1" indent="1"/>
    </xf>
    <xf numFmtId="3" fontId="5" fillId="5" borderId="103" xfId="15" applyNumberFormat="1" applyFont="1" applyFill="1" applyBorder="1">
      <alignment horizontal="right" vertical="center" indent="1"/>
    </xf>
    <xf numFmtId="3" fontId="8" fillId="5" borderId="103" xfId="12" applyNumberFormat="1" applyFont="1" applyFill="1" applyBorder="1">
      <alignment horizontal="right" vertical="center" indent="1"/>
    </xf>
    <xf numFmtId="0" fontId="14" fillId="5" borderId="41" xfId="30" applyFont="1" applyFill="1" applyBorder="1">
      <alignment horizontal="right" vertical="center" wrapText="1" indent="1" readingOrder="2"/>
    </xf>
    <xf numFmtId="0" fontId="14" fillId="5" borderId="15" xfId="30" applyFont="1" applyFill="1" applyBorder="1" applyAlignment="1">
      <alignment horizontal="center" vertical="center" wrapText="1" readingOrder="2"/>
    </xf>
    <xf numFmtId="0" fontId="14" fillId="5" borderId="43" xfId="30" applyFont="1" applyFill="1" applyBorder="1" applyAlignment="1">
      <alignment horizontal="center" vertical="center" wrapText="1" readingOrder="2"/>
    </xf>
    <xf numFmtId="0" fontId="14" fillId="6" borderId="25" xfId="30" applyFont="1" applyFill="1" applyBorder="1" applyAlignment="1">
      <alignment horizontal="center" vertical="center" wrapText="1" readingOrder="2"/>
    </xf>
    <xf numFmtId="0" fontId="14" fillId="5" borderId="25" xfId="30" applyFont="1" applyFill="1" applyBorder="1" applyAlignment="1">
      <alignment horizontal="center" vertical="center" wrapText="1" readingOrder="2"/>
    </xf>
    <xf numFmtId="1" fontId="14" fillId="5" borderId="25" xfId="22" applyFont="1" applyFill="1" applyBorder="1" applyAlignment="1">
      <alignment horizontal="center" vertical="center" readingOrder="2"/>
    </xf>
    <xf numFmtId="168" fontId="5" fillId="5" borderId="23" xfId="15" applyNumberFormat="1" applyFont="1" applyFill="1" applyBorder="1">
      <alignment horizontal="right" vertical="center" indent="1"/>
    </xf>
    <xf numFmtId="168" fontId="5" fillId="6" borderId="23" xfId="15" applyNumberFormat="1" applyFont="1" applyFill="1" applyBorder="1">
      <alignment horizontal="right" vertical="center" indent="1"/>
    </xf>
    <xf numFmtId="3" fontId="23" fillId="5" borderId="15" xfId="15" applyNumberFormat="1" applyFont="1" applyFill="1" applyBorder="1">
      <alignment horizontal="right" vertical="center" indent="1"/>
    </xf>
    <xf numFmtId="3" fontId="23" fillId="6" borderId="31" xfId="15" applyNumberFormat="1" applyFont="1" applyFill="1" applyBorder="1">
      <alignment horizontal="right" vertical="center" indent="1"/>
    </xf>
    <xf numFmtId="3" fontId="23" fillId="5" borderId="17" xfId="15" applyNumberFormat="1" applyFont="1" applyFill="1" applyBorder="1">
      <alignment horizontal="right" vertical="center" indent="1"/>
    </xf>
    <xf numFmtId="167" fontId="5" fillId="5" borderId="25" xfId="12" applyNumberFormat="1" applyFont="1" applyFill="1" applyBorder="1">
      <alignment horizontal="right" vertical="center" indent="1"/>
    </xf>
    <xf numFmtId="3" fontId="5" fillId="6" borderId="15" xfId="7" applyNumberFormat="1" applyFont="1" applyFill="1" applyBorder="1" applyAlignment="1">
      <alignment horizontal="right" vertical="center" indent="1"/>
    </xf>
    <xf numFmtId="3" fontId="5" fillId="5" borderId="9" xfId="12" applyNumberFormat="1" applyFont="1" applyFill="1" applyBorder="1">
      <alignment horizontal="right" vertical="center" indent="1"/>
    </xf>
    <xf numFmtId="3" fontId="12" fillId="5" borderId="15" xfId="12" applyNumberFormat="1" applyFill="1" applyBorder="1">
      <alignment horizontal="right" vertical="center" indent="1"/>
    </xf>
    <xf numFmtId="3" fontId="5" fillId="5" borderId="15" xfId="12" applyNumberFormat="1" applyFont="1" applyFill="1" applyBorder="1">
      <alignment horizontal="right" vertical="center" indent="1"/>
    </xf>
    <xf numFmtId="3" fontId="5" fillId="6" borderId="144" xfId="15" applyNumberFormat="1" applyFont="1" applyFill="1" applyBorder="1">
      <alignment horizontal="right" vertical="center" indent="1"/>
    </xf>
    <xf numFmtId="3" fontId="5" fillId="6" borderId="23" xfId="12" applyNumberFormat="1" applyFont="1" applyFill="1" applyBorder="1">
      <alignment horizontal="right" vertical="center" indent="1"/>
    </xf>
    <xf numFmtId="3" fontId="5" fillId="6" borderId="24" xfId="15" applyNumberFormat="1" applyFont="1" applyFill="1" applyBorder="1">
      <alignment horizontal="right" vertical="center" indent="1"/>
    </xf>
    <xf numFmtId="3" fontId="8" fillId="5" borderId="9" xfId="12" applyNumberFormat="1" applyFont="1" applyFill="1" applyBorder="1">
      <alignment horizontal="right" vertical="center" indent="1"/>
    </xf>
    <xf numFmtId="0" fontId="4" fillId="6" borderId="88" xfId="7" applyFont="1" applyFill="1" applyBorder="1" applyAlignment="1">
      <alignment horizontal="center" vertical="center"/>
    </xf>
    <xf numFmtId="0" fontId="14" fillId="6" borderId="59" xfId="7" applyFont="1" applyFill="1" applyBorder="1" applyAlignment="1">
      <alignment horizontal="center" vertical="center"/>
    </xf>
    <xf numFmtId="3" fontId="23" fillId="6" borderId="31" xfId="7" applyNumberFormat="1" applyFont="1" applyFill="1" applyBorder="1" applyAlignment="1">
      <alignment horizontal="right" vertical="center" indent="1"/>
    </xf>
    <xf numFmtId="3" fontId="12" fillId="5" borderId="17" xfId="12" applyNumberFormat="1" applyFill="1" applyBorder="1">
      <alignment horizontal="right" vertical="center" indent="1"/>
    </xf>
    <xf numFmtId="0" fontId="8" fillId="5" borderId="0" xfId="4" applyFill="1"/>
    <xf numFmtId="0" fontId="11" fillId="6" borderId="15" xfId="16" applyFont="1" applyFill="1" applyBorder="1">
      <alignment horizontal="right" vertical="center" wrapText="1" indent="1" readingOrder="2"/>
    </xf>
    <xf numFmtId="0" fontId="11" fillId="6" borderId="16" xfId="16" applyFont="1" applyFill="1" applyBorder="1">
      <alignment horizontal="right" vertical="center" wrapText="1" indent="1" readingOrder="2"/>
    </xf>
    <xf numFmtId="0" fontId="11" fillId="5" borderId="16" xfId="16" applyFont="1" applyFill="1" applyBorder="1">
      <alignment horizontal="right" vertical="center" wrapText="1" indent="1" readingOrder="2"/>
    </xf>
    <xf numFmtId="0" fontId="14" fillId="6" borderId="36" xfId="16" applyFont="1" applyFill="1" applyBorder="1">
      <alignment horizontal="right" vertical="center" wrapText="1" indent="1" readingOrder="2"/>
    </xf>
    <xf numFmtId="0" fontId="14" fillId="6" borderId="38" xfId="16" applyFont="1" applyFill="1" applyBorder="1">
      <alignment horizontal="right" vertical="center" wrapText="1" indent="1" readingOrder="2"/>
    </xf>
    <xf numFmtId="0" fontId="14" fillId="5" borderId="38" xfId="16" applyFont="1" applyFill="1" applyBorder="1">
      <alignment horizontal="right" vertical="center" wrapText="1" indent="1" readingOrder="2"/>
    </xf>
    <xf numFmtId="0" fontId="14" fillId="6" borderId="56" xfId="16" applyFont="1" applyFill="1" applyBorder="1">
      <alignment horizontal="right" vertical="center" wrapText="1" indent="1" readingOrder="2"/>
    </xf>
    <xf numFmtId="0" fontId="4" fillId="5" borderId="16" xfId="11" applyFont="1" applyFill="1" applyBorder="1">
      <alignment horizontal="left" vertical="center" wrapText="1" indent="1"/>
    </xf>
    <xf numFmtId="0" fontId="4" fillId="5" borderId="43" xfId="11" applyFont="1" applyFill="1" applyBorder="1">
      <alignment horizontal="left" vertical="center" wrapText="1" indent="1"/>
    </xf>
    <xf numFmtId="0" fontId="14" fillId="5" borderId="18" xfId="8" applyFont="1" applyFill="1" applyBorder="1">
      <alignment horizontal="center" vertical="center" wrapText="1"/>
    </xf>
    <xf numFmtId="0" fontId="5" fillId="6" borderId="16" xfId="11" applyFont="1" applyFill="1" applyBorder="1" applyAlignment="1">
      <alignment horizontal="center" vertical="center" wrapText="1"/>
    </xf>
    <xf numFmtId="0" fontId="14" fillId="6" borderId="36" xfId="11" applyFont="1" applyFill="1" applyBorder="1" applyAlignment="1">
      <alignment horizontal="right" vertical="center" wrapText="1" indent="2" readingOrder="2"/>
    </xf>
    <xf numFmtId="0" fontId="14" fillId="5" borderId="38" xfId="11" applyFont="1" applyFill="1" applyBorder="1" applyAlignment="1">
      <alignment horizontal="right" vertical="center" wrapText="1" indent="2" readingOrder="2"/>
    </xf>
    <xf numFmtId="0" fontId="14" fillId="6" borderId="38" xfId="11" applyFont="1" applyFill="1" applyBorder="1" applyAlignment="1">
      <alignment horizontal="right" vertical="center" wrapText="1" indent="2" readingOrder="2"/>
    </xf>
    <xf numFmtId="0" fontId="14" fillId="6" borderId="56" xfId="11" applyFont="1" applyFill="1" applyBorder="1" applyAlignment="1">
      <alignment horizontal="right" vertical="center" wrapText="1" indent="2" readingOrder="2"/>
    </xf>
    <xf numFmtId="0" fontId="14" fillId="6" borderId="22" xfId="11" applyFont="1" applyFill="1" applyBorder="1" applyAlignment="1">
      <alignment horizontal="right" vertical="center" wrapText="1" indent="2" readingOrder="2"/>
    </xf>
    <xf numFmtId="0" fontId="14" fillId="5" borderId="59" xfId="11" applyFont="1" applyFill="1" applyBorder="1" applyAlignment="1">
      <alignment horizontal="center" vertical="center" wrapText="1" readingOrder="2"/>
    </xf>
    <xf numFmtId="0" fontId="4" fillId="7" borderId="65" xfId="0" applyFont="1" applyFill="1" applyBorder="1" applyAlignment="1">
      <alignment horizontal="left" vertical="center" wrapText="1" indent="1" readingOrder="1"/>
    </xf>
    <xf numFmtId="0" fontId="4" fillId="5" borderId="65" xfId="0" applyFont="1" applyFill="1" applyBorder="1" applyAlignment="1">
      <alignment horizontal="left" vertical="center" wrapText="1" indent="1" readingOrder="1"/>
    </xf>
    <xf numFmtId="0" fontId="4" fillId="7" borderId="114" xfId="0" applyFont="1" applyFill="1" applyBorder="1" applyAlignment="1">
      <alignment horizontal="left" vertical="center" wrapText="1" indent="1" readingOrder="1"/>
    </xf>
    <xf numFmtId="0" fontId="4" fillId="5" borderId="88" xfId="11" applyFont="1" applyFill="1" applyBorder="1" applyAlignment="1">
      <alignment horizontal="center" vertical="center" wrapText="1"/>
    </xf>
    <xf numFmtId="0" fontId="14" fillId="5" borderId="19" xfId="7" applyFont="1" applyFill="1" applyBorder="1" applyAlignment="1">
      <alignment horizontal="center" vertical="center"/>
    </xf>
    <xf numFmtId="0" fontId="4" fillId="7" borderId="119" xfId="0" applyFont="1" applyFill="1" applyBorder="1" applyAlignment="1">
      <alignment horizontal="left" vertical="center" wrapText="1" indent="1" readingOrder="1"/>
    </xf>
    <xf numFmtId="0" fontId="4" fillId="5" borderId="119" xfId="0" applyFont="1" applyFill="1" applyBorder="1" applyAlignment="1">
      <alignment horizontal="left" vertical="center" wrapText="1" indent="1" readingOrder="1"/>
    </xf>
    <xf numFmtId="0" fontId="4" fillId="8" borderId="119" xfId="0" applyFont="1" applyFill="1" applyBorder="1" applyAlignment="1">
      <alignment horizontal="left" vertical="center" wrapText="1" indent="1" readingOrder="1"/>
    </xf>
    <xf numFmtId="0" fontId="4" fillId="7" borderId="120" xfId="0" applyFont="1" applyFill="1" applyBorder="1" applyAlignment="1">
      <alignment horizontal="left" vertical="center" wrapText="1" indent="1" readingOrder="1"/>
    </xf>
    <xf numFmtId="0" fontId="4" fillId="5" borderId="21" xfId="7" applyFont="1" applyFill="1" applyBorder="1" applyAlignment="1">
      <alignment horizontal="center" vertical="center"/>
    </xf>
    <xf numFmtId="0" fontId="11" fillId="5" borderId="43" xfId="16" applyFont="1" applyFill="1" applyBorder="1">
      <alignment horizontal="right" vertical="center" wrapText="1" indent="1" readingOrder="2"/>
    </xf>
    <xf numFmtId="0" fontId="11" fillId="6" borderId="26" xfId="7" applyFont="1" applyFill="1" applyBorder="1" applyAlignment="1">
      <alignment horizontal="center" vertical="center"/>
    </xf>
    <xf numFmtId="0" fontId="4" fillId="6" borderId="15" xfId="11" applyFont="1" applyFill="1" applyBorder="1">
      <alignment horizontal="left" vertical="center" wrapText="1" indent="1"/>
    </xf>
    <xf numFmtId="0" fontId="4" fillId="6" borderId="16" xfId="11" applyFont="1" applyFill="1" applyBorder="1">
      <alignment horizontal="left" vertical="center" wrapText="1" indent="1"/>
    </xf>
    <xf numFmtId="0" fontId="4" fillId="6" borderId="26" xfId="7" applyFont="1" applyFill="1" applyBorder="1" applyAlignment="1">
      <alignment horizontal="center" vertical="center"/>
    </xf>
    <xf numFmtId="0" fontId="14" fillId="6" borderId="45" xfId="16" applyFont="1" applyFill="1" applyBorder="1">
      <alignment horizontal="right" vertical="center" wrapText="1" indent="1" readingOrder="2"/>
    </xf>
    <xf numFmtId="0" fontId="14" fillId="5" borderId="56" xfId="16" applyFont="1" applyFill="1" applyBorder="1">
      <alignment horizontal="right" vertical="center" wrapText="1" indent="1" readingOrder="2"/>
    </xf>
    <xf numFmtId="0" fontId="4" fillId="6" borderId="46" xfId="11" applyFont="1" applyFill="1" applyBorder="1">
      <alignment horizontal="left" vertical="center" wrapText="1" indent="1"/>
    </xf>
    <xf numFmtId="0" fontId="4" fillId="5" borderId="37" xfId="11" applyFont="1" applyFill="1" applyBorder="1">
      <alignment horizontal="left" vertical="center" wrapText="1" indent="1"/>
    </xf>
    <xf numFmtId="0" fontId="4" fillId="6" borderId="37" xfId="11" applyFont="1" applyFill="1" applyBorder="1">
      <alignment horizontal="left" vertical="center" wrapText="1" indent="1"/>
    </xf>
    <xf numFmtId="0" fontId="4" fillId="5" borderId="55" xfId="11" applyFont="1" applyFill="1" applyBorder="1">
      <alignment horizontal="left" vertical="center" wrapText="1" indent="1"/>
    </xf>
    <xf numFmtId="0" fontId="11" fillId="6" borderId="15" xfId="30" applyFont="1" applyFill="1" applyBorder="1">
      <alignment horizontal="right" vertical="center" wrapText="1" indent="1" readingOrder="2"/>
    </xf>
    <xf numFmtId="0" fontId="11" fillId="5" borderId="16" xfId="30" applyFont="1" applyFill="1" applyBorder="1">
      <alignment horizontal="right" vertical="center" wrapText="1" indent="1" readingOrder="2"/>
    </xf>
    <xf numFmtId="0" fontId="11" fillId="6" borderId="16" xfId="30" applyFont="1" applyFill="1" applyBorder="1">
      <alignment horizontal="right" vertical="center" wrapText="1" indent="1" readingOrder="2"/>
    </xf>
    <xf numFmtId="0" fontId="11" fillId="5" borderId="43" xfId="30" applyFont="1" applyFill="1" applyBorder="1">
      <alignment horizontal="right" vertical="center" wrapText="1" indent="1" readingOrder="2"/>
    </xf>
    <xf numFmtId="0" fontId="11" fillId="5" borderId="31" xfId="7" applyFont="1" applyFill="1" applyBorder="1" applyAlignment="1">
      <alignment horizontal="center" vertical="center" wrapText="1"/>
    </xf>
    <xf numFmtId="0" fontId="4" fillId="5" borderId="31" xfId="7" applyFont="1" applyFill="1" applyBorder="1" applyAlignment="1">
      <alignment horizontal="center" vertical="center" wrapText="1"/>
    </xf>
    <xf numFmtId="0" fontId="11" fillId="6" borderId="19" xfId="7" applyFont="1" applyFill="1" applyBorder="1" applyAlignment="1">
      <alignment horizontal="center" vertical="center"/>
    </xf>
    <xf numFmtId="0" fontId="14" fillId="5" borderId="38" xfId="11" applyFont="1" applyFill="1" applyBorder="1" applyAlignment="1">
      <alignment horizontal="right" vertical="center" wrapText="1" indent="1" readingOrder="2"/>
    </xf>
    <xf numFmtId="0" fontId="14" fillId="6" borderId="38" xfId="11" applyFont="1" applyFill="1" applyBorder="1" applyAlignment="1">
      <alignment horizontal="right" vertical="center" wrapText="1" indent="1" readingOrder="2"/>
    </xf>
    <xf numFmtId="1" fontId="14" fillId="0" borderId="30" xfId="12" applyNumberFormat="1" applyFont="1" applyBorder="1">
      <alignment horizontal="right" vertical="center" indent="1"/>
    </xf>
    <xf numFmtId="1" fontId="14" fillId="5" borderId="16" xfId="12" applyNumberFormat="1" applyFont="1" applyFill="1" applyBorder="1">
      <alignment horizontal="right" vertical="center" indent="1"/>
    </xf>
    <xf numFmtId="1" fontId="14" fillId="5" borderId="17" xfId="12" applyNumberFormat="1" applyFont="1" applyFill="1" applyBorder="1">
      <alignment horizontal="right" vertical="center" indent="1"/>
    </xf>
    <xf numFmtId="0" fontId="4" fillId="8" borderId="65" xfId="0" applyFont="1" applyFill="1" applyBorder="1" applyAlignment="1">
      <alignment horizontal="left" vertical="center" wrapText="1" indent="1" readingOrder="1"/>
    </xf>
    <xf numFmtId="0" fontId="4" fillId="8" borderId="94" xfId="0" applyFont="1" applyFill="1" applyBorder="1" applyAlignment="1">
      <alignment horizontal="left" vertical="center" wrapText="1" indent="1" readingOrder="1"/>
    </xf>
    <xf numFmtId="0" fontId="14" fillId="5" borderId="58" xfId="30" applyFont="1" applyFill="1" applyBorder="1" applyAlignment="1">
      <alignment horizontal="center" vertical="center" wrapText="1" readingOrder="2"/>
    </xf>
    <xf numFmtId="0" fontId="4" fillId="5" borderId="87" xfId="11" applyFont="1" applyFill="1" applyBorder="1" applyAlignment="1">
      <alignment horizontal="center" vertical="center" wrapText="1"/>
    </xf>
    <xf numFmtId="0" fontId="4" fillId="5" borderId="97" xfId="7" applyFont="1" applyFill="1" applyBorder="1" applyAlignment="1">
      <alignment horizontal="center" vertical="center"/>
    </xf>
    <xf numFmtId="0" fontId="14" fillId="5" borderId="99" xfId="7" applyFont="1" applyFill="1" applyBorder="1" applyAlignment="1">
      <alignment horizontal="center" vertical="center"/>
    </xf>
    <xf numFmtId="0" fontId="14" fillId="6" borderId="45" xfId="30" applyFont="1" applyFill="1" applyBorder="1" applyAlignment="1">
      <alignment horizontal="center" vertical="center" wrapText="1" readingOrder="2"/>
    </xf>
    <xf numFmtId="0" fontId="14" fillId="6" borderId="16" xfId="11" applyFont="1" applyFill="1" applyBorder="1" applyAlignment="1">
      <alignment horizontal="center" vertical="center" wrapText="1" readingOrder="2"/>
    </xf>
    <xf numFmtId="16" fontId="14" fillId="5" borderId="16" xfId="30" applyNumberFormat="1" applyFont="1" applyFill="1" applyBorder="1">
      <alignment horizontal="right" vertical="center" wrapText="1" indent="1" readingOrder="2"/>
    </xf>
    <xf numFmtId="16" fontId="14" fillId="6" borderId="16" xfId="30" applyNumberFormat="1" applyFont="1" applyFill="1" applyBorder="1">
      <alignment horizontal="right" vertical="center" wrapText="1" indent="1" readingOrder="2"/>
    </xf>
    <xf numFmtId="0" fontId="14" fillId="5" borderId="16" xfId="30" applyFont="1" applyFill="1" applyBorder="1">
      <alignment horizontal="right" vertical="center" wrapText="1" indent="1" readingOrder="2"/>
    </xf>
    <xf numFmtId="0" fontId="14" fillId="6" borderId="16" xfId="30" applyFont="1" applyFill="1" applyBorder="1">
      <alignment horizontal="right" vertical="center" wrapText="1" indent="1" readingOrder="2"/>
    </xf>
    <xf numFmtId="0" fontId="14" fillId="5" borderId="43" xfId="30" applyFont="1" applyFill="1" applyBorder="1">
      <alignment horizontal="right" vertical="center" wrapText="1" indent="1" readingOrder="2"/>
    </xf>
    <xf numFmtId="0" fontId="14" fillId="6" borderId="26" xfId="7" applyFont="1" applyFill="1" applyBorder="1" applyAlignment="1">
      <alignment horizontal="center" vertical="center"/>
    </xf>
    <xf numFmtId="49" fontId="4" fillId="5" borderId="16" xfId="11" applyNumberFormat="1" applyFont="1" applyFill="1" applyBorder="1">
      <alignment horizontal="left" vertical="center" wrapText="1" indent="1"/>
    </xf>
    <xf numFmtId="0" fontId="4" fillId="6" borderId="55" xfId="11" applyFont="1" applyFill="1" applyBorder="1" applyAlignment="1">
      <alignment horizontal="center" vertical="center" wrapText="1"/>
    </xf>
    <xf numFmtId="0" fontId="4" fillId="5" borderId="37" xfId="11" applyFont="1" applyFill="1" applyBorder="1" applyAlignment="1">
      <alignment horizontal="left" vertical="center" wrapText="1" indent="1" readingOrder="1"/>
    </xf>
    <xf numFmtId="0" fontId="4" fillId="6" borderId="37" xfId="11" applyFont="1" applyFill="1" applyBorder="1" applyAlignment="1">
      <alignment horizontal="left" vertical="center" wrapText="1" indent="1" readingOrder="1"/>
    </xf>
    <xf numFmtId="1" fontId="14" fillId="0" borderId="129" xfId="12" applyNumberFormat="1" applyFont="1" applyBorder="1">
      <alignment horizontal="right" vertical="center" indent="1"/>
    </xf>
    <xf numFmtId="1" fontId="14" fillId="5" borderId="130" xfId="12" applyNumberFormat="1" applyFont="1" applyFill="1" applyBorder="1">
      <alignment horizontal="right" vertical="center" indent="1"/>
    </xf>
    <xf numFmtId="0" fontId="14" fillId="5" borderId="17" xfId="30" applyFont="1" applyFill="1" applyBorder="1">
      <alignment horizontal="right" vertical="center" wrapText="1" indent="1" readingOrder="2"/>
    </xf>
    <xf numFmtId="0" fontId="14" fillId="5" borderId="29" xfId="30" applyFont="1" applyFill="1" applyBorder="1" applyAlignment="1">
      <alignment horizontal="center" vertical="center" wrapText="1" readingOrder="2"/>
    </xf>
    <xf numFmtId="0" fontId="14" fillId="6" borderId="26" xfId="30" applyFont="1" applyFill="1" applyBorder="1" applyAlignment="1">
      <alignment horizontal="center" vertical="center" wrapText="1" readingOrder="2"/>
    </xf>
    <xf numFmtId="0" fontId="5" fillId="5" borderId="15" xfId="11" applyFont="1" applyFill="1" applyBorder="1" applyAlignment="1">
      <alignment horizontal="center" vertical="center" wrapText="1"/>
    </xf>
    <xf numFmtId="0" fontId="4" fillId="5" borderId="15" xfId="11" applyFont="1" applyFill="1" applyBorder="1" applyAlignment="1">
      <alignment horizontal="center" vertical="center" wrapText="1"/>
    </xf>
    <xf numFmtId="0" fontId="24" fillId="6" borderId="16" xfId="11" applyFont="1" applyFill="1" applyBorder="1" applyAlignment="1">
      <alignment horizontal="center" vertical="center" wrapText="1"/>
    </xf>
    <xf numFmtId="0" fontId="24" fillId="5" borderId="25" xfId="11" applyFont="1" applyFill="1" applyBorder="1" applyAlignment="1">
      <alignment horizontal="center" vertical="center" wrapText="1"/>
    </xf>
    <xf numFmtId="0" fontId="24" fillId="6" borderId="26" xfId="11" applyFont="1" applyFill="1" applyBorder="1" applyAlignment="1">
      <alignment horizontal="center" vertical="center" wrapText="1"/>
    </xf>
    <xf numFmtId="0" fontId="23" fillId="5" borderId="15" xfId="11" applyFont="1" applyFill="1" applyBorder="1" applyAlignment="1">
      <alignment horizontal="center" vertical="center" wrapText="1"/>
    </xf>
    <xf numFmtId="1" fontId="18" fillId="5" borderId="26" xfId="22" applyFill="1" applyBorder="1">
      <alignment horizontal="center" vertical="center"/>
    </xf>
    <xf numFmtId="0" fontId="11" fillId="6" borderId="43" xfId="30" applyFont="1" applyFill="1" applyBorder="1">
      <alignment horizontal="right" vertical="center" wrapText="1" indent="1" readingOrder="2"/>
    </xf>
    <xf numFmtId="0" fontId="24" fillId="6" borderId="15" xfId="11" applyFont="1" applyFill="1" applyBorder="1">
      <alignment horizontal="left" vertical="center" wrapText="1" indent="1"/>
    </xf>
    <xf numFmtId="0" fontId="24" fillId="5" borderId="16" xfId="11" applyFont="1" applyFill="1" applyBorder="1">
      <alignment horizontal="left" vertical="center" wrapText="1" indent="1"/>
    </xf>
    <xf numFmtId="0" fontId="24" fillId="6" borderId="16" xfId="11" applyFont="1" applyFill="1" applyBorder="1">
      <alignment horizontal="left" vertical="center" wrapText="1" indent="1"/>
    </xf>
    <xf numFmtId="0" fontId="24" fillId="6" borderId="43" xfId="11" applyFont="1" applyFill="1" applyBorder="1">
      <alignment horizontal="left" vertical="center" wrapText="1" indent="1"/>
    </xf>
    <xf numFmtId="0" fontId="24" fillId="5" borderId="43" xfId="11" applyFont="1" applyFill="1" applyBorder="1">
      <alignment horizontal="left" vertical="center" wrapText="1" indent="1"/>
    </xf>
    <xf numFmtId="167" fontId="8" fillId="6" borderId="107" xfId="12" applyNumberFormat="1" applyFont="1" applyFill="1" applyBorder="1">
      <alignment horizontal="right" vertical="center" indent="1"/>
    </xf>
    <xf numFmtId="167" fontId="8" fillId="5" borderId="107" xfId="12" applyNumberFormat="1" applyFont="1" applyFill="1" applyBorder="1">
      <alignment horizontal="right" vertical="center" indent="1"/>
    </xf>
    <xf numFmtId="167" fontId="8" fillId="6" borderId="111" xfId="12" applyNumberFormat="1" applyFont="1" applyFill="1" applyBorder="1">
      <alignment horizontal="right" vertical="center" indent="1"/>
    </xf>
    <xf numFmtId="0" fontId="14" fillId="6" borderId="44" xfId="16" applyFont="1" applyFill="1" applyBorder="1">
      <alignment horizontal="right" vertical="center" wrapText="1" indent="1" readingOrder="2"/>
    </xf>
    <xf numFmtId="0" fontId="14" fillId="5" borderId="8" xfId="16" applyFont="1" applyFill="1" applyBorder="1">
      <alignment horizontal="right" vertical="center" wrapText="1" indent="1" readingOrder="2"/>
    </xf>
    <xf numFmtId="0" fontId="14" fillId="6" borderId="8" xfId="16" applyFont="1" applyFill="1" applyBorder="1">
      <alignment horizontal="right" vertical="center" wrapText="1" indent="1" readingOrder="2"/>
    </xf>
    <xf numFmtId="0" fontId="14" fillId="5" borderId="11" xfId="16" applyFont="1" applyFill="1" applyBorder="1">
      <alignment horizontal="right" vertical="center" wrapText="1" indent="1" readingOrder="2"/>
    </xf>
    <xf numFmtId="0" fontId="14" fillId="6" borderId="18" xfId="7" applyFont="1" applyFill="1" applyBorder="1" applyAlignment="1">
      <alignment horizontal="center" vertical="center"/>
    </xf>
    <xf numFmtId="0" fontId="4" fillId="6" borderId="44" xfId="11" applyFont="1" applyFill="1" applyBorder="1">
      <alignment horizontal="left" vertical="center" wrapText="1" indent="1"/>
    </xf>
    <xf numFmtId="0" fontId="4" fillId="5" borderId="8" xfId="11" applyFont="1" applyFill="1" applyBorder="1">
      <alignment horizontal="left" vertical="center" wrapText="1" indent="1"/>
    </xf>
    <xf numFmtId="0" fontId="4" fillId="6" borderId="8" xfId="11" applyFont="1" applyFill="1" applyBorder="1">
      <alignment horizontal="left" vertical="center" wrapText="1" indent="1"/>
    </xf>
    <xf numFmtId="0" fontId="4" fillId="5" borderId="11" xfId="11" applyFont="1" applyFill="1" applyBorder="1">
      <alignment horizontal="left" vertical="center" wrapText="1" indent="1"/>
    </xf>
    <xf numFmtId="0" fontId="4" fillId="6" borderId="18" xfId="7" applyFont="1" applyFill="1" applyBorder="1" applyAlignment="1">
      <alignment horizontal="center" vertical="center"/>
    </xf>
    <xf numFmtId="0" fontId="19" fillId="5" borderId="26" xfId="30" applyFont="1" applyFill="1" applyBorder="1" applyAlignment="1">
      <alignment horizontal="center" vertical="center" wrapText="1" readingOrder="1"/>
    </xf>
    <xf numFmtId="0" fontId="19" fillId="6" borderId="26" xfId="11" applyFont="1" applyFill="1" applyBorder="1" applyAlignment="1">
      <alignment horizontal="center" vertical="center" wrapText="1" readingOrder="1"/>
    </xf>
    <xf numFmtId="167" fontId="8" fillId="5" borderId="8" xfId="15" applyNumberFormat="1" applyFont="1" applyFill="1" applyBorder="1">
      <alignment horizontal="right" vertical="center" indent="1"/>
    </xf>
    <xf numFmtId="167" fontId="8" fillId="6" borderId="8" xfId="15" applyNumberFormat="1" applyFont="1" applyFill="1" applyBorder="1">
      <alignment horizontal="right" vertical="center" indent="1"/>
    </xf>
    <xf numFmtId="0" fontId="8" fillId="5" borderId="43" xfId="12" applyFont="1" applyFill="1" applyBorder="1">
      <alignment horizontal="right" vertical="center" indent="1"/>
    </xf>
    <xf numFmtId="1" fontId="19" fillId="6" borderId="145" xfId="22" applyFont="1" applyFill="1" applyBorder="1" applyAlignment="1">
      <alignment horizontal="center" vertical="center" wrapText="1"/>
    </xf>
    <xf numFmtId="2" fontId="8" fillId="6" borderId="146" xfId="4" applyNumberFormat="1" applyFill="1" applyBorder="1" applyAlignment="1">
      <alignment horizontal="right" vertical="center" indent="1"/>
    </xf>
    <xf numFmtId="1" fontId="32" fillId="6" borderId="129" xfId="22" applyFont="1" applyFill="1" applyBorder="1" applyAlignment="1">
      <alignment horizontal="center" vertical="center" wrapText="1"/>
    </xf>
    <xf numFmtId="0" fontId="19" fillId="6" borderId="147" xfId="11" applyFont="1" applyFill="1" applyBorder="1" applyAlignment="1">
      <alignment horizontal="center" vertical="center" wrapText="1"/>
    </xf>
    <xf numFmtId="2" fontId="8" fillId="6" borderId="148" xfId="4" applyNumberFormat="1" applyFill="1" applyBorder="1" applyAlignment="1">
      <alignment horizontal="right" vertical="center" indent="1"/>
    </xf>
    <xf numFmtId="0" fontId="32" fillId="6" borderId="130" xfId="11" applyFont="1" applyFill="1" applyBorder="1" applyAlignment="1">
      <alignment horizontal="center" vertical="center" wrapText="1"/>
    </xf>
    <xf numFmtId="2" fontId="5" fillId="6" borderId="148" xfId="4" applyNumberFormat="1" applyFont="1" applyFill="1" applyBorder="1" applyAlignment="1">
      <alignment horizontal="right" vertical="center" indent="1"/>
    </xf>
    <xf numFmtId="1" fontId="19" fillId="5" borderId="147" xfId="22" applyFont="1" applyFill="1" applyBorder="1" applyAlignment="1">
      <alignment horizontal="center" vertical="center" wrapText="1"/>
    </xf>
    <xf numFmtId="2" fontId="8" fillId="5" borderId="148" xfId="4" applyNumberFormat="1" applyFill="1" applyBorder="1" applyAlignment="1">
      <alignment horizontal="right" vertical="center" indent="1"/>
    </xf>
    <xf numFmtId="1" fontId="32" fillId="5" borderId="130" xfId="22" applyFont="1" applyFill="1" applyBorder="1" applyAlignment="1">
      <alignment horizontal="center" vertical="center" wrapText="1"/>
    </xf>
    <xf numFmtId="0" fontId="19" fillId="5" borderId="147" xfId="11" applyFont="1" applyFill="1" applyBorder="1" applyAlignment="1">
      <alignment horizontal="center" vertical="center" wrapText="1"/>
    </xf>
    <xf numFmtId="0" fontId="32" fillId="5" borderId="130" xfId="11" applyFont="1" applyFill="1" applyBorder="1" applyAlignment="1">
      <alignment horizontal="center" vertical="center" wrapText="1"/>
    </xf>
    <xf numFmtId="0" fontId="5" fillId="5" borderId="148" xfId="4" applyFont="1" applyFill="1" applyBorder="1" applyAlignment="1">
      <alignment horizontal="right" vertical="center" indent="1"/>
    </xf>
    <xf numFmtId="2" fontId="5" fillId="5" borderId="148" xfId="4" applyNumberFormat="1" applyFont="1" applyFill="1" applyBorder="1" applyAlignment="1">
      <alignment horizontal="right" vertical="center" indent="1"/>
    </xf>
    <xf numFmtId="1" fontId="19" fillId="6" borderId="147" xfId="22" applyFont="1" applyFill="1" applyBorder="1" applyAlignment="1">
      <alignment horizontal="center" vertical="center" wrapText="1"/>
    </xf>
    <xf numFmtId="1" fontId="32" fillId="6" borderId="130" xfId="22" applyFont="1" applyFill="1" applyBorder="1" applyAlignment="1">
      <alignment horizontal="center" vertical="center" wrapText="1"/>
    </xf>
    <xf numFmtId="0" fontId="5" fillId="6" borderId="148" xfId="4" applyFont="1" applyFill="1" applyBorder="1" applyAlignment="1">
      <alignment horizontal="right" vertical="center" indent="1"/>
    </xf>
    <xf numFmtId="0" fontId="19" fillId="5" borderId="149" xfId="11" applyFont="1" applyFill="1" applyBorder="1" applyAlignment="1">
      <alignment horizontal="center" vertical="center" wrapText="1"/>
    </xf>
    <xf numFmtId="0" fontId="5" fillId="5" borderId="150" xfId="4" applyFont="1" applyFill="1" applyBorder="1" applyAlignment="1">
      <alignment horizontal="right" vertical="center" indent="1"/>
    </xf>
    <xf numFmtId="2" fontId="5" fillId="5" borderId="150" xfId="4" applyNumberFormat="1" applyFont="1" applyFill="1" applyBorder="1" applyAlignment="1">
      <alignment horizontal="right" vertical="center" indent="1"/>
    </xf>
    <xf numFmtId="0" fontId="32" fillId="5" borderId="151" xfId="11" applyFont="1" applyFill="1" applyBorder="1" applyAlignment="1">
      <alignment horizontal="center" vertical="center" wrapText="1"/>
    </xf>
    <xf numFmtId="3" fontId="8" fillId="6" borderId="9" xfId="15" applyNumberFormat="1" applyFont="1" applyFill="1" applyBorder="1">
      <alignment horizontal="right" vertical="center" indent="1"/>
    </xf>
    <xf numFmtId="3" fontId="8" fillId="5" borderId="8" xfId="15" applyNumberFormat="1" applyFont="1" applyFill="1" applyBorder="1">
      <alignment horizontal="right" vertical="center" indent="1"/>
    </xf>
    <xf numFmtId="3" fontId="8" fillId="6" borderId="8" xfId="15" applyNumberFormat="1" applyFont="1" applyFill="1" applyBorder="1">
      <alignment horizontal="right" vertical="center" indent="1"/>
    </xf>
    <xf numFmtId="3" fontId="5" fillId="6" borderId="15" xfId="12" applyNumberFormat="1" applyFont="1" applyFill="1" applyBorder="1">
      <alignment horizontal="right" vertical="center" indent="1"/>
    </xf>
    <xf numFmtId="3" fontId="5" fillId="6" borderId="0" xfId="15" applyNumberFormat="1" applyFont="1" applyFill="1" applyBorder="1">
      <alignment horizontal="right" vertical="center" indent="1"/>
    </xf>
    <xf numFmtId="3" fontId="5" fillId="6" borderId="31" xfId="12" applyNumberFormat="1" applyFont="1" applyFill="1" applyBorder="1">
      <alignment horizontal="right" vertical="center" indent="1"/>
    </xf>
    <xf numFmtId="167" fontId="8" fillId="5" borderId="31" xfId="7" applyNumberFormat="1" applyFont="1" applyFill="1" applyBorder="1" applyAlignment="1">
      <alignment horizontal="right" vertical="center" indent="1"/>
    </xf>
    <xf numFmtId="167" fontId="8" fillId="6" borderId="15" xfId="7" applyNumberFormat="1" applyFont="1" applyFill="1" applyBorder="1" applyAlignment="1">
      <alignment horizontal="right" vertical="center" indent="1"/>
    </xf>
    <xf numFmtId="167" fontId="8" fillId="5" borderId="16" xfId="7" applyNumberFormat="1" applyFont="1" applyFill="1" applyBorder="1" applyAlignment="1">
      <alignment horizontal="right" vertical="center" indent="1"/>
    </xf>
    <xf numFmtId="167" fontId="8" fillId="6" borderId="16" xfId="7" applyNumberFormat="1" applyFont="1" applyFill="1" applyBorder="1" applyAlignment="1">
      <alignment horizontal="right" vertical="center" indent="1"/>
    </xf>
    <xf numFmtId="167" fontId="8" fillId="5" borderId="43" xfId="7" applyNumberFormat="1" applyFont="1" applyFill="1" applyBorder="1" applyAlignment="1">
      <alignment horizontal="right" vertical="center" indent="1"/>
    </xf>
    <xf numFmtId="3" fontId="5" fillId="6" borderId="17" xfId="12" applyNumberFormat="1" applyFont="1" applyFill="1" applyBorder="1">
      <alignment horizontal="right" vertical="center" indent="1"/>
    </xf>
    <xf numFmtId="169" fontId="19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19" fillId="5" borderId="18" xfId="34" applyFont="1" applyFill="1" applyBorder="1" applyAlignment="1">
      <alignment horizontal="center" vertical="center" wrapText="1"/>
    </xf>
    <xf numFmtId="3" fontId="5" fillId="6" borderId="16" xfId="12" applyNumberFormat="1" applyFont="1" applyFill="1" applyBorder="1">
      <alignment horizontal="right" vertical="center" indent="1"/>
    </xf>
    <xf numFmtId="0" fontId="5" fillId="6" borderId="0" xfId="13" applyFont="1" applyFill="1" applyAlignment="1">
      <alignment horizontal="left"/>
    </xf>
    <xf numFmtId="0" fontId="14" fillId="6" borderId="0" xfId="4" applyFont="1" applyFill="1"/>
    <xf numFmtId="0" fontId="5" fillId="6" borderId="0" xfId="4" applyFont="1" applyFill="1" applyAlignment="1">
      <alignment horizontal="left"/>
    </xf>
    <xf numFmtId="0" fontId="14" fillId="6" borderId="0" xfId="28" applyFont="1" applyFill="1" applyAlignment="1">
      <alignment horizontal="left"/>
    </xf>
    <xf numFmtId="0" fontId="5" fillId="6" borderId="0" xfId="28" applyFont="1" applyFill="1" applyAlignment="1">
      <alignment horizontal="left"/>
    </xf>
    <xf numFmtId="0" fontId="5" fillId="0" borderId="0" xfId="4" applyFont="1"/>
    <xf numFmtId="0" fontId="5" fillId="6" borderId="0" xfId="3" applyFont="1" applyFill="1" applyAlignment="1">
      <alignment horizontal="left"/>
    </xf>
    <xf numFmtId="0" fontId="14" fillId="6" borderId="0" xfId="14" applyFont="1" applyFill="1" applyAlignment="1">
      <alignment horizontal="right"/>
    </xf>
    <xf numFmtId="0" fontId="9" fillId="6" borderId="0" xfId="14" applyFill="1" applyAlignment="1">
      <alignment horizontal="right" readingOrder="2"/>
    </xf>
    <xf numFmtId="0" fontId="8" fillId="6" borderId="0" xfId="0" applyFont="1" applyFill="1"/>
    <xf numFmtId="0" fontId="9" fillId="0" borderId="0" xfId="0" applyFont="1" applyAlignment="1">
      <alignment horizontal="left"/>
    </xf>
    <xf numFmtId="0" fontId="9" fillId="0" borderId="0" xfId="0" applyFont="1"/>
    <xf numFmtId="0" fontId="9" fillId="6" borderId="0" xfId="0" applyFont="1" applyFill="1"/>
    <xf numFmtId="0" fontId="5" fillId="6" borderId="22" xfId="35" applyFont="1" applyFill="1" applyBorder="1" applyAlignment="1">
      <alignment horizontal="left"/>
    </xf>
    <xf numFmtId="3" fontId="8" fillId="6" borderId="29" xfId="12" applyNumberFormat="1" applyFont="1" applyFill="1" applyBorder="1">
      <alignment horizontal="right" vertical="center" indent="1"/>
    </xf>
    <xf numFmtId="3" fontId="5" fillId="6" borderId="29" xfId="15" applyNumberFormat="1" applyFont="1" applyFill="1" applyBorder="1">
      <alignment horizontal="right" vertical="center" indent="1"/>
    </xf>
    <xf numFmtId="0" fontId="4" fillId="6" borderId="155" xfId="11" applyFont="1" applyFill="1" applyBorder="1">
      <alignment horizontal="left" vertical="center" wrapText="1" indent="1"/>
    </xf>
    <xf numFmtId="0" fontId="14" fillId="6" borderId="154" xfId="30" applyFont="1" applyFill="1" applyBorder="1">
      <alignment horizontal="right" vertical="center" wrapText="1" indent="1" readingOrder="2"/>
    </xf>
    <xf numFmtId="0" fontId="4" fillId="5" borderId="100" xfId="11" applyFont="1" applyFill="1" applyBorder="1" applyAlignment="1">
      <alignment horizontal="center" vertical="center" wrapText="1"/>
    </xf>
    <xf numFmtId="0" fontId="14" fillId="5" borderId="154" xfId="30" applyFont="1" applyFill="1" applyBorder="1" applyAlignment="1">
      <alignment horizontal="center" vertical="center" wrapText="1" readingOrder="2"/>
    </xf>
    <xf numFmtId="0" fontId="5" fillId="6" borderId="41" xfId="11" applyFont="1" applyFill="1" applyBorder="1" applyAlignment="1">
      <alignment horizontal="center" vertical="center" wrapText="1"/>
    </xf>
    <xf numFmtId="0" fontId="14" fillId="6" borderId="42" xfId="30" applyFont="1" applyFill="1" applyBorder="1" applyAlignment="1">
      <alignment horizontal="center" vertical="center" wrapText="1" readingOrder="2"/>
    </xf>
    <xf numFmtId="0" fontId="5" fillId="5" borderId="100" xfId="11" applyFont="1" applyFill="1" applyBorder="1" applyAlignment="1">
      <alignment horizontal="center" vertical="center" wrapText="1"/>
    </xf>
    <xf numFmtId="49" fontId="5" fillId="6" borderId="0" xfId="11" applyNumberFormat="1" applyFont="1" applyFill="1" applyBorder="1" applyAlignment="1">
      <alignment horizontal="center" vertical="center" wrapText="1"/>
    </xf>
    <xf numFmtId="0" fontId="14" fillId="6" borderId="0" xfId="30" applyFont="1" applyFill="1" applyBorder="1" applyAlignment="1">
      <alignment horizontal="center" vertical="center" wrapText="1" readingOrder="2"/>
    </xf>
    <xf numFmtId="0" fontId="14" fillId="5" borderId="0" xfId="30" applyFont="1" applyFill="1" applyBorder="1" applyAlignment="1">
      <alignment horizontal="center" vertical="center" wrapText="1" readingOrder="2"/>
    </xf>
    <xf numFmtId="0" fontId="5" fillId="6" borderId="0" xfId="11" applyFont="1" applyFill="1" applyBorder="1" applyAlignment="1">
      <alignment horizontal="center" vertical="center" wrapText="1"/>
    </xf>
    <xf numFmtId="0" fontId="4" fillId="6" borderId="41" xfId="11" applyFont="1" applyFill="1" applyBorder="1" applyAlignment="1">
      <alignment horizontal="center" vertical="center" wrapText="1"/>
    </xf>
    <xf numFmtId="0" fontId="4" fillId="5" borderId="103" xfId="11" applyFont="1" applyFill="1" applyBorder="1">
      <alignment horizontal="left" vertical="center" wrapText="1" indent="1"/>
    </xf>
    <xf numFmtId="0" fontId="14" fillId="5" borderId="103" xfId="30" applyFont="1" applyFill="1" applyBorder="1">
      <alignment horizontal="right" vertical="center" wrapText="1" indent="1" readingOrder="2"/>
    </xf>
    <xf numFmtId="0" fontId="4" fillId="5" borderId="53" xfId="11" applyFont="1" applyFill="1" applyBorder="1" applyAlignment="1">
      <alignment horizontal="center" vertical="center" wrapText="1"/>
    </xf>
    <xf numFmtId="3" fontId="8" fillId="5" borderId="31" xfId="12" applyNumberFormat="1" applyFont="1" applyFill="1" applyBorder="1">
      <alignment horizontal="right" vertical="center" indent="1"/>
    </xf>
    <xf numFmtId="0" fontId="14" fillId="5" borderId="63" xfId="30" applyFont="1" applyFill="1" applyBorder="1" applyAlignment="1">
      <alignment horizontal="center" vertical="center" wrapText="1" readingOrder="2"/>
    </xf>
    <xf numFmtId="3" fontId="8" fillId="0" borderId="0" xfId="0" applyNumberFormat="1" applyFont="1" applyAlignment="1">
      <alignment vertical="center"/>
    </xf>
    <xf numFmtId="0" fontId="5" fillId="5" borderId="18" xfId="8" applyFont="1" applyFill="1" applyBorder="1" applyAlignment="1">
      <alignment horizontal="center" vertical="center" wrapText="1" readingOrder="1"/>
    </xf>
    <xf numFmtId="0" fontId="5" fillId="6" borderId="31" xfId="15" applyFont="1" applyFill="1" applyBorder="1">
      <alignment horizontal="right" vertical="center" indent="1"/>
    </xf>
    <xf numFmtId="3" fontId="14" fillId="0" borderId="0" xfId="4" applyNumberFormat="1" applyFont="1" applyAlignment="1">
      <alignment horizontal="center" vertical="center"/>
    </xf>
    <xf numFmtId="167" fontId="8" fillId="0" borderId="0" xfId="4" applyNumberFormat="1" applyAlignment="1">
      <alignment vertical="center"/>
    </xf>
    <xf numFmtId="0" fontId="30" fillId="6" borderId="112" xfId="11" applyFont="1" applyFill="1" applyBorder="1">
      <alignment horizontal="left" vertical="center" wrapText="1" indent="1"/>
    </xf>
    <xf numFmtId="0" fontId="5" fillId="6" borderId="113" xfId="30" applyFont="1" applyFill="1" applyBorder="1">
      <alignment horizontal="right" vertical="center" wrapText="1" indent="1" readingOrder="2"/>
    </xf>
    <xf numFmtId="0" fontId="19" fillId="5" borderId="64" xfId="7" applyFont="1" applyFill="1" applyBorder="1" applyAlignment="1">
      <alignment horizontal="center" vertical="center"/>
    </xf>
    <xf numFmtId="167" fontId="23" fillId="5" borderId="26" xfId="7" applyNumberFormat="1" applyFont="1" applyFill="1" applyBorder="1" applyAlignment="1">
      <alignment horizontal="right" vertical="center" indent="1"/>
    </xf>
    <xf numFmtId="0" fontId="5" fillId="5" borderId="63" xfId="7" applyFont="1" applyFill="1" applyBorder="1" applyAlignment="1">
      <alignment horizontal="center" vertical="center"/>
    </xf>
    <xf numFmtId="3" fontId="28" fillId="0" borderId="0" xfId="0" applyNumberFormat="1" applyFont="1"/>
    <xf numFmtId="0" fontId="5" fillId="5" borderId="24" xfId="7" applyFont="1" applyFill="1" applyBorder="1" applyAlignment="1">
      <alignment horizontal="right" vertical="center" indent="1"/>
    </xf>
    <xf numFmtId="0" fontId="4" fillId="5" borderId="88" xfId="7" applyFont="1" applyFill="1" applyBorder="1" applyAlignment="1">
      <alignment horizontal="center" vertical="center"/>
    </xf>
    <xf numFmtId="0" fontId="14" fillId="5" borderId="59" xfId="7" applyFont="1" applyFill="1" applyBorder="1" applyAlignment="1">
      <alignment horizontal="center" vertical="center"/>
    </xf>
    <xf numFmtId="0" fontId="5" fillId="6" borderId="17" xfId="11" applyFont="1" applyFill="1" applyBorder="1" applyAlignment="1">
      <alignment horizontal="center" vertical="center" wrapText="1" readingOrder="1"/>
    </xf>
    <xf numFmtId="167" fontId="5" fillId="6" borderId="17" xfId="15" applyNumberFormat="1" applyFont="1" applyFill="1" applyBorder="1">
      <alignment horizontal="right" vertical="center" indent="1"/>
    </xf>
    <xf numFmtId="0" fontId="14" fillId="6" borderId="17" xfId="11" applyFont="1" applyFill="1" applyBorder="1" applyAlignment="1">
      <alignment horizontal="center" vertical="center" wrapText="1" readingOrder="2"/>
    </xf>
    <xf numFmtId="0" fontId="19" fillId="6" borderId="29" xfId="11" applyFont="1" applyFill="1" applyBorder="1" applyAlignment="1">
      <alignment horizontal="center" vertical="center" wrapText="1"/>
    </xf>
    <xf numFmtId="0" fontId="5" fillId="6" borderId="29" xfId="30" applyFont="1" applyFill="1" applyBorder="1" applyAlignment="1">
      <alignment horizontal="center" vertical="center" wrapText="1" readingOrder="2"/>
    </xf>
    <xf numFmtId="0" fontId="5" fillId="5" borderId="31" xfId="11" applyFont="1" applyFill="1" applyBorder="1" applyAlignment="1">
      <alignment horizontal="center" vertical="center" wrapText="1"/>
    </xf>
    <xf numFmtId="2" fontId="8" fillId="5" borderId="31" xfId="12" applyNumberFormat="1" applyFont="1" applyFill="1" applyBorder="1">
      <alignment horizontal="right" vertical="center" indent="1"/>
    </xf>
    <xf numFmtId="0" fontId="9" fillId="5" borderId="31" xfId="11" applyFont="1" applyFill="1" applyBorder="1" applyAlignment="1">
      <alignment horizontal="center" vertical="center" wrapText="1" readingOrder="2"/>
    </xf>
    <xf numFmtId="2" fontId="8" fillId="6" borderId="16" xfId="12" applyNumberFormat="1" applyFont="1" applyFill="1" applyBorder="1">
      <alignment horizontal="right" vertical="center" indent="1"/>
    </xf>
    <xf numFmtId="0" fontId="9" fillId="6" borderId="16" xfId="11" applyFont="1" applyFill="1" applyBorder="1" applyAlignment="1">
      <alignment horizontal="center" vertical="center" wrapText="1" readingOrder="2"/>
    </xf>
    <xf numFmtId="0" fontId="5" fillId="6" borderId="41" xfId="0" applyFont="1" applyFill="1" applyBorder="1" applyAlignment="1">
      <alignment horizontal="center" vertical="center" wrapText="1"/>
    </xf>
    <xf numFmtId="167" fontId="5" fillId="6" borderId="16" xfId="0" applyNumberFormat="1" applyFont="1" applyFill="1" applyBorder="1" applyAlignment="1">
      <alignment horizontal="right" vertical="center" indent="1"/>
    </xf>
    <xf numFmtId="167" fontId="8" fillId="6" borderId="16" xfId="0" applyNumberFormat="1" applyFont="1" applyFill="1" applyBorder="1" applyAlignment="1">
      <alignment horizontal="right" vertical="center" indent="1"/>
    </xf>
    <xf numFmtId="0" fontId="14" fillId="6" borderId="42" xfId="0" applyFont="1" applyFill="1" applyBorder="1" applyAlignment="1">
      <alignment horizontal="center" vertical="center" wrapText="1" readingOrder="2"/>
    </xf>
    <xf numFmtId="0" fontId="5" fillId="5" borderId="53" xfId="0" applyFont="1" applyFill="1" applyBorder="1" applyAlignment="1">
      <alignment horizontal="center" vertical="center" wrapText="1"/>
    </xf>
    <xf numFmtId="167" fontId="5" fillId="5" borderId="31" xfId="0" applyNumberFormat="1" applyFont="1" applyFill="1" applyBorder="1" applyAlignment="1">
      <alignment horizontal="right" vertical="center" indent="1"/>
    </xf>
    <xf numFmtId="167" fontId="8" fillId="5" borderId="31" xfId="0" applyNumberFormat="1" applyFont="1" applyFill="1" applyBorder="1" applyAlignment="1">
      <alignment horizontal="right" vertical="center" indent="1"/>
    </xf>
    <xf numFmtId="0" fontId="14" fillId="5" borderId="54" xfId="0" applyFont="1" applyFill="1" applyBorder="1" applyAlignment="1">
      <alignment horizontal="center" vertical="center" wrapText="1" readingOrder="2"/>
    </xf>
    <xf numFmtId="0" fontId="5" fillId="6" borderId="16" xfId="0" applyFont="1" applyFill="1" applyBorder="1" applyAlignment="1">
      <alignment horizontal="center" vertical="center" wrapText="1"/>
    </xf>
    <xf numFmtId="3" fontId="8" fillId="6" borderId="16" xfId="0" applyNumberFormat="1" applyFont="1" applyFill="1" applyBorder="1" applyAlignment="1">
      <alignment horizontal="right" vertical="center" indent="1"/>
    </xf>
    <xf numFmtId="0" fontId="14" fillId="6" borderId="16" xfId="0" applyFont="1" applyFill="1" applyBorder="1" applyAlignment="1">
      <alignment horizontal="center" vertical="center" wrapText="1" readingOrder="2"/>
    </xf>
    <xf numFmtId="0" fontId="5" fillId="6" borderId="111" xfId="11" applyFont="1" applyFill="1" applyBorder="1" applyAlignment="1">
      <alignment horizontal="center" vertical="center" wrapText="1"/>
    </xf>
    <xf numFmtId="3" fontId="5" fillId="6" borderId="111" xfId="12" applyNumberFormat="1" applyFont="1" applyFill="1" applyBorder="1">
      <alignment horizontal="right" vertical="center" indent="1"/>
    </xf>
    <xf numFmtId="3" fontId="8" fillId="6" borderId="111" xfId="12" applyNumberFormat="1" applyFont="1" applyFill="1" applyBorder="1">
      <alignment horizontal="right" vertical="center" indent="1"/>
    </xf>
    <xf numFmtId="0" fontId="14" fillId="6" borderId="111" xfId="11" applyFont="1" applyFill="1" applyBorder="1" applyAlignment="1">
      <alignment horizontal="center" vertical="center" wrapText="1" readingOrder="2"/>
    </xf>
    <xf numFmtId="0" fontId="14" fillId="5" borderId="15" xfId="11" applyFont="1" applyFill="1" applyBorder="1" applyAlignment="1">
      <alignment horizontal="center" vertical="center" wrapText="1" readingOrder="2"/>
    </xf>
    <xf numFmtId="3" fontId="5" fillId="6" borderId="31" xfId="7" applyNumberFormat="1" applyFont="1" applyFill="1" applyBorder="1" applyAlignment="1">
      <alignment horizontal="right" vertical="center" indent="1"/>
    </xf>
    <xf numFmtId="0" fontId="19" fillId="7" borderId="65" xfId="4" applyFont="1" applyFill="1" applyBorder="1" applyAlignment="1">
      <alignment horizontal="left" vertical="center" wrapText="1" indent="1" readingOrder="1"/>
    </xf>
    <xf numFmtId="0" fontId="19" fillId="5" borderId="65" xfId="4" applyFont="1" applyFill="1" applyBorder="1" applyAlignment="1">
      <alignment horizontal="left" vertical="center" wrapText="1" indent="1" readingOrder="1"/>
    </xf>
    <xf numFmtId="0" fontId="8" fillId="0" borderId="0" xfId="4" applyAlignment="1">
      <alignment readingOrder="2"/>
    </xf>
    <xf numFmtId="0" fontId="8" fillId="6" borderId="11" xfId="34" applyFill="1" applyBorder="1" applyAlignment="1">
      <alignment horizontal="center" vertical="center"/>
    </xf>
    <xf numFmtId="0" fontId="19" fillId="5" borderId="44" xfId="34" applyFont="1" applyFill="1" applyBorder="1" applyAlignment="1">
      <alignment horizontal="center" vertical="center"/>
    </xf>
    <xf numFmtId="0" fontId="5" fillId="5" borderId="44" xfId="34" applyFont="1" applyFill="1" applyBorder="1" applyAlignment="1">
      <alignment horizontal="center" vertical="center"/>
    </xf>
    <xf numFmtId="0" fontId="19" fillId="5" borderId="8" xfId="34" applyFont="1" applyFill="1" applyBorder="1" applyAlignment="1">
      <alignment horizontal="center" vertical="center"/>
    </xf>
    <xf numFmtId="0" fontId="5" fillId="5" borderId="8" xfId="34" applyFont="1" applyFill="1" applyBorder="1" applyAlignment="1">
      <alignment horizontal="center" vertical="center"/>
    </xf>
    <xf numFmtId="0" fontId="19" fillId="5" borderId="23" xfId="34" applyFont="1" applyFill="1" applyBorder="1" applyAlignment="1">
      <alignment horizontal="center" vertical="center"/>
    </xf>
    <xf numFmtId="0" fontId="5" fillId="5" borderId="23" xfId="34" applyFont="1" applyFill="1" applyBorder="1" applyAlignment="1">
      <alignment horizontal="center" vertical="center"/>
    </xf>
    <xf numFmtId="0" fontId="5" fillId="5" borderId="89" xfId="7" applyFont="1" applyFill="1" applyBorder="1" applyAlignment="1">
      <alignment horizontal="center" vertical="center" wrapText="1"/>
    </xf>
    <xf numFmtId="0" fontId="5" fillId="5" borderId="89" xfId="8" applyFont="1" applyFill="1" applyBorder="1">
      <alignment horizontal="center" vertical="center" wrapText="1"/>
    </xf>
    <xf numFmtId="0" fontId="5" fillId="6" borderId="160" xfId="0" applyFont="1" applyFill="1" applyBorder="1" applyAlignment="1">
      <alignment horizontal="center" vertical="center" wrapText="1"/>
    </xf>
    <xf numFmtId="167" fontId="5" fillId="6" borderId="30" xfId="0" applyNumberFormat="1" applyFont="1" applyFill="1" applyBorder="1" applyAlignment="1">
      <alignment horizontal="right" vertical="center" indent="1"/>
    </xf>
    <xf numFmtId="167" fontId="8" fillId="6" borderId="30" xfId="0" applyNumberFormat="1" applyFont="1" applyFill="1" applyBorder="1" applyAlignment="1">
      <alignment horizontal="right" vertical="center" indent="1"/>
    </xf>
    <xf numFmtId="0" fontId="14" fillId="6" borderId="154" xfId="0" applyFont="1" applyFill="1" applyBorder="1" applyAlignment="1">
      <alignment horizontal="center" vertical="center" wrapText="1" readingOrder="2"/>
    </xf>
    <xf numFmtId="0" fontId="4" fillId="5" borderId="25" xfId="8" applyFont="1" applyFill="1" applyBorder="1" applyAlignment="1">
      <alignment horizontal="center" vertical="top" wrapText="1"/>
    </xf>
    <xf numFmtId="2" fontId="8" fillId="6" borderId="30" xfId="12" applyNumberFormat="1" applyFont="1" applyFill="1" applyBorder="1">
      <alignment horizontal="right" vertical="center" indent="1"/>
    </xf>
    <xf numFmtId="0" fontId="9" fillId="6" borderId="30" xfId="11" applyFont="1" applyFill="1" applyBorder="1" applyAlignment="1">
      <alignment horizontal="center" vertical="center" wrapText="1" readingOrder="2"/>
    </xf>
    <xf numFmtId="0" fontId="5" fillId="5" borderId="92" xfId="8" applyFont="1" applyFill="1" applyBorder="1">
      <alignment horizontal="center" vertical="center" wrapText="1"/>
    </xf>
    <xf numFmtId="0" fontId="14" fillId="5" borderId="89" xfId="8" applyFont="1" applyFill="1" applyBorder="1">
      <alignment horizontal="center" vertical="center" wrapText="1"/>
    </xf>
    <xf numFmtId="0" fontId="9" fillId="5" borderId="89" xfId="8" applyFont="1" applyFill="1" applyBorder="1">
      <alignment horizontal="center" vertical="center" wrapText="1"/>
    </xf>
    <xf numFmtId="1" fontId="9" fillId="5" borderId="57" xfId="22" applyFont="1" applyFill="1" applyBorder="1">
      <alignment horizontal="center" vertical="center"/>
    </xf>
    <xf numFmtId="0" fontId="19" fillId="5" borderId="89" xfId="8" applyFont="1" applyFill="1" applyBorder="1">
      <alignment horizontal="center" vertical="center" wrapText="1"/>
    </xf>
    <xf numFmtId="3" fontId="5" fillId="5" borderId="31" xfId="12" applyNumberFormat="1" applyFont="1" applyFill="1" applyBorder="1">
      <alignment horizontal="right" vertical="center" indent="1"/>
    </xf>
    <xf numFmtId="0" fontId="14" fillId="5" borderId="31" xfId="11" applyFont="1" applyFill="1" applyBorder="1" applyAlignment="1">
      <alignment horizontal="center" vertical="center" wrapText="1" readingOrder="2"/>
    </xf>
    <xf numFmtId="167" fontId="5" fillId="5" borderId="31" xfId="7" applyNumberFormat="1" applyFont="1" applyFill="1" applyBorder="1" applyAlignment="1">
      <alignment horizontal="right" vertical="center" indent="1"/>
    </xf>
    <xf numFmtId="3" fontId="14" fillId="0" borderId="0" xfId="4" applyNumberFormat="1" applyFont="1"/>
    <xf numFmtId="0" fontId="5" fillId="5" borderId="25" xfId="7" applyFont="1" applyFill="1" applyBorder="1" applyAlignment="1">
      <alignment horizontal="center" vertical="center" wrapText="1"/>
    </xf>
    <xf numFmtId="3" fontId="8" fillId="6" borderId="30" xfId="12" applyNumberFormat="1" applyFont="1" applyFill="1" applyBorder="1">
      <alignment horizontal="right" vertical="center" indent="1"/>
    </xf>
    <xf numFmtId="168" fontId="27" fillId="0" borderId="10" xfId="0" applyNumberFormat="1" applyFont="1" applyBorder="1" applyAlignment="1">
      <alignment vertical="center"/>
    </xf>
    <xf numFmtId="167" fontId="8" fillId="6" borderId="25" xfId="12" applyNumberFormat="1" applyFont="1" applyFill="1" applyBorder="1">
      <alignment horizontal="right" vertical="center" indent="1"/>
    </xf>
    <xf numFmtId="3" fontId="8" fillId="6" borderId="30" xfId="15" applyNumberFormat="1" applyFont="1" applyFill="1" applyBorder="1">
      <alignment horizontal="right" vertical="center" indent="1"/>
    </xf>
    <xf numFmtId="0" fontId="4" fillId="6" borderId="25" xfId="11" applyFont="1" applyFill="1" applyBorder="1">
      <alignment horizontal="left" vertical="center" wrapText="1" indent="1"/>
    </xf>
    <xf numFmtId="3" fontId="5" fillId="6" borderId="25" xfId="15" applyNumberFormat="1" applyFont="1" applyFill="1" applyBorder="1">
      <alignment horizontal="right" vertical="center" indent="1"/>
    </xf>
    <xf numFmtId="3" fontId="12" fillId="6" borderId="25" xfId="12" applyNumberFormat="1" applyFill="1" applyBorder="1">
      <alignment horizontal="right" vertical="center" indent="1"/>
    </xf>
    <xf numFmtId="0" fontId="11" fillId="6" borderId="25" xfId="16" applyFont="1" applyFill="1" applyBorder="1">
      <alignment horizontal="right" vertical="center" wrapText="1" indent="1" readingOrder="2"/>
    </xf>
    <xf numFmtId="0" fontId="4" fillId="5" borderId="26" xfId="7" applyFont="1" applyFill="1" applyBorder="1" applyAlignment="1">
      <alignment horizontal="center" vertical="center"/>
    </xf>
    <xf numFmtId="3" fontId="23" fillId="5" borderId="26" xfId="7" applyNumberFormat="1" applyFont="1" applyFill="1" applyBorder="1" applyAlignment="1">
      <alignment horizontal="right" vertical="center" indent="1"/>
    </xf>
    <xf numFmtId="0" fontId="11" fillId="5" borderId="26" xfId="7" applyFont="1" applyFill="1" applyBorder="1" applyAlignment="1">
      <alignment horizontal="center" vertical="center"/>
    </xf>
    <xf numFmtId="0" fontId="4" fillId="6" borderId="87" xfId="11" applyFont="1" applyFill="1" applyBorder="1">
      <alignment horizontal="left" vertical="center" wrapText="1" indent="1"/>
    </xf>
    <xf numFmtId="0" fontId="14" fillId="6" borderId="58" xfId="16" applyFont="1" applyFill="1" applyBorder="1">
      <alignment horizontal="right" vertical="center" wrapText="1" indent="1" readingOrder="2"/>
    </xf>
    <xf numFmtId="3" fontId="23" fillId="5" borderId="31" xfId="7" applyNumberFormat="1" applyFont="1" applyFill="1" applyBorder="1" applyAlignment="1">
      <alignment horizontal="right" vertical="center" indent="1"/>
    </xf>
    <xf numFmtId="3" fontId="5" fillId="6" borderId="31" xfId="15" applyNumberFormat="1" applyFont="1" applyFill="1" applyBorder="1">
      <alignment horizontal="right" vertical="center" indent="1"/>
    </xf>
    <xf numFmtId="0" fontId="4" fillId="6" borderId="88" xfId="11" applyFont="1" applyFill="1" applyBorder="1">
      <alignment horizontal="left" vertical="center" wrapText="1" indent="1"/>
    </xf>
    <xf numFmtId="0" fontId="14" fillId="6" borderId="59" xfId="16" applyFont="1" applyFill="1" applyBorder="1">
      <alignment horizontal="right" vertical="center" wrapText="1" indent="1" readingOrder="2"/>
    </xf>
    <xf numFmtId="0" fontId="4" fillId="5" borderId="16" xfId="11" applyFont="1" applyFill="1" applyBorder="1" applyAlignment="1">
      <alignment horizontal="left" vertical="center" wrapText="1" indent="1" readingOrder="1"/>
    </xf>
    <xf numFmtId="0" fontId="5" fillId="5" borderId="25" xfId="8" applyFont="1" applyFill="1" applyBorder="1">
      <alignment horizontal="center" vertical="center" wrapText="1"/>
    </xf>
    <xf numFmtId="0" fontId="14" fillId="6" borderId="0" xfId="11" applyFont="1" applyFill="1" applyBorder="1" applyAlignment="1">
      <alignment horizontal="center" vertical="center" wrapText="1" readingOrder="2"/>
    </xf>
    <xf numFmtId="1" fontId="8" fillId="6" borderId="0" xfId="12" applyNumberFormat="1" applyFont="1" applyFill="1" applyBorder="1">
      <alignment horizontal="right" vertical="center" indent="1"/>
    </xf>
    <xf numFmtId="1" fontId="5" fillId="6" borderId="0" xfId="15" applyNumberFormat="1" applyFont="1" applyFill="1" applyBorder="1">
      <alignment horizontal="right" vertical="center" indent="1"/>
    </xf>
    <xf numFmtId="0" fontId="8" fillId="6" borderId="0" xfId="11" applyFont="1" applyFill="1" applyBorder="1" applyAlignment="1">
      <alignment horizontal="center" vertical="center" wrapText="1" readingOrder="1"/>
    </xf>
    <xf numFmtId="1" fontId="8" fillId="6" borderId="17" xfId="12" applyNumberFormat="1" applyFont="1" applyFill="1" applyBorder="1">
      <alignment horizontal="right" vertical="center" indent="1"/>
    </xf>
    <xf numFmtId="0" fontId="14" fillId="5" borderId="17" xfId="11" applyFont="1" applyFill="1" applyBorder="1" applyAlignment="1">
      <alignment horizontal="center" vertical="center" wrapText="1" readingOrder="2"/>
    </xf>
    <xf numFmtId="1" fontId="8" fillId="5" borderId="17" xfId="12" applyNumberFormat="1" applyFont="1" applyFill="1" applyBorder="1">
      <alignment horizontal="right" vertical="center" indent="1"/>
    </xf>
    <xf numFmtId="0" fontId="5" fillId="5" borderId="17" xfId="11" applyFont="1" applyFill="1" applyBorder="1" applyAlignment="1">
      <alignment horizontal="center" vertical="center" wrapText="1" readingOrder="1"/>
    </xf>
    <xf numFmtId="1" fontId="8" fillId="5" borderId="16" xfId="12" applyNumberFormat="1" applyFont="1" applyFill="1" applyBorder="1">
      <alignment horizontal="right" vertical="center" indent="1"/>
    </xf>
    <xf numFmtId="1" fontId="5" fillId="5" borderId="16" xfId="15" applyNumberFormat="1" applyFont="1" applyFill="1" applyBorder="1">
      <alignment horizontal="right" vertical="center" indent="1"/>
    </xf>
    <xf numFmtId="0" fontId="5" fillId="6" borderId="26" xfId="7" applyFont="1" applyFill="1" applyBorder="1" applyAlignment="1">
      <alignment horizontal="center" vertical="center"/>
    </xf>
    <xf numFmtId="1" fontId="5" fillId="6" borderId="26" xfId="7" applyNumberFormat="1" applyFont="1" applyFill="1" applyBorder="1" applyAlignment="1">
      <alignment horizontal="right" vertical="center" indent="1"/>
    </xf>
    <xf numFmtId="0" fontId="19" fillId="6" borderId="26" xfId="7" applyFont="1" applyFill="1" applyBorder="1" applyAlignment="1">
      <alignment horizontal="center" vertical="center"/>
    </xf>
    <xf numFmtId="0" fontId="5" fillId="6" borderId="43" xfId="11" applyFont="1" applyFill="1" applyBorder="1" applyAlignment="1">
      <alignment horizontal="right" vertical="center" wrapText="1" indent="1" readingOrder="2"/>
    </xf>
    <xf numFmtId="167" fontId="5" fillId="6" borderId="43" xfId="12" applyNumberFormat="1" applyFont="1" applyFill="1" applyBorder="1">
      <alignment horizontal="right" vertical="center" indent="1"/>
    </xf>
    <xf numFmtId="0" fontId="8" fillId="6" borderId="43" xfId="12" applyFont="1" applyFill="1" applyBorder="1">
      <alignment horizontal="right" vertical="center" indent="1"/>
    </xf>
    <xf numFmtId="0" fontId="5" fillId="6" borderId="43" xfId="15" applyFont="1" applyFill="1" applyBorder="1">
      <alignment horizontal="right" vertical="center" indent="1"/>
    </xf>
    <xf numFmtId="167" fontId="5" fillId="6" borderId="43" xfId="15" applyNumberFormat="1" applyFont="1" applyFill="1" applyBorder="1">
      <alignment horizontal="right" vertical="center" indent="1"/>
    </xf>
    <xf numFmtId="0" fontId="19" fillId="6" borderId="43" xfId="11" applyFont="1" applyFill="1" applyBorder="1" applyAlignment="1">
      <alignment horizontal="left" vertical="center" wrapText="1" indent="1" readingOrder="1"/>
    </xf>
    <xf numFmtId="0" fontId="5" fillId="5" borderId="16" xfId="11" applyFont="1" applyFill="1" applyBorder="1" applyAlignment="1">
      <alignment horizontal="right" vertical="center" wrapText="1" indent="1" readingOrder="2"/>
    </xf>
    <xf numFmtId="167" fontId="5" fillId="5" borderId="16" xfId="12" applyNumberFormat="1" applyFont="1" applyFill="1" applyBorder="1">
      <alignment horizontal="right" vertical="center" indent="1"/>
    </xf>
    <xf numFmtId="0" fontId="5" fillId="5" borderId="16" xfId="15" applyFont="1" applyFill="1" applyBorder="1">
      <alignment horizontal="right" vertical="center" indent="1"/>
    </xf>
    <xf numFmtId="167" fontId="5" fillId="5" borderId="16" xfId="15" applyNumberFormat="1" applyFont="1" applyFill="1" applyBorder="1">
      <alignment horizontal="right" vertical="center" indent="1"/>
    </xf>
    <xf numFmtId="0" fontId="19" fillId="5" borderId="16" xfId="11" applyFont="1" applyFill="1" applyBorder="1" applyAlignment="1">
      <alignment horizontal="left" vertical="center" wrapText="1" indent="1" readingOrder="1"/>
    </xf>
    <xf numFmtId="0" fontId="5" fillId="5" borderId="26" xfId="7" applyFont="1" applyFill="1" applyBorder="1" applyAlignment="1">
      <alignment horizontal="center" vertical="center"/>
    </xf>
    <xf numFmtId="3" fontId="5" fillId="5" borderId="26" xfId="7" applyNumberFormat="1" applyFont="1" applyFill="1" applyBorder="1" applyAlignment="1">
      <alignment horizontal="right" vertical="center" indent="1"/>
    </xf>
    <xf numFmtId="1" fontId="5" fillId="5" borderId="26" xfId="7" applyNumberFormat="1" applyFont="1" applyFill="1" applyBorder="1" applyAlignment="1">
      <alignment horizontal="right" vertical="center" indent="1"/>
    </xf>
    <xf numFmtId="0" fontId="19" fillId="5" borderId="26" xfId="7" applyFont="1" applyFill="1" applyBorder="1" applyAlignment="1">
      <alignment horizontal="center" vertical="center"/>
    </xf>
    <xf numFmtId="0" fontId="5" fillId="6" borderId="16" xfId="11" applyFont="1" applyFill="1" applyBorder="1" applyAlignment="1">
      <alignment horizontal="right" vertical="center" wrapText="1" indent="1" readingOrder="2"/>
    </xf>
    <xf numFmtId="167" fontId="5" fillId="6" borderId="16" xfId="12" applyNumberFormat="1" applyFont="1" applyFill="1" applyBorder="1">
      <alignment horizontal="right" vertical="center" indent="1"/>
    </xf>
    <xf numFmtId="0" fontId="5" fillId="6" borderId="16" xfId="15" applyFont="1" applyFill="1" applyBorder="1">
      <alignment horizontal="right" vertical="center" indent="1"/>
    </xf>
    <xf numFmtId="167" fontId="5" fillId="6" borderId="16" xfId="15" applyNumberFormat="1" applyFont="1" applyFill="1" applyBorder="1">
      <alignment horizontal="right" vertical="center" indent="1"/>
    </xf>
    <xf numFmtId="0" fontId="19" fillId="6" borderId="16" xfId="11" applyFont="1" applyFill="1" applyBorder="1" applyAlignment="1">
      <alignment horizontal="left" vertical="center" wrapText="1" indent="1" readingOrder="1"/>
    </xf>
    <xf numFmtId="0" fontId="5" fillId="6" borderId="30" xfId="11" applyFont="1" applyFill="1" applyBorder="1" applyAlignment="1">
      <alignment horizontal="right" vertical="center" wrapText="1" indent="1" readingOrder="2"/>
    </xf>
    <xf numFmtId="0" fontId="19" fillId="6" borderId="30" xfId="11" applyFont="1" applyFill="1" applyBorder="1" applyAlignment="1">
      <alignment horizontal="left" vertical="center" wrapText="1" indent="1" readingOrder="1"/>
    </xf>
    <xf numFmtId="0" fontId="5" fillId="6" borderId="25" xfId="11" applyFont="1" applyFill="1" applyBorder="1" applyAlignment="1">
      <alignment horizontal="right" vertical="center" wrapText="1" indent="1" readingOrder="2"/>
    </xf>
    <xf numFmtId="167" fontId="5" fillId="6" borderId="25" xfId="12" applyNumberFormat="1" applyFont="1" applyFill="1" applyBorder="1">
      <alignment horizontal="right" vertical="center" indent="1"/>
    </xf>
    <xf numFmtId="0" fontId="8" fillId="6" borderId="25" xfId="12" applyFont="1" applyFill="1" applyBorder="1">
      <alignment horizontal="right" vertical="center" indent="1"/>
    </xf>
    <xf numFmtId="0" fontId="5" fillId="6" borderId="25" xfId="15" applyFont="1" applyFill="1" applyBorder="1">
      <alignment horizontal="right" vertical="center" indent="1"/>
    </xf>
    <xf numFmtId="167" fontId="5" fillId="6" borderId="25" xfId="15" applyNumberFormat="1" applyFont="1" applyFill="1" applyBorder="1">
      <alignment horizontal="right" vertical="center" indent="1"/>
    </xf>
    <xf numFmtId="0" fontId="19" fillId="6" borderId="25" xfId="11" applyFont="1" applyFill="1" applyBorder="1" applyAlignment="1">
      <alignment horizontal="left" vertical="center" wrapText="1" indent="1" readingOrder="1"/>
    </xf>
    <xf numFmtId="0" fontId="5" fillId="5" borderId="25" xfId="11" applyFont="1" applyFill="1" applyBorder="1" applyAlignment="1">
      <alignment horizontal="right" vertical="center" wrapText="1" indent="1" readingOrder="2"/>
    </xf>
    <xf numFmtId="0" fontId="8" fillId="5" borderId="25" xfId="12" applyFont="1" applyFill="1" applyBorder="1">
      <alignment horizontal="right" vertical="center" indent="1"/>
    </xf>
    <xf numFmtId="0" fontId="5" fillId="5" borderId="25" xfId="15" applyFont="1" applyFill="1" applyBorder="1">
      <alignment horizontal="right" vertical="center" indent="1"/>
    </xf>
    <xf numFmtId="167" fontId="5" fillId="5" borderId="25" xfId="15" applyNumberFormat="1" applyFont="1" applyFill="1" applyBorder="1">
      <alignment horizontal="right" vertical="center" indent="1"/>
    </xf>
    <xf numFmtId="0" fontId="19" fillId="5" borderId="25" xfId="11" applyFont="1" applyFill="1" applyBorder="1" applyAlignment="1">
      <alignment horizontal="left" vertical="center" wrapText="1" indent="1" readingOrder="1"/>
    </xf>
    <xf numFmtId="0" fontId="5" fillId="6" borderId="15" xfId="11" applyFont="1" applyFill="1" applyBorder="1" applyAlignment="1">
      <alignment horizontal="right" vertical="center" wrapText="1" indent="1" readingOrder="2"/>
    </xf>
    <xf numFmtId="167" fontId="5" fillId="6" borderId="15" xfId="12" applyNumberFormat="1" applyFont="1" applyFill="1" applyBorder="1">
      <alignment horizontal="right" vertical="center" indent="1"/>
    </xf>
    <xf numFmtId="0" fontId="19" fillId="6" borderId="15" xfId="11" applyFont="1" applyFill="1" applyBorder="1" applyAlignment="1">
      <alignment horizontal="left" vertical="center" wrapText="1" indent="1" readingOrder="1"/>
    </xf>
    <xf numFmtId="0" fontId="9" fillId="6" borderId="0" xfId="14" applyFill="1" applyAlignment="1">
      <alignment horizontal="right" vertical="center" readingOrder="2"/>
    </xf>
    <xf numFmtId="1" fontId="5" fillId="6" borderId="26" xfId="12" applyNumberFormat="1" applyFont="1" applyFill="1" applyBorder="1">
      <alignment horizontal="right" vertical="center" indent="1"/>
    </xf>
    <xf numFmtId="0" fontId="5" fillId="5" borderId="17" xfId="11" applyFont="1" applyFill="1" applyBorder="1" applyAlignment="1">
      <alignment horizontal="right" vertical="center" wrapText="1" indent="1" readingOrder="2"/>
    </xf>
    <xf numFmtId="1" fontId="5" fillId="5" borderId="17" xfId="15" applyNumberFormat="1" applyFont="1" applyFill="1" applyBorder="1">
      <alignment horizontal="right" vertical="center" indent="1"/>
    </xf>
    <xf numFmtId="0" fontId="33" fillId="5" borderId="17" xfId="11" applyFont="1" applyFill="1" applyBorder="1" applyAlignment="1">
      <alignment horizontal="left" vertical="center" wrapText="1" indent="1" readingOrder="1"/>
    </xf>
    <xf numFmtId="0" fontId="33" fillId="6" borderId="15" xfId="11" applyFont="1" applyFill="1" applyBorder="1" applyAlignment="1">
      <alignment horizontal="left" vertical="center" wrapText="1" indent="1" readingOrder="1"/>
    </xf>
    <xf numFmtId="0" fontId="33" fillId="5" borderId="16" xfId="11" applyFont="1" applyFill="1" applyBorder="1" applyAlignment="1">
      <alignment horizontal="left" vertical="center" wrapText="1" indent="1" readingOrder="1"/>
    </xf>
    <xf numFmtId="0" fontId="5" fillId="6" borderId="17" xfId="11" applyFont="1" applyFill="1" applyBorder="1" applyAlignment="1">
      <alignment horizontal="right" vertical="center" wrapText="1" indent="1" readingOrder="2"/>
    </xf>
    <xf numFmtId="0" fontId="5" fillId="5" borderId="15" xfId="11" applyFont="1" applyFill="1" applyBorder="1" applyAlignment="1">
      <alignment horizontal="right" vertical="center" wrapText="1" indent="1" readingOrder="2"/>
    </xf>
    <xf numFmtId="0" fontId="4" fillId="5" borderId="15" xfId="11" applyFont="1" applyFill="1" applyBorder="1" applyAlignment="1">
      <alignment horizontal="center" vertical="center" wrapText="1" readingOrder="1"/>
    </xf>
    <xf numFmtId="0" fontId="5" fillId="5" borderId="17" xfId="11" applyFont="1" applyFill="1" applyBorder="1" applyAlignment="1">
      <alignment horizontal="center" vertical="center" wrapText="1" readingOrder="2"/>
    </xf>
    <xf numFmtId="0" fontId="4" fillId="5" borderId="17" xfId="11" applyFont="1" applyFill="1" applyBorder="1" applyAlignment="1">
      <alignment horizontal="center" vertical="center" wrapText="1" readingOrder="1"/>
    </xf>
    <xf numFmtId="0" fontId="4" fillId="5" borderId="16" xfId="11" applyFont="1" applyFill="1" applyBorder="1" applyAlignment="1">
      <alignment horizontal="center" vertical="center" wrapText="1" readingOrder="1"/>
    </xf>
    <xf numFmtId="1" fontId="5" fillId="6" borderId="17" xfId="12" applyNumberFormat="1" applyFont="1" applyFill="1" applyBorder="1">
      <alignment horizontal="right" vertical="center" indent="1"/>
    </xf>
    <xf numFmtId="1" fontId="5" fillId="5" borderId="16" xfId="12" applyNumberFormat="1" applyFont="1" applyFill="1" applyBorder="1">
      <alignment horizontal="right" vertical="center" indent="1"/>
    </xf>
    <xf numFmtId="1" fontId="5" fillId="0" borderId="26" xfId="12" applyNumberFormat="1" applyFont="1" applyBorder="1">
      <alignment horizontal="right" vertical="center" indent="1"/>
    </xf>
    <xf numFmtId="3" fontId="8" fillId="0" borderId="17" xfId="12" applyNumberFormat="1" applyFont="1" applyBorder="1">
      <alignment horizontal="right" vertical="center" indent="1"/>
    </xf>
    <xf numFmtId="0" fontId="19" fillId="0" borderId="17" xfId="11" applyFont="1" applyFill="1" applyBorder="1" applyAlignment="1">
      <alignment horizontal="left" vertical="center" wrapText="1" indent="1" readingOrder="1"/>
    </xf>
    <xf numFmtId="0" fontId="19" fillId="5" borderId="15" xfId="11" applyFont="1" applyFill="1" applyBorder="1" applyAlignment="1">
      <alignment horizontal="left" vertical="center" wrapText="1" indent="1" readingOrder="1"/>
    </xf>
    <xf numFmtId="0" fontId="5" fillId="0" borderId="16" xfId="11" applyFont="1" applyFill="1" applyBorder="1" applyAlignment="1">
      <alignment horizontal="right" vertical="center" wrapText="1" indent="1" readingOrder="2"/>
    </xf>
    <xf numFmtId="0" fontId="19" fillId="0" borderId="16" xfId="11" applyFont="1" applyFill="1" applyBorder="1" applyAlignment="1">
      <alignment horizontal="left" vertical="center" wrapText="1" indent="1" readingOrder="1"/>
    </xf>
    <xf numFmtId="0" fontId="5" fillId="5" borderId="26" xfId="11" applyFont="1" applyFill="1" applyBorder="1" applyAlignment="1">
      <alignment horizontal="center" vertical="center" wrapText="1"/>
    </xf>
    <xf numFmtId="1" fontId="5" fillId="5" borderId="26" xfId="11" applyNumberFormat="1" applyFont="1" applyFill="1" applyBorder="1" applyAlignment="1">
      <alignment horizontal="right" vertical="center" wrapText="1" indent="1"/>
    </xf>
    <xf numFmtId="1" fontId="5" fillId="5" borderId="31" xfId="11" applyNumberFormat="1" applyFont="1" applyFill="1" applyBorder="1" applyAlignment="1">
      <alignment horizontal="right" vertical="center" wrapText="1" indent="1"/>
    </xf>
    <xf numFmtId="0" fontId="19" fillId="5" borderId="26" xfId="11" applyFont="1" applyFill="1" applyBorder="1" applyAlignment="1">
      <alignment horizontal="center" vertical="center" wrapText="1"/>
    </xf>
    <xf numFmtId="1" fontId="8" fillId="0" borderId="43" xfId="12" applyNumberFormat="1" applyFont="1" applyBorder="1">
      <alignment horizontal="right" vertical="center" indent="1"/>
    </xf>
    <xf numFmtId="1" fontId="8" fillId="0" borderId="25" xfId="12" applyNumberFormat="1" applyFont="1" applyBorder="1">
      <alignment horizontal="right" vertical="center" indent="1"/>
    </xf>
    <xf numFmtId="1" fontId="8" fillId="0" borderId="16" xfId="12" applyNumberFormat="1" applyFont="1" applyBorder="1">
      <alignment horizontal="right" vertical="center" indent="1"/>
    </xf>
    <xf numFmtId="1" fontId="8" fillId="0" borderId="15" xfId="12" applyNumberFormat="1" applyFont="1" applyBorder="1">
      <alignment horizontal="right" vertical="center" indent="1"/>
    </xf>
    <xf numFmtId="1" fontId="5" fillId="0" borderId="30" xfId="12" applyNumberFormat="1" applyFont="1" applyBorder="1">
      <alignment horizontal="right" vertical="center" indent="1"/>
    </xf>
    <xf numFmtId="1" fontId="5" fillId="0" borderId="15" xfId="12" applyNumberFormat="1" applyFont="1" applyBorder="1">
      <alignment horizontal="right" vertical="center" indent="1"/>
    </xf>
    <xf numFmtId="0" fontId="19" fillId="5" borderId="26" xfId="7" applyFont="1" applyFill="1" applyBorder="1" applyAlignment="1">
      <alignment horizontal="center" vertical="center" wrapText="1"/>
    </xf>
    <xf numFmtId="0" fontId="5" fillId="0" borderId="0" xfId="11" applyFont="1" applyFill="1" applyBorder="1" applyAlignment="1">
      <alignment horizontal="center" vertical="center" wrapText="1"/>
    </xf>
    <xf numFmtId="3" fontId="5" fillId="0" borderId="0" xfId="11" applyNumberFormat="1" applyFont="1" applyFill="1" applyBorder="1" applyAlignment="1">
      <alignment horizontal="right" vertical="center" wrapText="1" indent="1"/>
    </xf>
    <xf numFmtId="0" fontId="5" fillId="5" borderId="169" xfId="11" applyFont="1" applyFill="1" applyBorder="1" applyAlignment="1">
      <alignment horizontal="center" vertical="center" wrapText="1"/>
    </xf>
    <xf numFmtId="3" fontId="5" fillId="5" borderId="26" xfId="11" applyNumberFormat="1" applyFont="1" applyFill="1" applyBorder="1" applyAlignment="1">
      <alignment horizontal="right" vertical="center" wrapText="1" indent="1"/>
    </xf>
    <xf numFmtId="0" fontId="4" fillId="5" borderId="169" xfId="11" applyFont="1" applyFill="1" applyBorder="1" applyAlignment="1">
      <alignment horizontal="center" vertical="center" wrapText="1"/>
    </xf>
    <xf numFmtId="3" fontId="5" fillId="0" borderId="17" xfId="12" applyNumberFormat="1" applyFont="1" applyBorder="1">
      <alignment horizontal="right" vertical="center" indent="1"/>
    </xf>
    <xf numFmtId="0" fontId="4" fillId="6" borderId="17" xfId="11" applyFont="1" applyFill="1" applyBorder="1" applyAlignment="1">
      <alignment horizontal="left" vertical="center" wrapText="1" indent="1" readingOrder="1"/>
    </xf>
    <xf numFmtId="3" fontId="8" fillId="0" borderId="30" xfId="12" applyNumberFormat="1" applyFont="1" applyBorder="1">
      <alignment horizontal="right" vertical="center" indent="1"/>
    </xf>
    <xf numFmtId="3" fontId="5" fillId="0" borderId="30" xfId="12" applyNumberFormat="1" applyFont="1" applyBorder="1">
      <alignment horizontal="right" vertical="center" indent="1"/>
    </xf>
    <xf numFmtId="0" fontId="4" fillId="6" borderId="30" xfId="11" applyFont="1" applyFill="1" applyBorder="1" applyAlignment="1">
      <alignment horizontal="left" vertical="center" wrapText="1" indent="1" readingOrder="1"/>
    </xf>
    <xf numFmtId="0" fontId="23" fillId="5" borderId="31" xfId="7" applyFont="1" applyFill="1" applyBorder="1" applyAlignment="1">
      <alignment horizontal="center" vertical="center" wrapText="1"/>
    </xf>
    <xf numFmtId="0" fontId="9" fillId="6" borderId="0" xfId="5" applyFill="1" applyAlignment="1">
      <alignment horizontal="right" vertical="center" readingOrder="2"/>
    </xf>
    <xf numFmtId="0" fontId="16" fillId="6" borderId="0" xfId="4" applyFont="1" applyFill="1"/>
    <xf numFmtId="0" fontId="8" fillId="6" borderId="0" xfId="4" applyFill="1"/>
    <xf numFmtId="0" fontId="17" fillId="6" borderId="0" xfId="4" applyFont="1" applyFill="1"/>
    <xf numFmtId="0" fontId="45" fillId="0" borderId="0" xfId="0" applyFont="1"/>
    <xf numFmtId="0" fontId="5" fillId="5" borderId="25" xfId="7" applyFont="1" applyFill="1" applyBorder="1" applyAlignment="1">
      <alignment horizontal="center" vertical="center" wrapText="1" readingOrder="1"/>
    </xf>
    <xf numFmtId="0" fontId="5" fillId="6" borderId="26" xfId="11" applyFont="1" applyFill="1" applyBorder="1" applyAlignment="1">
      <alignment horizontal="center" vertical="center" wrapText="1" readingOrder="1"/>
    </xf>
    <xf numFmtId="1" fontId="8" fillId="6" borderId="26" xfId="12" applyNumberFormat="1" applyFont="1" applyFill="1" applyBorder="1">
      <alignment horizontal="right" vertical="center" indent="1"/>
    </xf>
    <xf numFmtId="0" fontId="14" fillId="6" borderId="26" xfId="11" applyFont="1" applyFill="1" applyBorder="1" applyAlignment="1">
      <alignment horizontal="center" vertical="center" wrapText="1" readingOrder="2"/>
    </xf>
    <xf numFmtId="0" fontId="44" fillId="6" borderId="22" xfId="4" applyFont="1" applyFill="1" applyBorder="1" applyAlignment="1">
      <alignment horizontal="center" vertical="center" wrapText="1"/>
    </xf>
    <xf numFmtId="0" fontId="46" fillId="6" borderId="22" xfId="4" applyFont="1" applyFill="1" applyBorder="1" applyAlignment="1">
      <alignment vertical="center"/>
    </xf>
    <xf numFmtId="0" fontId="47" fillId="6" borderId="22" xfId="4" applyFont="1" applyFill="1" applyBorder="1" applyAlignment="1">
      <alignment horizontal="center" vertical="center"/>
    </xf>
    <xf numFmtId="0" fontId="45" fillId="0" borderId="0" xfId="4" applyFont="1" applyAlignment="1">
      <alignment vertical="center"/>
    </xf>
    <xf numFmtId="0" fontId="48" fillId="5" borderId="26" xfId="4" applyFont="1" applyFill="1" applyBorder="1" applyAlignment="1">
      <alignment horizontal="center" vertical="center" wrapText="1" readingOrder="2"/>
    </xf>
    <xf numFmtId="0" fontId="48" fillId="5" borderId="26" xfId="4" applyFont="1" applyFill="1" applyBorder="1" applyAlignment="1">
      <alignment horizontal="center" vertical="center" wrapText="1" readingOrder="1"/>
    </xf>
    <xf numFmtId="0" fontId="44" fillId="5" borderId="26" xfId="4" applyFont="1" applyFill="1" applyBorder="1" applyAlignment="1">
      <alignment horizontal="center" vertical="center" wrapText="1" readingOrder="2"/>
    </xf>
    <xf numFmtId="0" fontId="50" fillId="11" borderId="16" xfId="4" applyFont="1" applyFill="1" applyBorder="1" applyAlignment="1">
      <alignment horizontal="center" vertical="center" wrapText="1" readingOrder="1"/>
    </xf>
    <xf numFmtId="0" fontId="48" fillId="11" borderId="16" xfId="4" applyFont="1" applyFill="1" applyBorder="1" applyAlignment="1">
      <alignment horizontal="center" vertical="center" wrapText="1" readingOrder="1"/>
    </xf>
    <xf numFmtId="49" fontId="48" fillId="11" borderId="16" xfId="4" applyNumberFormat="1" applyFont="1" applyFill="1" applyBorder="1" applyAlignment="1">
      <alignment vertical="center" wrapText="1" readingOrder="1"/>
    </xf>
    <xf numFmtId="0" fontId="51" fillId="0" borderId="16" xfId="4" applyFont="1" applyBorder="1" applyAlignment="1">
      <alignment horizontal="left" vertical="center" wrapText="1" indent="1"/>
    </xf>
    <xf numFmtId="0" fontId="50" fillId="0" borderId="16" xfId="4" applyFont="1" applyBorder="1" applyAlignment="1">
      <alignment horizontal="center" vertical="center" wrapText="1" readingOrder="1"/>
    </xf>
    <xf numFmtId="49" fontId="50" fillId="0" borderId="16" xfId="4" applyNumberFormat="1" applyFont="1" applyBorder="1" applyAlignment="1">
      <alignment horizontal="center" vertical="center" wrapText="1" readingOrder="1"/>
    </xf>
    <xf numFmtId="0" fontId="48" fillId="0" borderId="16" xfId="4" applyFont="1" applyBorder="1" applyAlignment="1">
      <alignment horizontal="right" vertical="center" wrapText="1" indent="1" readingOrder="2"/>
    </xf>
    <xf numFmtId="0" fontId="51" fillId="5" borderId="16" xfId="4" applyFont="1" applyFill="1" applyBorder="1" applyAlignment="1">
      <alignment horizontal="left" vertical="center" wrapText="1" indent="1"/>
    </xf>
    <xf numFmtId="0" fontId="50" fillId="5" borderId="16" xfId="4" applyFont="1" applyFill="1" applyBorder="1" applyAlignment="1">
      <alignment horizontal="center" vertical="center" wrapText="1" readingOrder="1"/>
    </xf>
    <xf numFmtId="49" fontId="50" fillId="5" borderId="16" xfId="4" applyNumberFormat="1" applyFont="1" applyFill="1" applyBorder="1" applyAlignment="1">
      <alignment horizontal="center" vertical="center" wrapText="1" readingOrder="1"/>
    </xf>
    <xf numFmtId="0" fontId="48" fillId="5" borderId="16" xfId="4" applyFont="1" applyFill="1" applyBorder="1" applyAlignment="1">
      <alignment horizontal="right" vertical="center" wrapText="1" indent="1" readingOrder="2"/>
    </xf>
    <xf numFmtId="0" fontId="52" fillId="0" borderId="16" xfId="4" applyFont="1" applyBorder="1" applyAlignment="1">
      <alignment horizontal="left" vertical="center" wrapText="1"/>
    </xf>
    <xf numFmtId="0" fontId="48" fillId="0" borderId="16" xfId="4" applyFont="1" applyBorder="1" applyAlignment="1">
      <alignment horizontal="right" vertical="center" wrapText="1" readingOrder="2"/>
    </xf>
    <xf numFmtId="0" fontId="51" fillId="5" borderId="43" xfId="4" applyFont="1" applyFill="1" applyBorder="1" applyAlignment="1">
      <alignment horizontal="left" vertical="center" wrapText="1" indent="1"/>
    </xf>
    <xf numFmtId="49" fontId="50" fillId="5" borderId="43" xfId="4" applyNumberFormat="1" applyFont="1" applyFill="1" applyBorder="1" applyAlignment="1">
      <alignment horizontal="center" vertical="center" wrapText="1" readingOrder="1"/>
    </xf>
    <xf numFmtId="0" fontId="48" fillId="5" borderId="43" xfId="4" applyFont="1" applyFill="1" applyBorder="1" applyAlignment="1">
      <alignment horizontal="right" vertical="center" wrapText="1" indent="1" readingOrder="2"/>
    </xf>
    <xf numFmtId="0" fontId="51" fillId="5" borderId="17" xfId="4" applyFont="1" applyFill="1" applyBorder="1" applyAlignment="1">
      <alignment horizontal="left" vertical="center" wrapText="1" indent="1"/>
    </xf>
    <xf numFmtId="49" fontId="50" fillId="5" borderId="17" xfId="4" applyNumberFormat="1" applyFont="1" applyFill="1" applyBorder="1" applyAlignment="1">
      <alignment horizontal="center" vertical="center" wrapText="1" readingOrder="1"/>
    </xf>
    <xf numFmtId="0" fontId="48" fillId="5" borderId="17" xfId="4" applyFont="1" applyFill="1" applyBorder="1" applyAlignment="1">
      <alignment horizontal="right" vertical="center" wrapText="1" indent="1" readingOrder="2"/>
    </xf>
    <xf numFmtId="0" fontId="51" fillId="0" borderId="15" xfId="4" applyFont="1" applyBorder="1" applyAlignment="1">
      <alignment horizontal="left" vertical="center" wrapText="1" indent="1"/>
    </xf>
    <xf numFmtId="49" fontId="50" fillId="0" borderId="15" xfId="4" applyNumberFormat="1" applyFont="1" applyBorder="1" applyAlignment="1">
      <alignment horizontal="center" vertical="center" wrapText="1" readingOrder="1"/>
    </xf>
    <xf numFmtId="0" fontId="48" fillId="0" borderId="15" xfId="4" applyFont="1" applyBorder="1" applyAlignment="1">
      <alignment horizontal="right" vertical="center" wrapText="1" indent="1" readingOrder="2"/>
    </xf>
    <xf numFmtId="0" fontId="51" fillId="6" borderId="16" xfId="4" applyFont="1" applyFill="1" applyBorder="1" applyAlignment="1">
      <alignment horizontal="left" vertical="center" wrapText="1" indent="1"/>
    </xf>
    <xf numFmtId="49" fontId="50" fillId="6" borderId="16" xfId="4" applyNumberFormat="1" applyFont="1" applyFill="1" applyBorder="1" applyAlignment="1">
      <alignment horizontal="center" vertical="center" wrapText="1" readingOrder="1"/>
    </xf>
    <xf numFmtId="0" fontId="48" fillId="6" borderId="16" xfId="4" applyFont="1" applyFill="1" applyBorder="1" applyAlignment="1">
      <alignment horizontal="right" vertical="center" wrapText="1" indent="1" readingOrder="2"/>
    </xf>
    <xf numFmtId="0" fontId="50" fillId="6" borderId="16" xfId="4" applyFont="1" applyFill="1" applyBorder="1" applyAlignment="1">
      <alignment horizontal="center" vertical="center" wrapText="1" readingOrder="1"/>
    </xf>
    <xf numFmtId="0" fontId="50" fillId="5" borderId="17" xfId="4" applyFont="1" applyFill="1" applyBorder="1" applyAlignment="1">
      <alignment horizontal="center" vertical="center" wrapText="1" readingOrder="1"/>
    </xf>
    <xf numFmtId="0" fontId="51" fillId="6" borderId="165" xfId="4" applyFont="1" applyFill="1" applyBorder="1" applyAlignment="1">
      <alignment horizontal="left" vertical="center" wrapText="1" indent="1"/>
    </xf>
    <xf numFmtId="0" fontId="50" fillId="6" borderId="25" xfId="4" applyFont="1" applyFill="1" applyBorder="1" applyAlignment="1">
      <alignment horizontal="center" vertical="center" wrapText="1" readingOrder="1"/>
    </xf>
    <xf numFmtId="49" fontId="50" fillId="6" borderId="25" xfId="4" applyNumberFormat="1" applyFont="1" applyFill="1" applyBorder="1" applyAlignment="1">
      <alignment horizontal="center" vertical="center" wrapText="1" readingOrder="1"/>
    </xf>
    <xf numFmtId="0" fontId="48" fillId="6" borderId="25" xfId="4" applyFont="1" applyFill="1" applyBorder="1" applyAlignment="1">
      <alignment horizontal="right" vertical="center" wrapText="1" indent="1" readingOrder="2"/>
    </xf>
    <xf numFmtId="0" fontId="48" fillId="5" borderId="16" xfId="4" applyFont="1" applyFill="1" applyBorder="1" applyAlignment="1">
      <alignment horizontal="right" vertical="center" wrapText="1" indent="1"/>
    </xf>
    <xf numFmtId="0" fontId="50" fillId="5" borderId="43" xfId="4" applyFont="1" applyFill="1" applyBorder="1" applyAlignment="1">
      <alignment horizontal="center" vertical="center" wrapText="1" readingOrder="1"/>
    </xf>
    <xf numFmtId="0" fontId="51" fillId="5" borderId="103" xfId="4" applyFont="1" applyFill="1" applyBorder="1" applyAlignment="1">
      <alignment horizontal="left" vertical="center" wrapText="1" indent="1"/>
    </xf>
    <xf numFmtId="0" fontId="50" fillId="5" borderId="148" xfId="4" applyFont="1" applyFill="1" applyBorder="1" applyAlignment="1">
      <alignment horizontal="center" vertical="center" wrapText="1" readingOrder="1"/>
    </xf>
    <xf numFmtId="49" fontId="50" fillId="5" borderId="148" xfId="4" applyNumberFormat="1" applyFont="1" applyFill="1" applyBorder="1" applyAlignment="1">
      <alignment horizontal="center" vertical="center" wrapText="1" readingOrder="1"/>
    </xf>
    <xf numFmtId="0" fontId="48" fillId="5" borderId="41" xfId="4" applyFont="1" applyFill="1" applyBorder="1" applyAlignment="1">
      <alignment horizontal="right" vertical="center" wrapText="1" indent="1" readingOrder="2"/>
    </xf>
    <xf numFmtId="0" fontId="51" fillId="6" borderId="42" xfId="4" applyFont="1" applyFill="1" applyBorder="1" applyAlignment="1">
      <alignment horizontal="left" vertical="center" wrapText="1" indent="1"/>
    </xf>
    <xf numFmtId="0" fontId="50" fillId="6" borderId="148" xfId="4" applyFont="1" applyFill="1" applyBorder="1" applyAlignment="1">
      <alignment horizontal="center" vertical="center" wrapText="1" readingOrder="1"/>
    </xf>
    <xf numFmtId="49" fontId="50" fillId="6" borderId="148" xfId="4" applyNumberFormat="1" applyFont="1" applyFill="1" applyBorder="1" applyAlignment="1">
      <alignment horizontal="center" vertical="center" wrapText="1" readingOrder="1"/>
    </xf>
    <xf numFmtId="0" fontId="48" fillId="6" borderId="41" xfId="4" applyFont="1" applyFill="1" applyBorder="1" applyAlignment="1">
      <alignment horizontal="right" vertical="center" wrapText="1" indent="1" readingOrder="2"/>
    </xf>
    <xf numFmtId="0" fontId="51" fillId="5" borderId="42" xfId="4" applyFont="1" applyFill="1" applyBorder="1" applyAlignment="1">
      <alignment horizontal="left" vertical="center" wrapText="1" indent="1"/>
    </xf>
    <xf numFmtId="0" fontId="48" fillId="5" borderId="41" xfId="4" applyFont="1" applyFill="1" applyBorder="1" applyAlignment="1">
      <alignment horizontal="right" vertical="center" wrapText="1" readingOrder="2"/>
    </xf>
    <xf numFmtId="0" fontId="45" fillId="0" borderId="0" xfId="4" applyFont="1" applyAlignment="1">
      <alignment vertical="center" readingOrder="1"/>
    </xf>
    <xf numFmtId="0" fontId="53" fillId="11" borderId="16" xfId="4" applyFont="1" applyFill="1" applyBorder="1" applyAlignment="1">
      <alignment horizontal="center" vertical="center" wrapText="1" readingOrder="2"/>
    </xf>
    <xf numFmtId="0" fontId="48" fillId="6" borderId="25" xfId="4" applyFont="1" applyFill="1" applyBorder="1" applyAlignment="1">
      <alignment horizontal="center" vertical="center" wrapText="1" readingOrder="2"/>
    </xf>
    <xf numFmtId="0" fontId="48" fillId="6" borderId="25" xfId="4" applyFont="1" applyFill="1" applyBorder="1" applyAlignment="1">
      <alignment horizontal="center" vertical="center" wrapText="1" readingOrder="1"/>
    </xf>
    <xf numFmtId="0" fontId="44" fillId="6" borderId="25" xfId="4" applyFont="1" applyFill="1" applyBorder="1" applyAlignment="1">
      <alignment horizontal="center" vertical="center" wrapText="1" readingOrder="2"/>
    </xf>
    <xf numFmtId="0" fontId="51" fillId="0" borderId="30" xfId="4" applyFont="1" applyBorder="1" applyAlignment="1">
      <alignment horizontal="left" vertical="center" wrapText="1" indent="1"/>
    </xf>
    <xf numFmtId="0" fontId="50" fillId="0" borderId="30" xfId="4" applyFont="1" applyBorder="1" applyAlignment="1">
      <alignment horizontal="center" vertical="center" wrapText="1" readingOrder="1"/>
    </xf>
    <xf numFmtId="49" fontId="50" fillId="0" borderId="30" xfId="4" applyNumberFormat="1" applyFont="1" applyBorder="1" applyAlignment="1">
      <alignment horizontal="center" vertical="center" wrapText="1" readingOrder="1"/>
    </xf>
    <xf numFmtId="0" fontId="48" fillId="0" borderId="30" xfId="4" applyFont="1" applyBorder="1" applyAlignment="1">
      <alignment horizontal="right" vertical="center" wrapText="1" indent="1" readingOrder="2"/>
    </xf>
    <xf numFmtId="0" fontId="51" fillId="5" borderId="166" xfId="4" applyFont="1" applyFill="1" applyBorder="1" applyAlignment="1">
      <alignment horizontal="left" vertical="center" wrapText="1" indent="1"/>
    </xf>
    <xf numFmtId="0" fontId="50" fillId="5" borderId="166" xfId="4" applyFont="1" applyFill="1" applyBorder="1" applyAlignment="1">
      <alignment horizontal="center" vertical="center" wrapText="1" readingOrder="1"/>
    </xf>
    <xf numFmtId="49" fontId="50" fillId="5" borderId="166" xfId="4" applyNumberFormat="1" applyFont="1" applyFill="1" applyBorder="1" applyAlignment="1">
      <alignment horizontal="center" vertical="center" wrapText="1" readingOrder="1"/>
    </xf>
    <xf numFmtId="0" fontId="48" fillId="5" borderId="166" xfId="4" applyFont="1" applyFill="1" applyBorder="1" applyAlignment="1">
      <alignment horizontal="right" vertical="center" wrapText="1" indent="1" readingOrder="2"/>
    </xf>
    <xf numFmtId="0" fontId="51" fillId="5" borderId="95" xfId="4" applyFont="1" applyFill="1" applyBorder="1" applyAlignment="1">
      <alignment horizontal="left" vertical="center" wrapText="1" indent="1"/>
    </xf>
    <xf numFmtId="0" fontId="50" fillId="5" borderId="95" xfId="4" applyFont="1" applyFill="1" applyBorder="1" applyAlignment="1">
      <alignment horizontal="center" vertical="center" wrapText="1" readingOrder="1"/>
    </xf>
    <xf numFmtId="49" fontId="50" fillId="5" borderId="95" xfId="4" applyNumberFormat="1" applyFont="1" applyFill="1" applyBorder="1" applyAlignment="1">
      <alignment horizontal="center" vertical="center" wrapText="1" readingOrder="1"/>
    </xf>
    <xf numFmtId="0" fontId="48" fillId="5" borderId="95" xfId="4" applyFont="1" applyFill="1" applyBorder="1" applyAlignment="1">
      <alignment horizontal="right" vertical="center" wrapText="1" indent="1" readingOrder="2"/>
    </xf>
    <xf numFmtId="0" fontId="54" fillId="5" borderId="7" xfId="0" applyFont="1" applyFill="1" applyBorder="1" applyAlignment="1">
      <alignment horizontal="center" vertical="center" wrapText="1" readingOrder="1"/>
    </xf>
    <xf numFmtId="0" fontId="54" fillId="5" borderId="104" xfId="0" applyFont="1" applyFill="1" applyBorder="1" applyAlignment="1">
      <alignment horizontal="center" wrapText="1" readingOrder="1"/>
    </xf>
    <xf numFmtId="0" fontId="56" fillId="5" borderId="105" xfId="0" applyFont="1" applyFill="1" applyBorder="1" applyAlignment="1">
      <alignment horizontal="center" vertical="top" wrapText="1" readingOrder="1"/>
    </xf>
    <xf numFmtId="0" fontId="59" fillId="11" borderId="16" xfId="4" applyFont="1" applyFill="1" applyBorder="1" applyAlignment="1">
      <alignment horizontal="center" vertical="center" wrapText="1" readingOrder="1"/>
    </xf>
    <xf numFmtId="0" fontId="60" fillId="11" borderId="16" xfId="4" applyFont="1" applyFill="1" applyBorder="1" applyAlignment="1">
      <alignment horizontal="center" vertical="center" wrapText="1" readingOrder="1"/>
    </xf>
    <xf numFmtId="49" fontId="60" fillId="11" borderId="16" xfId="4" applyNumberFormat="1" applyFont="1" applyFill="1" applyBorder="1" applyAlignment="1">
      <alignment vertical="center" wrapText="1" readingOrder="1"/>
    </xf>
    <xf numFmtId="0" fontId="61" fillId="11" borderId="16" xfId="4" applyFont="1" applyFill="1" applyBorder="1" applyAlignment="1">
      <alignment horizontal="center" vertical="center" wrapText="1" readingOrder="2"/>
    </xf>
    <xf numFmtId="0" fontId="60" fillId="6" borderId="25" xfId="4" applyFont="1" applyFill="1" applyBorder="1" applyAlignment="1">
      <alignment horizontal="center" vertical="center" wrapText="1" readingOrder="2"/>
    </xf>
    <xf numFmtId="0" fontId="60" fillId="6" borderId="25" xfId="4" applyFont="1" applyFill="1" applyBorder="1" applyAlignment="1">
      <alignment horizontal="center" vertical="center" wrapText="1" readingOrder="1"/>
    </xf>
    <xf numFmtId="0" fontId="62" fillId="6" borderId="25" xfId="4" applyFont="1" applyFill="1" applyBorder="1" applyAlignment="1">
      <alignment horizontal="center" vertical="center" wrapText="1" readingOrder="2"/>
    </xf>
    <xf numFmtId="0" fontId="52" fillId="0" borderId="15" xfId="4" applyFont="1" applyBorder="1" applyAlignment="1">
      <alignment horizontal="left" vertical="center" wrapText="1"/>
    </xf>
    <xf numFmtId="0" fontId="50" fillId="0" borderId="15" xfId="4" applyFont="1" applyBorder="1" applyAlignment="1">
      <alignment horizontal="center" vertical="center" wrapText="1" readingOrder="1"/>
    </xf>
    <xf numFmtId="0" fontId="48" fillId="0" borderId="15" xfId="4" applyFont="1" applyBorder="1" applyAlignment="1">
      <alignment horizontal="right" vertical="center" wrapText="1" readingOrder="2"/>
    </xf>
    <xf numFmtId="0" fontId="48" fillId="5" borderId="17" xfId="4" applyFont="1" applyFill="1" applyBorder="1" applyAlignment="1">
      <alignment horizontal="right" vertical="center" wrapText="1" readingOrder="2"/>
    </xf>
    <xf numFmtId="3" fontId="5" fillId="6" borderId="44" xfId="34" applyNumberFormat="1" applyFont="1" applyFill="1" applyBorder="1" applyAlignment="1">
      <alignment vertical="center"/>
    </xf>
    <xf numFmtId="3" fontId="8" fillId="6" borderId="45" xfId="34" applyNumberFormat="1" applyFill="1" applyBorder="1" applyAlignment="1">
      <alignment vertical="center"/>
    </xf>
    <xf numFmtId="3" fontId="8" fillId="6" borderId="44" xfId="34" applyNumberFormat="1" applyFill="1" applyBorder="1" applyAlignment="1">
      <alignment vertical="center"/>
    </xf>
    <xf numFmtId="3" fontId="5" fillId="6" borderId="8" xfId="34" applyNumberFormat="1" applyFont="1" applyFill="1" applyBorder="1" applyAlignment="1">
      <alignment vertical="center"/>
    </xf>
    <xf numFmtId="3" fontId="8" fillId="6" borderId="38" xfId="34" applyNumberFormat="1" applyFill="1" applyBorder="1" applyAlignment="1">
      <alignment vertical="center"/>
    </xf>
    <xf numFmtId="3" fontId="8" fillId="6" borderId="8" xfId="34" applyNumberFormat="1" applyFill="1" applyBorder="1" applyAlignment="1">
      <alignment vertical="center"/>
    </xf>
    <xf numFmtId="3" fontId="5" fillId="5" borderId="8" xfId="34" applyNumberFormat="1" applyFont="1" applyFill="1" applyBorder="1" applyAlignment="1">
      <alignment vertical="center"/>
    </xf>
    <xf numFmtId="3" fontId="8" fillId="5" borderId="38" xfId="34" applyNumberFormat="1" applyFill="1" applyBorder="1" applyAlignment="1">
      <alignment vertical="center"/>
    </xf>
    <xf numFmtId="3" fontId="8" fillId="5" borderId="8" xfId="34" applyNumberFormat="1" applyFill="1" applyBorder="1" applyAlignment="1">
      <alignment vertical="center"/>
    </xf>
    <xf numFmtId="3" fontId="5" fillId="6" borderId="11" xfId="34" applyNumberFormat="1" applyFont="1" applyFill="1" applyBorder="1" applyAlignment="1">
      <alignment vertical="center"/>
    </xf>
    <xf numFmtId="3" fontId="8" fillId="6" borderId="56" xfId="34" applyNumberFormat="1" applyFill="1" applyBorder="1" applyAlignment="1">
      <alignment vertical="center"/>
    </xf>
    <xf numFmtId="3" fontId="8" fillId="6" borderId="11" xfId="34" applyNumberFormat="1" applyFill="1" applyBorder="1" applyAlignment="1">
      <alignment vertical="center"/>
    </xf>
    <xf numFmtId="3" fontId="5" fillId="5" borderId="44" xfId="34" applyNumberFormat="1" applyFont="1" applyFill="1" applyBorder="1" applyAlignment="1">
      <alignment vertical="center"/>
    </xf>
    <xf numFmtId="3" fontId="5" fillId="5" borderId="9" xfId="34" applyNumberFormat="1" applyFont="1" applyFill="1" applyBorder="1" applyAlignment="1">
      <alignment vertical="center"/>
    </xf>
    <xf numFmtId="3" fontId="5" fillId="5" borderId="23" xfId="34" applyNumberFormat="1" applyFont="1" applyFill="1" applyBorder="1" applyAlignment="1">
      <alignment vertical="center"/>
    </xf>
    <xf numFmtId="3" fontId="5" fillId="6" borderId="25" xfId="7" applyNumberFormat="1" applyFont="1" applyFill="1" applyBorder="1" applyAlignment="1">
      <alignment horizontal="right" vertical="center" wrapText="1" indent="1"/>
    </xf>
    <xf numFmtId="3" fontId="5" fillId="6" borderId="25" xfId="8" applyNumberFormat="1" applyFont="1" applyFill="1" applyBorder="1" applyAlignment="1">
      <alignment horizontal="right" vertical="center" wrapText="1" indent="1"/>
    </xf>
    <xf numFmtId="3" fontId="8" fillId="6" borderId="25" xfId="8" applyNumberFormat="1" applyFont="1" applyFill="1" applyBorder="1" applyAlignment="1">
      <alignment horizontal="right" vertical="center" wrapText="1" indent="1"/>
    </xf>
    <xf numFmtId="3" fontId="5" fillId="5" borderId="25" xfId="7" applyNumberFormat="1" applyFont="1" applyFill="1" applyBorder="1" applyAlignment="1">
      <alignment horizontal="right" vertical="center" wrapText="1" indent="1"/>
    </xf>
    <xf numFmtId="3" fontId="5" fillId="5" borderId="25" xfId="8" applyNumberFormat="1" applyFont="1" applyFill="1" applyBorder="1" applyAlignment="1">
      <alignment horizontal="right" vertical="center" wrapText="1" indent="1"/>
    </xf>
    <xf numFmtId="3" fontId="8" fillId="5" borderId="25" xfId="8" applyNumberFormat="1" applyFont="1" applyFill="1" applyBorder="1" applyAlignment="1">
      <alignment horizontal="right" vertical="center" wrapText="1" indent="1"/>
    </xf>
    <xf numFmtId="3" fontId="5" fillId="5" borderId="31" xfId="7" applyNumberFormat="1" applyFont="1" applyFill="1" applyBorder="1" applyAlignment="1">
      <alignment horizontal="right" vertical="center" wrapText="1" indent="1"/>
    </xf>
    <xf numFmtId="3" fontId="5" fillId="5" borderId="31" xfId="8" applyNumberFormat="1" applyFont="1" applyFill="1" applyBorder="1" applyAlignment="1">
      <alignment horizontal="right" vertical="center" wrapText="1" indent="1"/>
    </xf>
    <xf numFmtId="3" fontId="5" fillId="6" borderId="26" xfId="7" applyNumberFormat="1" applyFont="1" applyFill="1" applyBorder="1" applyAlignment="1">
      <alignment horizontal="right" vertical="center" wrapText="1" indent="1"/>
    </xf>
    <xf numFmtId="3" fontId="5" fillId="6" borderId="26" xfId="8" applyNumberFormat="1" applyFont="1" applyFill="1" applyBorder="1" applyAlignment="1">
      <alignment horizontal="right" vertical="center" wrapText="1" indent="1"/>
    </xf>
    <xf numFmtId="3" fontId="5" fillId="5" borderId="26" xfId="7" applyNumberFormat="1" applyFont="1" applyFill="1" applyBorder="1" applyAlignment="1">
      <alignment horizontal="right" vertical="center" wrapText="1" indent="1"/>
    </xf>
    <xf numFmtId="3" fontId="5" fillId="5" borderId="26" xfId="8" applyNumberFormat="1" applyFont="1" applyFill="1" applyBorder="1" applyAlignment="1">
      <alignment horizontal="right" vertical="center" wrapText="1" indent="1"/>
    </xf>
    <xf numFmtId="167" fontId="8" fillId="5" borderId="16" xfId="15" applyNumberFormat="1" applyFont="1" applyFill="1" applyBorder="1">
      <alignment horizontal="right" vertical="center" indent="1"/>
    </xf>
    <xf numFmtId="3" fontId="8" fillId="5" borderId="16" xfId="33" applyNumberFormat="1" applyFont="1" applyFill="1" applyBorder="1" applyAlignment="1">
      <alignment horizontal="right" vertical="center" indent="1"/>
    </xf>
    <xf numFmtId="167" fontId="8" fillId="5" borderId="16" xfId="12" applyNumberFormat="1" applyFont="1" applyFill="1" applyBorder="1">
      <alignment horizontal="right" vertical="center" indent="1"/>
    </xf>
    <xf numFmtId="0" fontId="5" fillId="6" borderId="15" xfId="11" applyFont="1" applyFill="1" applyBorder="1" applyAlignment="1">
      <alignment horizontal="center" vertical="center" wrapText="1" readingOrder="1"/>
    </xf>
    <xf numFmtId="167" fontId="8" fillId="6" borderId="15" xfId="15" applyNumberFormat="1" applyFont="1" applyFill="1" applyBorder="1">
      <alignment horizontal="right" vertical="center" indent="1"/>
    </xf>
    <xf numFmtId="3" fontId="8" fillId="6" borderId="15" xfId="33" applyNumberFormat="1" applyFont="1" applyFill="1" applyBorder="1" applyAlignment="1">
      <alignment horizontal="right" vertical="center" indent="1"/>
    </xf>
    <xf numFmtId="167" fontId="8" fillId="6" borderId="15" xfId="12" applyNumberFormat="1" applyFont="1" applyFill="1" applyBorder="1">
      <alignment horizontal="right" vertical="center" indent="1"/>
    </xf>
    <xf numFmtId="168" fontId="5" fillId="5" borderId="15" xfId="12" applyNumberFormat="1" applyFont="1" applyFill="1" applyBorder="1">
      <alignment horizontal="right" vertical="center" indent="1"/>
    </xf>
    <xf numFmtId="168" fontId="27" fillId="0" borderId="0" xfId="0" applyNumberFormat="1" applyFont="1" applyAlignment="1">
      <alignment vertical="center"/>
    </xf>
    <xf numFmtId="168" fontId="5" fillId="5" borderId="9" xfId="15" applyNumberFormat="1" applyFont="1" applyFill="1" applyBorder="1">
      <alignment horizontal="right" vertical="center" indent="1"/>
    </xf>
    <xf numFmtId="168" fontId="5" fillId="6" borderId="62" xfId="15" applyNumberFormat="1" applyFont="1" applyFill="1" applyBorder="1">
      <alignment horizontal="right" vertical="center" indent="1"/>
    </xf>
    <xf numFmtId="168" fontId="5" fillId="5" borderId="24" xfId="15" applyNumberFormat="1" applyFont="1" applyFill="1" applyBorder="1">
      <alignment horizontal="right" vertical="center" indent="1"/>
    </xf>
    <xf numFmtId="3" fontId="5" fillId="6" borderId="62" xfId="15" applyNumberFormat="1" applyFont="1" applyFill="1" applyBorder="1">
      <alignment horizontal="right" vertical="center" indent="1"/>
    </xf>
    <xf numFmtId="3" fontId="5" fillId="0" borderId="9" xfId="15" applyNumberFormat="1" applyFont="1" applyBorder="1">
      <alignment horizontal="right" vertical="center" indent="1"/>
    </xf>
    <xf numFmtId="0" fontId="5" fillId="5" borderId="41" xfId="11" applyFont="1" applyFill="1" applyBorder="1" applyAlignment="1">
      <alignment horizontal="center" vertical="center" wrapText="1"/>
    </xf>
    <xf numFmtId="3" fontId="23" fillId="6" borderId="25" xfId="15" applyNumberFormat="1" applyFont="1" applyFill="1" applyBorder="1">
      <alignment horizontal="right" vertical="center" indent="1"/>
    </xf>
    <xf numFmtId="0" fontId="5" fillId="6" borderId="30" xfId="11" applyFont="1" applyFill="1" applyBorder="1" applyAlignment="1">
      <alignment horizontal="center" vertical="center" wrapText="1"/>
    </xf>
    <xf numFmtId="0" fontId="4" fillId="5" borderId="89" xfId="7" applyFont="1" applyFill="1" applyBorder="1" applyAlignment="1">
      <alignment horizontal="center" vertical="center" wrapText="1"/>
    </xf>
    <xf numFmtId="0" fontId="4" fillId="7" borderId="171" xfId="0" applyFont="1" applyFill="1" applyBorder="1" applyAlignment="1">
      <alignment horizontal="left" vertical="center" wrapText="1" indent="1" readingOrder="1"/>
    </xf>
    <xf numFmtId="167" fontId="5" fillId="6" borderId="44" xfId="15" applyNumberFormat="1" applyFont="1" applyFill="1" applyBorder="1">
      <alignment horizontal="right" vertical="center" indent="1"/>
    </xf>
    <xf numFmtId="167" fontId="8" fillId="6" borderId="44" xfId="15" applyNumberFormat="1" applyFont="1" applyFill="1" applyBorder="1">
      <alignment horizontal="right" vertical="center" indent="1"/>
    </xf>
    <xf numFmtId="168" fontId="8" fillId="6" borderId="44" xfId="33" applyNumberFormat="1" applyFont="1" applyFill="1" applyBorder="1" applyAlignment="1">
      <alignment horizontal="right" vertical="center" indent="1"/>
    </xf>
    <xf numFmtId="0" fontId="14" fillId="6" borderId="45" xfId="11" applyFont="1" applyFill="1" applyBorder="1" applyAlignment="1">
      <alignment horizontal="right" vertical="center" wrapText="1" indent="1" readingOrder="2"/>
    </xf>
    <xf numFmtId="167" fontId="5" fillId="6" borderId="23" xfId="15" applyNumberFormat="1" applyFont="1" applyFill="1" applyBorder="1">
      <alignment horizontal="right" vertical="center" indent="1"/>
    </xf>
    <xf numFmtId="167" fontId="8" fillId="6" borderId="23" xfId="15" applyNumberFormat="1" applyFont="1" applyFill="1" applyBorder="1">
      <alignment horizontal="right" vertical="center" indent="1"/>
    </xf>
    <xf numFmtId="168" fontId="8" fillId="6" borderId="23" xfId="12" applyNumberFormat="1" applyFont="1" applyFill="1" applyBorder="1">
      <alignment horizontal="right" vertical="center" indent="1"/>
    </xf>
    <xf numFmtId="0" fontId="14" fillId="6" borderId="40" xfId="11" applyFont="1" applyFill="1" applyBorder="1" applyAlignment="1">
      <alignment horizontal="right" vertical="center" wrapText="1" indent="1" readingOrder="2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6" borderId="109" xfId="11" applyFont="1" applyFill="1" applyBorder="1" applyAlignment="1">
      <alignment horizontal="center" vertical="center" wrapText="1"/>
    </xf>
    <xf numFmtId="0" fontId="5" fillId="6" borderId="22" xfId="13" applyFont="1" applyFill="1" applyBorder="1">
      <alignment horizontal="left" vertical="center"/>
    </xf>
    <xf numFmtId="0" fontId="14" fillId="6" borderId="22" xfId="4" applyFont="1" applyFill="1" applyBorder="1" applyAlignment="1">
      <alignment vertical="center"/>
    </xf>
    <xf numFmtId="0" fontId="9" fillId="6" borderId="22" xfId="14" applyFill="1" applyBorder="1" applyAlignment="1">
      <alignment horizontal="right" vertical="center" readingOrder="2"/>
    </xf>
    <xf numFmtId="0" fontId="5" fillId="0" borderId="43" xfId="11" applyFont="1" applyFill="1" applyBorder="1" applyAlignment="1">
      <alignment horizontal="right" vertical="center" wrapText="1" indent="1" readingOrder="2"/>
    </xf>
    <xf numFmtId="0" fontId="5" fillId="6" borderId="22" xfId="3" applyFont="1" applyFill="1" applyBorder="1">
      <alignment horizontal="left" vertical="center"/>
    </xf>
    <xf numFmtId="0" fontId="5" fillId="6" borderId="22" xfId="3" applyFont="1" applyFill="1" applyBorder="1" applyAlignment="1">
      <alignment vertical="center"/>
    </xf>
    <xf numFmtId="0" fontId="9" fillId="6" borderId="22" xfId="5" applyFill="1" applyBorder="1">
      <alignment horizontal="right" vertical="center"/>
    </xf>
    <xf numFmtId="0" fontId="5" fillId="6" borderId="160" xfId="11" applyFont="1" applyFill="1" applyBorder="1" applyAlignment="1">
      <alignment horizontal="center" vertical="center" wrapText="1"/>
    </xf>
    <xf numFmtId="0" fontId="14" fillId="6" borderId="30" xfId="30" applyFont="1" applyFill="1" applyBorder="1" applyAlignment="1">
      <alignment horizontal="center" vertical="center" wrapText="1" readingOrder="2"/>
    </xf>
    <xf numFmtId="3" fontId="14" fillId="5" borderId="0" xfId="0" applyNumberFormat="1" applyFont="1" applyFill="1" applyAlignment="1">
      <alignment horizontal="right" vertical="center" indent="1"/>
    </xf>
    <xf numFmtId="0" fontId="23" fillId="5" borderId="17" xfId="16" applyFont="1" applyFill="1" applyBorder="1" applyAlignment="1">
      <alignment horizontal="center" vertical="center" wrapText="1" readingOrder="2"/>
    </xf>
    <xf numFmtId="3" fontId="8" fillId="5" borderId="103" xfId="15" applyNumberFormat="1" applyFont="1" applyFill="1" applyBorder="1">
      <alignment horizontal="right" vertical="center" indent="1"/>
    </xf>
    <xf numFmtId="3" fontId="8" fillId="5" borderId="43" xfId="15" applyNumberFormat="1" applyFont="1" applyFill="1" applyBorder="1">
      <alignment horizontal="right" vertical="center" indent="1"/>
    </xf>
    <xf numFmtId="3" fontId="5" fillId="5" borderId="24" xfId="15" applyNumberFormat="1" applyFont="1" applyFill="1" applyBorder="1">
      <alignment horizontal="right" vertical="center" indent="1"/>
    </xf>
    <xf numFmtId="0" fontId="5" fillId="6" borderId="87" xfId="11" applyFont="1" applyFill="1" applyBorder="1" applyAlignment="1">
      <alignment horizontal="center" vertical="center" wrapText="1"/>
    </xf>
    <xf numFmtId="3" fontId="8" fillId="6" borderId="62" xfId="15" applyNumberFormat="1" applyFont="1" applyFill="1" applyBorder="1">
      <alignment horizontal="right" vertical="center" indent="1"/>
    </xf>
    <xf numFmtId="3" fontId="8" fillId="6" borderId="24" xfId="12" applyNumberFormat="1" applyFont="1" applyFill="1" applyBorder="1">
      <alignment horizontal="right" vertical="center" indent="1"/>
    </xf>
    <xf numFmtId="0" fontId="14" fillId="6" borderId="58" xfId="16" applyFont="1" applyFill="1" applyBorder="1" applyAlignment="1">
      <alignment horizontal="center" vertical="center" wrapText="1" readingOrder="2"/>
    </xf>
    <xf numFmtId="3" fontId="23" fillId="5" borderId="24" xfId="7" applyNumberFormat="1" applyFont="1" applyFill="1" applyBorder="1" applyAlignment="1">
      <alignment horizontal="right" vertical="center" indent="1"/>
    </xf>
    <xf numFmtId="0" fontId="8" fillId="5" borderId="11" xfId="34" applyFill="1" applyBorder="1" applyAlignment="1">
      <alignment horizontal="center" vertical="center"/>
    </xf>
    <xf numFmtId="3" fontId="5" fillId="5" borderId="11" xfId="34" applyNumberFormat="1" applyFont="1" applyFill="1" applyBorder="1" applyAlignment="1">
      <alignment vertical="center"/>
    </xf>
    <xf numFmtId="3" fontId="8" fillId="6" borderId="62" xfId="12" applyNumberFormat="1" applyFont="1" applyFill="1" applyBorder="1">
      <alignment horizontal="right" vertical="center" indent="1"/>
    </xf>
    <xf numFmtId="0" fontId="5" fillId="6" borderId="88" xfId="11" applyFont="1" applyFill="1" applyBorder="1" applyAlignment="1">
      <alignment horizontal="center" vertical="center" wrapText="1"/>
    </xf>
    <xf numFmtId="0" fontId="14" fillId="6" borderId="59" xfId="16" applyFont="1" applyFill="1" applyBorder="1" applyAlignment="1">
      <alignment horizontal="center" vertical="center" wrapText="1" readingOrder="2"/>
    </xf>
    <xf numFmtId="3" fontId="5" fillId="6" borderId="77" xfId="15" applyNumberFormat="1" applyFont="1" applyFill="1" applyBorder="1">
      <alignment horizontal="right" vertical="center" indent="1"/>
    </xf>
    <xf numFmtId="3" fontId="5" fillId="6" borderId="65" xfId="15" applyNumberFormat="1" applyFont="1" applyFill="1" applyBorder="1">
      <alignment horizontal="right" vertical="center" indent="1"/>
    </xf>
    <xf numFmtId="3" fontId="5" fillId="5" borderId="71" xfId="15" applyNumberFormat="1" applyFont="1" applyFill="1" applyBorder="1">
      <alignment horizontal="right" vertical="center" indent="1"/>
    </xf>
    <xf numFmtId="3" fontId="5" fillId="5" borderId="65" xfId="15" applyNumberFormat="1" applyFont="1" applyFill="1" applyBorder="1">
      <alignment horizontal="right" vertical="center" indent="1"/>
    </xf>
    <xf numFmtId="0" fontId="5" fillId="6" borderId="46" xfId="11" applyFont="1" applyFill="1" applyBorder="1" applyAlignment="1">
      <alignment horizontal="center" vertical="center" wrapText="1"/>
    </xf>
    <xf numFmtId="0" fontId="9" fillId="6" borderId="45" xfId="30" applyFill="1" applyBorder="1" applyAlignment="1">
      <alignment horizontal="center" vertical="center" wrapText="1" readingOrder="2"/>
    </xf>
    <xf numFmtId="0" fontId="8" fillId="0" borderId="0" xfId="35" applyFont="1" applyAlignment="1">
      <alignment horizontal="right"/>
    </xf>
    <xf numFmtId="0" fontId="30" fillId="0" borderId="0" xfId="35" applyFont="1" applyAlignment="1">
      <alignment horizontal="left"/>
    </xf>
    <xf numFmtId="0" fontId="52" fillId="0" borderId="17" xfId="4" applyFont="1" applyBorder="1" applyAlignment="1">
      <alignment horizontal="left" vertical="center" wrapText="1"/>
    </xf>
    <xf numFmtId="0" fontId="50" fillId="0" borderId="17" xfId="4" applyFont="1" applyBorder="1" applyAlignment="1">
      <alignment horizontal="center" vertical="center" wrapText="1" readingOrder="1"/>
    </xf>
    <xf numFmtId="49" fontId="50" fillId="0" borderId="17" xfId="4" applyNumberFormat="1" applyFont="1" applyBorder="1" applyAlignment="1">
      <alignment horizontal="center" vertical="center" wrapText="1" readingOrder="1"/>
    </xf>
    <xf numFmtId="0" fontId="48" fillId="0" borderId="17" xfId="4" applyFont="1" applyBorder="1" applyAlignment="1">
      <alignment horizontal="right" vertical="center" wrapText="1" readingOrder="2"/>
    </xf>
    <xf numFmtId="0" fontId="51" fillId="6" borderId="15" xfId="4" applyFont="1" applyFill="1" applyBorder="1" applyAlignment="1">
      <alignment horizontal="left" vertical="center" wrapText="1" indent="1"/>
    </xf>
    <xf numFmtId="0" fontId="50" fillId="6" borderId="15" xfId="4" applyFont="1" applyFill="1" applyBorder="1" applyAlignment="1">
      <alignment horizontal="center" vertical="center" wrapText="1" readingOrder="1"/>
    </xf>
    <xf numFmtId="49" fontId="50" fillId="6" borderId="15" xfId="4" applyNumberFormat="1" applyFont="1" applyFill="1" applyBorder="1" applyAlignment="1">
      <alignment horizontal="center" vertical="center" wrapText="1" readingOrder="1"/>
    </xf>
    <xf numFmtId="0" fontId="48" fillId="6" borderId="15" xfId="4" applyFont="1" applyFill="1" applyBorder="1" applyAlignment="1">
      <alignment horizontal="right" vertical="center" wrapText="1" indent="1" readingOrder="2"/>
    </xf>
    <xf numFmtId="0" fontId="59" fillId="11" borderId="26" xfId="4" applyFont="1" applyFill="1" applyBorder="1" applyAlignment="1">
      <alignment horizontal="center" vertical="center" wrapText="1" readingOrder="1"/>
    </xf>
    <xf numFmtId="0" fontId="60" fillId="11" borderId="26" xfId="4" applyFont="1" applyFill="1" applyBorder="1" applyAlignment="1">
      <alignment horizontal="center" vertical="center" wrapText="1" readingOrder="1"/>
    </xf>
    <xf numFmtId="49" fontId="60" fillId="11" borderId="26" xfId="4" applyNumberFormat="1" applyFont="1" applyFill="1" applyBorder="1" applyAlignment="1">
      <alignment vertical="center" wrapText="1" readingOrder="1"/>
    </xf>
    <xf numFmtId="0" fontId="61" fillId="11" borderId="26" xfId="4" applyFont="1" applyFill="1" applyBorder="1" applyAlignment="1">
      <alignment horizontal="center" vertical="center" wrapText="1" readingOrder="2"/>
    </xf>
    <xf numFmtId="0" fontId="5" fillId="5" borderId="173" xfId="7" applyFont="1" applyFill="1" applyBorder="1" applyAlignment="1">
      <alignment horizontal="center" vertical="center" wrapText="1"/>
    </xf>
    <xf numFmtId="1" fontId="23" fillId="5" borderId="18" xfId="22" applyFont="1" applyFill="1" applyBorder="1" applyAlignment="1">
      <alignment horizontal="left" vertical="center" wrapText="1" indent="1"/>
    </xf>
    <xf numFmtId="0" fontId="5" fillId="5" borderId="25" xfId="0" applyFont="1" applyFill="1" applyBorder="1" applyAlignment="1">
      <alignment horizontal="center" vertical="center" wrapText="1"/>
    </xf>
    <xf numFmtId="3" fontId="8" fillId="5" borderId="43" xfId="0" applyNumberFormat="1" applyFont="1" applyFill="1" applyBorder="1" applyAlignment="1">
      <alignment horizontal="right" vertical="center" indent="1"/>
    </xf>
    <xf numFmtId="3" fontId="8" fillId="5" borderId="25" xfId="0" applyNumberFormat="1" applyFont="1" applyFill="1" applyBorder="1" applyAlignment="1">
      <alignment horizontal="right" vertical="center" indent="1"/>
    </xf>
    <xf numFmtId="0" fontId="14" fillId="5" borderId="25" xfId="0" applyFont="1" applyFill="1" applyBorder="1" applyAlignment="1">
      <alignment horizontal="center" vertical="center" wrapText="1" readingOrder="2"/>
    </xf>
    <xf numFmtId="0" fontId="19" fillId="5" borderId="175" xfId="11" applyFont="1" applyFill="1" applyBorder="1" applyAlignment="1">
      <alignment horizontal="center" vertical="center" wrapText="1"/>
    </xf>
    <xf numFmtId="3" fontId="5" fillId="5" borderId="174" xfId="15" applyNumberFormat="1" applyFont="1" applyFill="1" applyBorder="1">
      <alignment horizontal="right" vertical="center" indent="1"/>
    </xf>
    <xf numFmtId="167" fontId="5" fillId="5" borderId="11" xfId="15" applyNumberFormat="1" applyFont="1" applyFill="1" applyBorder="1">
      <alignment horizontal="right" vertical="center" indent="1"/>
    </xf>
    <xf numFmtId="168" fontId="5" fillId="5" borderId="11" xfId="15" applyNumberFormat="1" applyFont="1" applyFill="1" applyBorder="1">
      <alignment horizontal="right" vertical="center" indent="1"/>
    </xf>
    <xf numFmtId="167" fontId="8" fillId="5" borderId="11" xfId="15" applyNumberFormat="1" applyFont="1" applyFill="1" applyBorder="1">
      <alignment horizontal="right" vertical="center" indent="1"/>
    </xf>
    <xf numFmtId="168" fontId="8" fillId="5" borderId="11" xfId="12" applyNumberFormat="1" applyFont="1" applyFill="1" applyBorder="1">
      <alignment horizontal="right" vertical="center" indent="1"/>
    </xf>
    <xf numFmtId="168" fontId="8" fillId="5" borderId="11" xfId="33" applyNumberFormat="1" applyFont="1" applyFill="1" applyBorder="1" applyAlignment="1">
      <alignment horizontal="right" vertical="center" indent="1"/>
    </xf>
    <xf numFmtId="0" fontId="5" fillId="5" borderId="61" xfId="8" applyFont="1" applyFill="1" applyBorder="1">
      <alignment horizontal="center" vertical="center" wrapText="1"/>
    </xf>
    <xf numFmtId="0" fontId="4" fillId="0" borderId="87" xfId="11" applyFont="1" applyFill="1" applyBorder="1" applyAlignment="1">
      <alignment horizontal="left" vertical="center" wrapText="1" indent="1" readingOrder="1"/>
    </xf>
    <xf numFmtId="0" fontId="5" fillId="0" borderId="11" xfId="11" applyFont="1" applyFill="1" applyBorder="1" applyAlignment="1">
      <alignment horizontal="right" vertical="center" wrapText="1" indent="1" readingOrder="1"/>
    </xf>
    <xf numFmtId="0" fontId="5" fillId="0" borderId="23" xfId="11" applyFont="1" applyFill="1" applyBorder="1" applyAlignment="1">
      <alignment horizontal="right" vertical="center" wrapText="1" indent="1" readingOrder="1"/>
    </xf>
    <xf numFmtId="1" fontId="14" fillId="0" borderId="58" xfId="12" applyNumberFormat="1" applyFont="1" applyBorder="1">
      <alignment horizontal="right" vertical="center" indent="1"/>
    </xf>
    <xf numFmtId="0" fontId="4" fillId="8" borderId="66" xfId="0" applyFont="1" applyFill="1" applyBorder="1" applyAlignment="1">
      <alignment horizontal="left" vertical="center" wrapText="1" indent="1" readingOrder="1"/>
    </xf>
    <xf numFmtId="3" fontId="8" fillId="6" borderId="25" xfId="15" applyNumberFormat="1" applyFont="1" applyFill="1" applyBorder="1">
      <alignment horizontal="right" vertical="center" indent="1"/>
    </xf>
    <xf numFmtId="3" fontId="8" fillId="5" borderId="17" xfId="15" applyNumberFormat="1" applyFont="1" applyFill="1" applyBorder="1">
      <alignment horizontal="right" vertical="center" indent="1"/>
    </xf>
    <xf numFmtId="0" fontId="14" fillId="5" borderId="56" xfId="11" applyFont="1" applyFill="1" applyBorder="1" applyAlignment="1">
      <alignment horizontal="right" vertical="center" wrapText="1" indent="1" readingOrder="2"/>
    </xf>
    <xf numFmtId="0" fontId="30" fillId="0" borderId="82" xfId="35" applyFont="1" applyBorder="1" applyAlignment="1">
      <alignment horizontal="left" wrapText="1"/>
    </xf>
    <xf numFmtId="0" fontId="8" fillId="0" borderId="82" xfId="35" applyFont="1" applyBorder="1" applyAlignment="1">
      <alignment horizontal="right"/>
    </xf>
    <xf numFmtId="168" fontId="5" fillId="6" borderId="39" xfId="15" applyNumberFormat="1" applyFont="1" applyFill="1" applyBorder="1">
      <alignment horizontal="right" vertical="center" indent="1"/>
    </xf>
    <xf numFmtId="0" fontId="4" fillId="8" borderId="120" xfId="0" applyFont="1" applyFill="1" applyBorder="1" applyAlignment="1">
      <alignment horizontal="left" vertical="center" wrapText="1" indent="1" readingOrder="1"/>
    </xf>
    <xf numFmtId="0" fontId="4" fillId="8" borderId="88" xfId="0" applyFont="1" applyFill="1" applyBorder="1" applyAlignment="1">
      <alignment horizontal="left" vertical="center" wrapText="1" indent="1" readingOrder="1"/>
    </xf>
    <xf numFmtId="0" fontId="4" fillId="6" borderId="0" xfId="11" applyFont="1" applyFill="1" applyBorder="1" applyAlignment="1">
      <alignment horizontal="left" vertical="center" wrapText="1" indent="1" readingOrder="1"/>
    </xf>
    <xf numFmtId="0" fontId="4" fillId="0" borderId="55" xfId="11" applyFont="1" applyFill="1" applyBorder="1" applyAlignment="1">
      <alignment horizontal="left" vertical="center" wrapText="1" indent="1" readingOrder="1"/>
    </xf>
    <xf numFmtId="1" fontId="14" fillId="0" borderId="176" xfId="12" applyNumberFormat="1" applyFont="1" applyBorder="1">
      <alignment horizontal="right" vertical="center" indent="1"/>
    </xf>
    <xf numFmtId="0" fontId="4" fillId="5" borderId="21" xfId="11" applyFont="1" applyFill="1" applyBorder="1" applyAlignment="1">
      <alignment horizontal="center" vertical="center" wrapText="1" readingOrder="1"/>
    </xf>
    <xf numFmtId="3" fontId="5" fillId="5" borderId="18" xfId="12" applyNumberFormat="1" applyFont="1" applyFill="1" applyBorder="1">
      <alignment horizontal="right" vertical="center" indent="1"/>
    </xf>
    <xf numFmtId="0" fontId="5" fillId="5" borderId="18" xfId="11" applyFont="1" applyFill="1" applyBorder="1" applyAlignment="1">
      <alignment horizontal="right" vertical="center" wrapText="1" indent="1" readingOrder="1"/>
    </xf>
    <xf numFmtId="1" fontId="14" fillId="5" borderId="19" xfId="12" applyNumberFormat="1" applyFont="1" applyFill="1" applyBorder="1" applyAlignment="1">
      <alignment horizontal="center" vertical="center"/>
    </xf>
    <xf numFmtId="0" fontId="5" fillId="6" borderId="9" xfId="11" applyFont="1" applyFill="1" applyBorder="1" applyAlignment="1">
      <alignment horizontal="right" vertical="center" wrapText="1" indent="1" readingOrder="1"/>
    </xf>
    <xf numFmtId="0" fontId="5" fillId="5" borderId="60" xfId="7" applyFont="1" applyFill="1" applyBorder="1" applyAlignment="1">
      <alignment horizontal="center" vertical="center" wrapText="1"/>
    </xf>
    <xf numFmtId="0" fontId="4" fillId="6" borderId="35" xfId="11" applyFont="1" applyFill="1" applyBorder="1" applyAlignment="1">
      <alignment horizontal="left" vertical="center" wrapText="1" indent="1" readingOrder="1"/>
    </xf>
    <xf numFmtId="0" fontId="4" fillId="0" borderId="65" xfId="0" applyFont="1" applyBorder="1" applyAlignment="1">
      <alignment horizontal="left" vertical="center" wrapText="1" indent="1" readingOrder="1"/>
    </xf>
    <xf numFmtId="3" fontId="5" fillId="0" borderId="15" xfId="15" applyNumberFormat="1" applyFont="1" applyBorder="1">
      <alignment horizontal="right" vertical="center" indent="1"/>
    </xf>
    <xf numFmtId="3" fontId="8" fillId="0" borderId="15" xfId="12" applyNumberFormat="1" applyFont="1" applyBorder="1">
      <alignment horizontal="right" vertical="center" indent="1"/>
    </xf>
    <xf numFmtId="0" fontId="14" fillId="0" borderId="15" xfId="30" applyFont="1" applyFill="1" applyBorder="1">
      <alignment horizontal="right" vertical="center" wrapText="1" indent="1" readingOrder="2"/>
    </xf>
    <xf numFmtId="3" fontId="8" fillId="6" borderId="0" xfId="34" applyNumberFormat="1" applyFill="1" applyAlignment="1">
      <alignment horizontal="center" vertical="center"/>
    </xf>
    <xf numFmtId="3" fontId="8" fillId="5" borderId="0" xfId="34" applyNumberFormat="1" applyFill="1" applyAlignment="1">
      <alignment horizontal="center" vertical="center"/>
    </xf>
    <xf numFmtId="0" fontId="19" fillId="5" borderId="11" xfId="34" applyFont="1" applyFill="1" applyBorder="1" applyAlignment="1">
      <alignment horizontal="center" vertical="center"/>
    </xf>
    <xf numFmtId="3" fontId="5" fillId="5" borderId="62" xfId="34" applyNumberFormat="1" applyFont="1" applyFill="1" applyBorder="1" applyAlignment="1">
      <alignment vertical="center"/>
    </xf>
    <xf numFmtId="0" fontId="5" fillId="5" borderId="11" xfId="34" applyFont="1" applyFill="1" applyBorder="1" applyAlignment="1">
      <alignment horizontal="center" vertical="center"/>
    </xf>
    <xf numFmtId="0" fontId="5" fillId="5" borderId="45" xfId="34" applyFont="1" applyFill="1" applyBorder="1" applyAlignment="1">
      <alignment horizontal="center" vertical="center"/>
    </xf>
    <xf numFmtId="0" fontId="5" fillId="5" borderId="56" xfId="34" applyFont="1" applyFill="1" applyBorder="1" applyAlignment="1">
      <alignment horizontal="center" vertical="center"/>
    </xf>
    <xf numFmtId="0" fontId="5" fillId="5" borderId="11" xfId="34" applyFont="1" applyFill="1" applyBorder="1" applyAlignment="1">
      <alignment horizontal="right" vertical="center"/>
    </xf>
    <xf numFmtId="0" fontId="5" fillId="5" borderId="0" xfId="35" applyFont="1" applyFill="1"/>
    <xf numFmtId="0" fontId="21" fillId="5" borderId="0" xfId="35" applyFont="1" applyFill="1"/>
    <xf numFmtId="0" fontId="30" fillId="0" borderId="0" xfId="35" applyFont="1"/>
    <xf numFmtId="0" fontId="0" fillId="6" borderId="0" xfId="0" applyFill="1"/>
    <xf numFmtId="0" fontId="19" fillId="0" borderId="44" xfId="34" applyFont="1" applyBorder="1" applyAlignment="1">
      <alignment horizontal="center" vertical="center"/>
    </xf>
    <xf numFmtId="3" fontId="5" fillId="0" borderId="44" xfId="34" applyNumberFormat="1" applyFont="1" applyBorder="1" applyAlignment="1">
      <alignment vertical="center"/>
    </xf>
    <xf numFmtId="0" fontId="5" fillId="0" borderId="44" xfId="34" applyFont="1" applyBorder="1" applyAlignment="1">
      <alignment horizontal="center" vertical="center"/>
    </xf>
    <xf numFmtId="0" fontId="19" fillId="0" borderId="8" xfId="34" applyFont="1" applyBorder="1" applyAlignment="1">
      <alignment horizontal="center" vertical="center"/>
    </xf>
    <xf numFmtId="3" fontId="5" fillId="0" borderId="9" xfId="34" applyNumberFormat="1" applyFont="1" applyBorder="1" applyAlignment="1">
      <alignment vertical="center"/>
    </xf>
    <xf numFmtId="0" fontId="5" fillId="0" borderId="8" xfId="34" applyFont="1" applyBorder="1" applyAlignment="1">
      <alignment horizontal="center" vertical="center"/>
    </xf>
    <xf numFmtId="0" fontId="19" fillId="0" borderId="23" xfId="34" applyFont="1" applyBorder="1" applyAlignment="1">
      <alignment horizontal="center" vertical="center"/>
    </xf>
    <xf numFmtId="3" fontId="5" fillId="0" borderId="23" xfId="34" applyNumberFormat="1" applyFont="1" applyBorder="1" applyAlignment="1">
      <alignment vertical="center"/>
    </xf>
    <xf numFmtId="0" fontId="5" fillId="0" borderId="23" xfId="34" applyFont="1" applyBorder="1" applyAlignment="1">
      <alignment horizontal="center" vertical="center"/>
    </xf>
    <xf numFmtId="0" fontId="19" fillId="0" borderId="11" xfId="34" applyFont="1" applyBorder="1" applyAlignment="1">
      <alignment horizontal="center" vertical="center"/>
    </xf>
    <xf numFmtId="3" fontId="5" fillId="0" borderId="62" xfId="34" applyNumberFormat="1" applyFont="1" applyBorder="1" applyAlignment="1">
      <alignment vertical="center"/>
    </xf>
    <xf numFmtId="0" fontId="30" fillId="0" borderId="0" xfId="35" applyFont="1" applyAlignment="1">
      <alignment horizontal="left" wrapText="1"/>
    </xf>
    <xf numFmtId="0" fontId="5" fillId="6" borderId="11" xfId="34" applyFont="1" applyFill="1" applyBorder="1" applyAlignment="1">
      <alignment horizontal="center" vertical="center"/>
    </xf>
    <xf numFmtId="0" fontId="5" fillId="5" borderId="23" xfId="34" applyFont="1" applyFill="1" applyBorder="1" applyAlignment="1">
      <alignment horizontal="right" vertical="center"/>
    </xf>
    <xf numFmtId="0" fontId="5" fillId="5" borderId="40" xfId="34" applyFont="1" applyFill="1" applyBorder="1" applyAlignment="1">
      <alignment horizontal="center" vertical="center"/>
    </xf>
    <xf numFmtId="0" fontId="30" fillId="6" borderId="0" xfId="36" applyFont="1" applyFill="1" applyAlignment="1">
      <alignment horizontal="left" vertical="center" wrapText="1" indent="1"/>
    </xf>
    <xf numFmtId="0" fontId="30" fillId="5" borderId="0" xfId="36" applyFont="1" applyFill="1" applyAlignment="1">
      <alignment horizontal="left" vertical="center" wrapText="1" indent="1"/>
    </xf>
    <xf numFmtId="0" fontId="5" fillId="5" borderId="11" xfId="35" applyFont="1" applyFill="1" applyBorder="1" applyAlignment="1">
      <alignment horizontal="right" vertical="center" indent="1"/>
    </xf>
    <xf numFmtId="0" fontId="5" fillId="6" borderId="0" xfId="36" applyFont="1" applyFill="1" applyAlignment="1">
      <alignment horizontal="right" vertical="center" indent="1"/>
    </xf>
    <xf numFmtId="0" fontId="5" fillId="6" borderId="82" xfId="36" applyFont="1" applyFill="1" applyBorder="1" applyAlignment="1">
      <alignment horizontal="right" vertical="center" indent="1"/>
    </xf>
    <xf numFmtId="0" fontId="5" fillId="6" borderId="0" xfId="35" applyFont="1" applyFill="1" applyAlignment="1">
      <alignment horizontal="right" vertical="center" indent="1"/>
    </xf>
    <xf numFmtId="0" fontId="5" fillId="5" borderId="0" xfId="35" applyFont="1" applyFill="1" applyAlignment="1">
      <alignment horizontal="right" vertical="center" indent="1"/>
    </xf>
    <xf numFmtId="0" fontId="8" fillId="6" borderId="0" xfId="35" applyFont="1" applyFill="1" applyAlignment="1">
      <alignment horizontal="right" vertical="center" indent="1"/>
    </xf>
    <xf numFmtId="0" fontId="8" fillId="5" borderId="0" xfId="35" applyFont="1" applyFill="1" applyAlignment="1">
      <alignment horizontal="right" vertical="center" indent="1"/>
    </xf>
    <xf numFmtId="0" fontId="41" fillId="6" borderId="0" xfId="17" applyFont="1" applyFill="1" applyAlignment="1">
      <alignment horizontal="center" vertical="center"/>
    </xf>
    <xf numFmtId="0" fontId="9" fillId="6" borderId="0" xfId="19" applyFont="1" applyFill="1" applyAlignment="1">
      <alignment horizontal="center" vertical="center"/>
    </xf>
    <xf numFmtId="1" fontId="5" fillId="5" borderId="11" xfId="15" applyNumberFormat="1" applyFont="1" applyFill="1" applyBorder="1">
      <alignment horizontal="right" vertical="center" indent="1"/>
    </xf>
    <xf numFmtId="0" fontId="5" fillId="0" borderId="0" xfId="0" applyFont="1" applyAlignment="1">
      <alignment vertical="center" wrapText="1"/>
    </xf>
    <xf numFmtId="167" fontId="5" fillId="0" borderId="0" xfId="0" applyNumberFormat="1" applyFont="1" applyAlignment="1">
      <alignment vertical="center"/>
    </xf>
    <xf numFmtId="0" fontId="66" fillId="4" borderId="0" xfId="0" applyFont="1" applyFill="1" applyAlignment="1">
      <alignment horizontal="center" vertical="center"/>
    </xf>
    <xf numFmtId="167" fontId="66" fillId="4" borderId="0" xfId="0" applyNumberFormat="1" applyFont="1" applyFill="1" applyAlignment="1">
      <alignment horizontal="center" vertical="center"/>
    </xf>
    <xf numFmtId="3" fontId="5" fillId="5" borderId="23" xfId="34" applyNumberFormat="1" applyFont="1" applyFill="1" applyBorder="1" applyAlignment="1">
      <alignment horizontal="right" vertical="center"/>
    </xf>
    <xf numFmtId="168" fontId="5" fillId="5" borderId="62" xfId="15" applyNumberFormat="1" applyFont="1" applyFill="1" applyBorder="1">
      <alignment horizontal="right" vertical="center" indent="1"/>
    </xf>
    <xf numFmtId="168" fontId="5" fillId="5" borderId="89" xfId="15" applyNumberFormat="1" applyFont="1" applyFill="1" applyBorder="1">
      <alignment horizontal="right" vertical="center" indent="1"/>
    </xf>
    <xf numFmtId="168" fontId="5" fillId="6" borderId="177" xfId="7" applyNumberFormat="1" applyFont="1" applyFill="1" applyBorder="1" applyAlignment="1">
      <alignment horizontal="right" vertical="center" indent="1"/>
    </xf>
    <xf numFmtId="168" fontId="14" fillId="4" borderId="0" xfId="0" applyNumberFormat="1" applyFont="1" applyFill="1" applyAlignment="1">
      <alignment vertical="center"/>
    </xf>
    <xf numFmtId="3" fontId="8" fillId="6" borderId="0" xfId="35" applyNumberFormat="1" applyFont="1" applyFill="1"/>
    <xf numFmtId="3" fontId="8" fillId="6" borderId="43" xfId="15" applyNumberFormat="1" applyFont="1" applyFill="1" applyBorder="1">
      <alignment horizontal="right" vertical="center" indent="1"/>
    </xf>
    <xf numFmtId="0" fontId="5" fillId="6" borderId="0" xfId="14" applyFont="1" applyFill="1" applyAlignment="1">
      <alignment horizontal="right" readingOrder="2"/>
    </xf>
    <xf numFmtId="168" fontId="14" fillId="0" borderId="0" xfId="0" applyNumberFormat="1" applyFont="1"/>
    <xf numFmtId="0" fontId="5" fillId="6" borderId="0" xfId="14" applyFont="1" applyFill="1">
      <alignment horizontal="right" vertical="center"/>
    </xf>
    <xf numFmtId="0" fontId="5" fillId="6" borderId="0" xfId="14" applyFont="1" applyFill="1" applyAlignment="1">
      <alignment horizontal="right"/>
    </xf>
    <xf numFmtId="0" fontId="5" fillId="5" borderId="165" xfId="11" applyFont="1" applyFill="1" applyBorder="1" applyAlignment="1">
      <alignment horizontal="center" vertical="center" wrapText="1"/>
    </xf>
    <xf numFmtId="167" fontId="8" fillId="5" borderId="25" xfId="12" applyNumberFormat="1" applyFont="1" applyFill="1" applyBorder="1">
      <alignment horizontal="right" vertical="center" indent="1"/>
    </xf>
    <xf numFmtId="3" fontId="5" fillId="5" borderId="25" xfId="12" applyNumberFormat="1" applyFont="1" applyFill="1" applyBorder="1">
      <alignment horizontal="right" vertical="center" indent="1"/>
    </xf>
    <xf numFmtId="0" fontId="14" fillId="5" borderId="25" xfId="11" applyFont="1" applyFill="1" applyBorder="1" applyAlignment="1">
      <alignment horizontal="center" vertical="center" wrapText="1" readingOrder="2"/>
    </xf>
    <xf numFmtId="3" fontId="5" fillId="6" borderId="11" xfId="0" applyNumberFormat="1" applyFont="1" applyFill="1" applyBorder="1" applyAlignment="1">
      <alignment horizontal="right" vertical="center" indent="1"/>
    </xf>
    <xf numFmtId="3" fontId="5" fillId="5" borderId="179" xfId="7" applyNumberFormat="1" applyFont="1" applyFill="1" applyBorder="1" applyAlignment="1">
      <alignment horizontal="right" vertical="center" indent="1"/>
    </xf>
    <xf numFmtId="0" fontId="21" fillId="0" borderId="0" xfId="4" applyFont="1" applyAlignment="1">
      <alignment horizontal="left" vertical="center" wrapText="1"/>
    </xf>
    <xf numFmtId="3" fontId="23" fillId="5" borderId="173" xfId="7" applyNumberFormat="1" applyFont="1" applyFill="1" applyBorder="1" applyAlignment="1">
      <alignment horizontal="right" vertical="center" indent="1"/>
    </xf>
    <xf numFmtId="3" fontId="5" fillId="5" borderId="67" xfId="15" applyNumberFormat="1" applyFont="1" applyFill="1" applyBorder="1">
      <alignment horizontal="right" vertical="center" indent="1"/>
    </xf>
    <xf numFmtId="3" fontId="5" fillId="6" borderId="180" xfId="15" applyNumberFormat="1" applyFont="1" applyFill="1" applyBorder="1">
      <alignment horizontal="right" vertical="center" indent="1"/>
    </xf>
    <xf numFmtId="3" fontId="5" fillId="6" borderId="0" xfId="12" applyNumberFormat="1" applyFont="1" applyFill="1" applyBorder="1">
      <alignment horizontal="right" vertical="center" indent="1"/>
    </xf>
    <xf numFmtId="3" fontId="8" fillId="6" borderId="0" xfId="12" applyNumberFormat="1" applyFont="1" applyFill="1" applyBorder="1">
      <alignment horizontal="right" vertical="center" indent="1"/>
    </xf>
    <xf numFmtId="0" fontId="14" fillId="6" borderId="181" xfId="4" applyFont="1" applyFill="1" applyBorder="1" applyAlignment="1">
      <alignment vertical="center"/>
    </xf>
    <xf numFmtId="0" fontId="5" fillId="6" borderId="0" xfId="4" applyFont="1" applyFill="1"/>
    <xf numFmtId="0" fontId="5" fillId="6" borderId="0" xfId="5" applyFont="1" applyFill="1">
      <alignment horizontal="right" vertical="center"/>
    </xf>
    <xf numFmtId="167" fontId="5" fillId="0" borderId="15" xfId="15" applyNumberFormat="1" applyFont="1" applyBorder="1">
      <alignment horizontal="right" vertical="center" indent="1"/>
    </xf>
    <xf numFmtId="3" fontId="5" fillId="5" borderId="43" xfId="12" applyNumberFormat="1" applyFont="1" applyFill="1" applyBorder="1">
      <alignment horizontal="right" vertical="center" indent="1"/>
    </xf>
    <xf numFmtId="0" fontId="19" fillId="5" borderId="15" xfId="11" applyFont="1" applyFill="1" applyBorder="1" applyAlignment="1">
      <alignment horizontal="center" vertical="center" wrapText="1"/>
    </xf>
    <xf numFmtId="0" fontId="5" fillId="5" borderId="15" xfId="30" applyFont="1" applyFill="1" applyBorder="1" applyAlignment="1">
      <alignment horizontal="center" vertical="center" wrapText="1" readingOrder="2"/>
    </xf>
    <xf numFmtId="0" fontId="19" fillId="6" borderId="0" xfId="11" applyFont="1" applyFill="1" applyBorder="1" applyAlignment="1">
      <alignment horizontal="center" vertical="center" wrapText="1"/>
    </xf>
    <xf numFmtId="0" fontId="5" fillId="6" borderId="0" xfId="30" applyFont="1" applyFill="1" applyBorder="1" applyAlignment="1">
      <alignment horizontal="center" vertical="center" wrapText="1" readingOrder="2"/>
    </xf>
    <xf numFmtId="0" fontId="19" fillId="6" borderId="0" xfId="7" applyFont="1" applyFill="1" applyBorder="1" applyAlignment="1">
      <alignment horizontal="center" vertical="center" wrapText="1"/>
    </xf>
    <xf numFmtId="0" fontId="5" fillId="6" borderId="0" xfId="7" applyFont="1" applyFill="1" applyBorder="1" applyAlignment="1">
      <alignment horizontal="center" vertical="center" wrapText="1" readingOrder="2"/>
    </xf>
    <xf numFmtId="0" fontId="3" fillId="0" borderId="181" xfId="35" applyFont="1" applyBorder="1" applyAlignment="1">
      <alignment horizontal="center" vertical="center" wrapText="1"/>
    </xf>
    <xf numFmtId="0" fontId="26" fillId="6" borderId="181" xfId="35" applyFont="1" applyFill="1" applyBorder="1" applyAlignment="1">
      <alignment horizontal="center" vertical="center"/>
    </xf>
    <xf numFmtId="0" fontId="9" fillId="6" borderId="181" xfId="35" applyFont="1" applyFill="1" applyBorder="1" applyAlignment="1">
      <alignment horizontal="center" vertical="center"/>
    </xf>
    <xf numFmtId="0" fontId="8" fillId="5" borderId="9" xfId="34" applyFill="1" applyBorder="1" applyAlignment="1">
      <alignment horizontal="center" vertical="center"/>
    </xf>
    <xf numFmtId="0" fontId="30" fillId="6" borderId="25" xfId="11" applyFont="1" applyFill="1" applyBorder="1" applyAlignment="1">
      <alignment horizontal="center" vertical="center" wrapText="1"/>
    </xf>
    <xf numFmtId="0" fontId="19" fillId="7" borderId="66" xfId="4" applyFont="1" applyFill="1" applyBorder="1" applyAlignment="1">
      <alignment horizontal="left" vertical="center" wrapText="1" indent="1" readingOrder="1"/>
    </xf>
    <xf numFmtId="3" fontId="8" fillId="6" borderId="29" xfId="15" applyNumberFormat="1" applyFont="1" applyFill="1" applyBorder="1">
      <alignment horizontal="right" vertical="center" indent="1"/>
    </xf>
    <xf numFmtId="0" fontId="5" fillId="6" borderId="29" xfId="30" applyFont="1" applyFill="1" applyBorder="1">
      <alignment horizontal="right" vertical="center" wrapText="1" indent="1" readingOrder="2"/>
    </xf>
    <xf numFmtId="0" fontId="30" fillId="6" borderId="29" xfId="11" applyFont="1" applyFill="1" applyBorder="1" applyAlignment="1">
      <alignment horizontal="center" vertical="center" wrapText="1"/>
    </xf>
    <xf numFmtId="172" fontId="8" fillId="0" borderId="0" xfId="4" applyNumberFormat="1"/>
    <xf numFmtId="0" fontId="5" fillId="5" borderId="110" xfId="30" applyFont="1" applyFill="1" applyBorder="1" applyAlignment="1">
      <alignment horizontal="right" vertical="center" wrapText="1" indent="1" readingOrder="1"/>
    </xf>
    <xf numFmtId="167" fontId="8" fillId="0" borderId="0" xfId="0" applyNumberFormat="1" applyFont="1" applyAlignment="1">
      <alignment vertical="center"/>
    </xf>
    <xf numFmtId="3" fontId="23" fillId="0" borderId="24" xfId="7" applyNumberFormat="1" applyFont="1" applyFill="1" applyBorder="1" applyAlignment="1">
      <alignment horizontal="right" vertical="center" indent="1"/>
    </xf>
    <xf numFmtId="3" fontId="23" fillId="0" borderId="18" xfId="7" applyNumberFormat="1" applyFont="1" applyFill="1" applyBorder="1" applyAlignment="1">
      <alignment horizontal="right" vertical="center" indent="1"/>
    </xf>
    <xf numFmtId="3" fontId="23" fillId="0" borderId="177" xfId="7" applyNumberFormat="1" applyFont="1" applyFill="1" applyBorder="1" applyAlignment="1">
      <alignment horizontal="right" vertical="center" indent="1"/>
    </xf>
    <xf numFmtId="0" fontId="3" fillId="0" borderId="0" xfId="4" applyFont="1" applyAlignment="1">
      <alignment vertical="center"/>
    </xf>
    <xf numFmtId="0" fontId="3" fillId="0" borderId="82" xfId="4" applyFont="1" applyBorder="1" applyAlignment="1">
      <alignment vertical="center"/>
    </xf>
    <xf numFmtId="1" fontId="5" fillId="5" borderId="173" xfId="15" applyNumberFormat="1" applyFont="1" applyFill="1" applyBorder="1">
      <alignment horizontal="right" vertical="center" indent="1"/>
    </xf>
    <xf numFmtId="0" fontId="5" fillId="5" borderId="177" xfId="7" applyFont="1" applyFill="1" applyBorder="1" applyAlignment="1">
      <alignment horizontal="right" vertical="center" indent="1"/>
    </xf>
    <xf numFmtId="0" fontId="8" fillId="0" borderId="15" xfId="15" applyFont="1" applyBorder="1">
      <alignment horizontal="right" vertical="center" indent="1"/>
    </xf>
    <xf numFmtId="0" fontId="5" fillId="6" borderId="178" xfId="15" applyFont="1" applyFill="1" applyBorder="1">
      <alignment horizontal="right" vertical="center" indent="1"/>
    </xf>
    <xf numFmtId="0" fontId="8" fillId="6" borderId="178" xfId="12" applyFont="1" applyFill="1" applyBorder="1">
      <alignment horizontal="right" vertical="center" indent="1"/>
    </xf>
    <xf numFmtId="168" fontId="8" fillId="6" borderId="179" xfId="12" applyNumberFormat="1" applyFont="1" applyFill="1" applyBorder="1">
      <alignment horizontal="right" vertical="center" indent="1"/>
    </xf>
    <xf numFmtId="168" fontId="8" fillId="0" borderId="0" xfId="0" applyNumberFormat="1" applyFont="1"/>
    <xf numFmtId="0" fontId="5" fillId="6" borderId="0" xfId="5" applyFont="1" applyFill="1" applyAlignment="1">
      <alignment horizontal="right" vertical="center" readingOrder="2"/>
    </xf>
    <xf numFmtId="0" fontId="21" fillId="6" borderId="0" xfId="0" applyFont="1" applyFill="1"/>
    <xf numFmtId="0" fontId="8" fillId="0" borderId="0" xfId="27" applyFont="1" applyAlignment="1">
      <alignment horizontal="right" vertical="center" readingOrder="2"/>
    </xf>
    <xf numFmtId="3" fontId="8" fillId="0" borderId="0" xfId="0" applyNumberFormat="1" applyFont="1"/>
    <xf numFmtId="0" fontId="9" fillId="5" borderId="0" xfId="7" applyFont="1" applyFill="1" applyBorder="1" applyAlignment="1">
      <alignment horizontal="right" vertical="center" wrapText="1"/>
    </xf>
    <xf numFmtId="0" fontId="14" fillId="5" borderId="0" xfId="7" applyFont="1" applyFill="1" applyBorder="1" applyAlignment="1">
      <alignment horizontal="center" vertical="center"/>
    </xf>
    <xf numFmtId="0" fontId="8" fillId="6" borderId="30" xfId="12" applyFont="1" applyFill="1" applyBorder="1">
      <alignment horizontal="right" vertical="center" indent="1"/>
    </xf>
    <xf numFmtId="0" fontId="5" fillId="5" borderId="18" xfId="7" applyFont="1" applyFill="1" applyBorder="1" applyAlignment="1">
      <alignment horizontal="right" vertical="center" indent="1"/>
    </xf>
    <xf numFmtId="0" fontId="5" fillId="6" borderId="30" xfId="0" applyFont="1" applyFill="1" applyBorder="1" applyAlignment="1">
      <alignment horizontal="center" vertical="center" wrapText="1"/>
    </xf>
    <xf numFmtId="3" fontId="8" fillId="6" borderId="30" xfId="0" applyNumberFormat="1" applyFont="1" applyFill="1" applyBorder="1" applyAlignment="1">
      <alignment horizontal="right" vertical="center" indent="1"/>
    </xf>
    <xf numFmtId="0" fontId="14" fillId="6" borderId="30" xfId="0" applyFont="1" applyFill="1" applyBorder="1" applyAlignment="1">
      <alignment horizontal="center" vertical="center" wrapText="1" readingOrder="2"/>
    </xf>
    <xf numFmtId="0" fontId="5" fillId="6" borderId="184" xfId="11" applyFont="1" applyFill="1" applyBorder="1" applyAlignment="1">
      <alignment horizontal="center" vertical="center" wrapText="1"/>
    </xf>
    <xf numFmtId="3" fontId="5" fillId="6" borderId="184" xfId="12" applyNumberFormat="1" applyFont="1" applyFill="1" applyBorder="1">
      <alignment horizontal="right" vertical="center" indent="1"/>
    </xf>
    <xf numFmtId="3" fontId="8" fillId="6" borderId="184" xfId="12" applyNumberFormat="1" applyFont="1" applyFill="1" applyBorder="1">
      <alignment horizontal="right" vertical="center" indent="1"/>
    </xf>
    <xf numFmtId="0" fontId="14" fillId="6" borderId="184" xfId="11" applyFont="1" applyFill="1" applyBorder="1" applyAlignment="1">
      <alignment horizontal="center" vertical="center" wrapText="1" readingOrder="2"/>
    </xf>
    <xf numFmtId="0" fontId="5" fillId="6" borderId="185" xfId="11" applyFont="1" applyFill="1" applyBorder="1" applyAlignment="1">
      <alignment horizontal="center" vertical="center" wrapText="1"/>
    </xf>
    <xf numFmtId="167" fontId="8" fillId="6" borderId="184" xfId="12" applyNumberFormat="1" applyFont="1" applyFill="1" applyBorder="1">
      <alignment horizontal="right" vertical="center" indent="1"/>
    </xf>
    <xf numFmtId="0" fontId="14" fillId="5" borderId="16" xfId="30" applyFont="1" applyFill="1" applyBorder="1" applyAlignment="1">
      <alignment horizontal="center" vertical="center" wrapText="1" readingOrder="2"/>
    </xf>
    <xf numFmtId="0" fontId="5" fillId="5" borderId="17" xfId="0" applyFont="1" applyFill="1" applyBorder="1" applyAlignment="1">
      <alignment horizontal="center" vertical="center" wrapText="1"/>
    </xf>
    <xf numFmtId="3" fontId="8" fillId="5" borderId="17" xfId="0" applyNumberFormat="1" applyFont="1" applyFill="1" applyBorder="1" applyAlignment="1">
      <alignment horizontal="right" vertical="center" indent="1"/>
    </xf>
    <xf numFmtId="0" fontId="14" fillId="5" borderId="17" xfId="0" applyFont="1" applyFill="1" applyBorder="1" applyAlignment="1">
      <alignment horizontal="center" vertical="center" wrapText="1" readingOrder="2"/>
    </xf>
    <xf numFmtId="0" fontId="5" fillId="6" borderId="186" xfId="11" applyFont="1" applyFill="1" applyBorder="1" applyAlignment="1">
      <alignment horizontal="center" vertical="center" wrapText="1"/>
    </xf>
    <xf numFmtId="171" fontId="5" fillId="6" borderId="186" xfId="33" applyNumberFormat="1" applyFont="1" applyFill="1" applyBorder="1" applyAlignment="1">
      <alignment horizontal="left" vertical="center" indent="1"/>
    </xf>
    <xf numFmtId="170" fontId="5" fillId="6" borderId="186" xfId="33" applyNumberFormat="1" applyFont="1" applyFill="1" applyBorder="1" applyAlignment="1">
      <alignment horizontal="left" vertical="center" indent="1"/>
    </xf>
    <xf numFmtId="170" fontId="8" fillId="6" borderId="186" xfId="33" applyNumberFormat="1" applyFont="1" applyFill="1" applyBorder="1" applyAlignment="1">
      <alignment horizontal="left" vertical="center" indent="1"/>
    </xf>
    <xf numFmtId="171" fontId="8" fillId="6" borderId="186" xfId="33" applyNumberFormat="1" applyFont="1" applyFill="1" applyBorder="1" applyAlignment="1">
      <alignment horizontal="left" vertical="center" indent="1"/>
    </xf>
    <xf numFmtId="0" fontId="14" fillId="6" borderId="186" xfId="11" applyFont="1" applyFill="1" applyBorder="1" applyAlignment="1">
      <alignment horizontal="center" vertical="center" wrapText="1" readingOrder="2"/>
    </xf>
    <xf numFmtId="0" fontId="4" fillId="7" borderId="187" xfId="0" applyFont="1" applyFill="1" applyBorder="1" applyAlignment="1">
      <alignment horizontal="left" vertical="center" wrapText="1" indent="1" readingOrder="1"/>
    </xf>
    <xf numFmtId="168" fontId="5" fillId="6" borderId="18" xfId="15" applyNumberFormat="1" applyFont="1" applyFill="1" applyBorder="1" applyAlignment="1">
      <alignment horizontal="center" vertical="center"/>
    </xf>
    <xf numFmtId="168" fontId="5" fillId="6" borderId="18" xfId="15" applyNumberFormat="1" applyFont="1" applyFill="1" applyBorder="1">
      <alignment horizontal="right" vertical="center" indent="1"/>
    </xf>
    <xf numFmtId="1" fontId="5" fillId="6" borderId="18" xfId="15" applyNumberFormat="1" applyFont="1" applyFill="1" applyBorder="1">
      <alignment horizontal="right" vertical="center" indent="1"/>
    </xf>
    <xf numFmtId="0" fontId="14" fillId="6" borderId="19" xfId="11" applyFont="1" applyFill="1" applyBorder="1" applyAlignment="1">
      <alignment horizontal="right" vertical="center" wrapText="1" indent="1" readingOrder="2"/>
    </xf>
    <xf numFmtId="3" fontId="5" fillId="5" borderId="173" xfId="15" applyNumberFormat="1" applyFont="1" applyFill="1" applyBorder="1">
      <alignment horizontal="right" vertical="center" indent="1"/>
    </xf>
    <xf numFmtId="3" fontId="8" fillId="5" borderId="173" xfId="15" applyNumberFormat="1" applyFont="1" applyFill="1" applyBorder="1">
      <alignment horizontal="right" vertical="center" indent="1"/>
    </xf>
    <xf numFmtId="0" fontId="4" fillId="7" borderId="188" xfId="0" applyFont="1" applyFill="1" applyBorder="1" applyAlignment="1">
      <alignment horizontal="left" vertical="center" wrapText="1" indent="1" readingOrder="1"/>
    </xf>
    <xf numFmtId="0" fontId="14" fillId="6" borderId="26" xfId="30" applyFont="1" applyFill="1" applyBorder="1">
      <alignment horizontal="right" vertical="center" wrapText="1" indent="1" readingOrder="2"/>
    </xf>
    <xf numFmtId="0" fontId="14" fillId="6" borderId="0" xfId="28" applyFont="1" applyFill="1" applyAlignment="1">
      <alignment horizontal="right"/>
    </xf>
    <xf numFmtId="0" fontId="14" fillId="6" borderId="0" xfId="28" applyFont="1" applyFill="1" applyAlignment="1"/>
    <xf numFmtId="0" fontId="68" fillId="0" borderId="0" xfId="0" applyFont="1"/>
    <xf numFmtId="0" fontId="30" fillId="12" borderId="0" xfId="0" applyFont="1" applyFill="1" applyAlignment="1">
      <alignment vertical="center"/>
    </xf>
    <xf numFmtId="0" fontId="5" fillId="8" borderId="111" xfId="11" applyFont="1" applyFill="1" applyBorder="1" applyAlignment="1">
      <alignment horizontal="center" vertical="center" wrapText="1"/>
    </xf>
    <xf numFmtId="171" fontId="5" fillId="8" borderId="111" xfId="33" applyNumberFormat="1" applyFont="1" applyFill="1" applyBorder="1" applyAlignment="1">
      <alignment horizontal="left" vertical="center" indent="1"/>
    </xf>
    <xf numFmtId="170" fontId="5" fillId="8" borderId="111" xfId="33" applyNumberFormat="1" applyFont="1" applyFill="1" applyBorder="1" applyAlignment="1">
      <alignment horizontal="left" vertical="center" indent="1"/>
    </xf>
    <xf numFmtId="170" fontId="8" fillId="8" borderId="111" xfId="33" applyNumberFormat="1" applyFont="1" applyFill="1" applyBorder="1" applyAlignment="1">
      <alignment horizontal="left" vertical="center" indent="1"/>
    </xf>
    <xf numFmtId="171" fontId="8" fillId="8" borderId="111" xfId="33" applyNumberFormat="1" applyFont="1" applyFill="1" applyBorder="1" applyAlignment="1">
      <alignment horizontal="left" vertical="center" indent="1"/>
    </xf>
    <xf numFmtId="0" fontId="14" fillId="8" borderId="111" xfId="11" applyFont="1" applyFill="1" applyBorder="1" applyAlignment="1">
      <alignment horizontal="center" vertical="center" wrapText="1" readingOrder="2"/>
    </xf>
    <xf numFmtId="0" fontId="5" fillId="6" borderId="0" xfId="5" applyFont="1" applyFill="1" applyAlignment="1">
      <alignment horizontal="right"/>
    </xf>
    <xf numFmtId="0" fontId="5" fillId="6" borderId="0" xfId="0" applyFont="1" applyFill="1"/>
    <xf numFmtId="0" fontId="69" fillId="6" borderId="0" xfId="0" applyFont="1" applyFill="1" applyAlignment="1">
      <alignment horizontal="center"/>
    </xf>
    <xf numFmtId="0" fontId="69" fillId="6" borderId="0" xfId="0" applyFont="1" applyFill="1"/>
    <xf numFmtId="0" fontId="5" fillId="6" borderId="0" xfId="5" applyFont="1" applyFill="1" applyAlignment="1">
      <alignment horizontal="right" readingOrder="2"/>
    </xf>
    <xf numFmtId="0" fontId="69" fillId="6" borderId="0" xfId="0" applyFont="1" applyFill="1" applyAlignment="1">
      <alignment horizontal="right"/>
    </xf>
    <xf numFmtId="0" fontId="69" fillId="6" borderId="0" xfId="0" applyFont="1" applyFill="1" applyAlignment="1">
      <alignment wrapText="1"/>
    </xf>
    <xf numFmtId="0" fontId="69" fillId="6" borderId="0" xfId="4" applyFont="1" applyFill="1"/>
    <xf numFmtId="0" fontId="69" fillId="6" borderId="0" xfId="4" applyFont="1" applyFill="1" applyAlignment="1">
      <alignment wrapText="1"/>
    </xf>
    <xf numFmtId="0" fontId="29" fillId="6" borderId="0" xfId="0" applyFont="1" applyFill="1"/>
    <xf numFmtId="0" fontId="29" fillId="6" borderId="0" xfId="0" applyFont="1" applyFill="1" applyAlignment="1">
      <alignment horizontal="right"/>
    </xf>
    <xf numFmtId="0" fontId="69" fillId="6" borderId="0" xfId="4" applyFont="1" applyFill="1" applyAlignment="1">
      <alignment horizontal="right"/>
    </xf>
    <xf numFmtId="0" fontId="5" fillId="6" borderId="0" xfId="35" applyFont="1" applyFill="1" applyAlignment="1">
      <alignment horizontal="right" vertical="center"/>
    </xf>
    <xf numFmtId="0" fontId="69" fillId="0" borderId="0" xfId="0" applyFont="1" applyAlignment="1">
      <alignment horizontal="right"/>
    </xf>
    <xf numFmtId="0" fontId="5" fillId="6" borderId="22" xfId="35" applyFont="1" applyFill="1" applyBorder="1" applyAlignment="1">
      <alignment horizontal="center"/>
    </xf>
    <xf numFmtId="0" fontId="5" fillId="6" borderId="22" xfId="35" applyFont="1" applyFill="1" applyBorder="1"/>
    <xf numFmtId="0" fontId="30" fillId="12" borderId="0" xfId="0" applyFont="1" applyFill="1" applyAlignment="1">
      <alignment horizontal="left" vertical="center" wrapText="1" indent="1"/>
    </xf>
    <xf numFmtId="0" fontId="30" fillId="13" borderId="0" xfId="0" applyFont="1" applyFill="1" applyAlignment="1">
      <alignment horizontal="left" vertical="center" wrapText="1" indent="1"/>
    </xf>
    <xf numFmtId="0" fontId="5" fillId="6" borderId="191" xfId="36" applyFont="1" applyFill="1" applyBorder="1" applyAlignment="1">
      <alignment horizontal="right" vertical="center" indent="1"/>
    </xf>
    <xf numFmtId="0" fontId="30" fillId="13" borderId="0" xfId="0" applyFont="1" applyFill="1" applyAlignment="1">
      <alignment horizontal="right" vertical="center" wrapText="1"/>
    </xf>
    <xf numFmtId="0" fontId="5" fillId="6" borderId="192" xfId="30" applyFont="1" applyFill="1" applyBorder="1" applyAlignment="1">
      <alignment horizontal="right" vertical="center" wrapText="1" readingOrder="2"/>
    </xf>
    <xf numFmtId="0" fontId="19" fillId="5" borderId="193" xfId="36" applyFont="1" applyFill="1" applyBorder="1" applyAlignment="1">
      <alignment horizontal="right" vertical="center" wrapText="1"/>
    </xf>
    <xf numFmtId="0" fontId="19" fillId="6" borderId="193" xfId="36" applyFont="1" applyFill="1" applyBorder="1" applyAlignment="1">
      <alignment horizontal="right" vertical="center" wrapText="1"/>
    </xf>
    <xf numFmtId="0" fontId="30" fillId="6" borderId="192" xfId="36" applyFont="1" applyFill="1" applyBorder="1" applyAlignment="1">
      <alignment horizontal="left" vertical="center" wrapText="1" indent="1"/>
    </xf>
    <xf numFmtId="0" fontId="30" fillId="5" borderId="193" xfId="36" applyFont="1" applyFill="1" applyBorder="1" applyAlignment="1">
      <alignment horizontal="left" vertical="center" wrapText="1" indent="1"/>
    </xf>
    <xf numFmtId="0" fontId="30" fillId="6" borderId="193" xfId="36" applyFont="1" applyFill="1" applyBorder="1" applyAlignment="1">
      <alignment horizontal="left" vertical="center" wrapText="1" indent="1"/>
    </xf>
    <xf numFmtId="0" fontId="30" fillId="5" borderId="194" xfId="36" applyFont="1" applyFill="1" applyBorder="1" applyAlignment="1">
      <alignment horizontal="left" vertical="center" wrapText="1" indent="1"/>
    </xf>
    <xf numFmtId="0" fontId="8" fillId="0" borderId="0" xfId="55" applyAlignment="1">
      <alignment vertical="center" wrapText="1" readingOrder="2"/>
    </xf>
    <xf numFmtId="2" fontId="8" fillId="0" borderId="0" xfId="4" applyNumberFormat="1" applyAlignment="1">
      <alignment vertical="center"/>
    </xf>
    <xf numFmtId="0" fontId="30" fillId="0" borderId="82" xfId="55" applyFont="1" applyBorder="1" applyAlignment="1">
      <alignment horizontal="left" vertical="center" wrapText="1"/>
    </xf>
    <xf numFmtId="0" fontId="8" fillId="0" borderId="82" xfId="55" applyBorder="1" applyAlignment="1">
      <alignment horizontal="right" vertical="center" wrapText="1" readingOrder="2"/>
    </xf>
    <xf numFmtId="0" fontId="4" fillId="6" borderId="29" xfId="11" applyFont="1" applyFill="1" applyBorder="1" applyAlignment="1">
      <alignment horizontal="left" vertical="center" wrapText="1" indent="1" readingOrder="1"/>
    </xf>
    <xf numFmtId="0" fontId="4" fillId="6" borderId="25" xfId="11" applyFont="1" applyFill="1" applyBorder="1" applyAlignment="1">
      <alignment horizontal="left" vertical="center" wrapText="1" indent="1" readingOrder="1"/>
    </xf>
    <xf numFmtId="0" fontId="4" fillId="6" borderId="15" xfId="11" applyFont="1" applyFill="1" applyBorder="1" applyAlignment="1">
      <alignment horizontal="left" vertical="center" wrapText="1" indent="1" readingOrder="1"/>
    </xf>
    <xf numFmtId="1" fontId="11" fillId="6" borderId="29" xfId="22" applyFont="1" applyFill="1" applyBorder="1" applyAlignment="1">
      <alignment horizontal="center" vertical="center" wrapText="1"/>
    </xf>
    <xf numFmtId="1" fontId="11" fillId="6" borderId="25" xfId="22" applyFont="1" applyFill="1" applyBorder="1" applyAlignment="1">
      <alignment horizontal="center" vertical="center" wrapText="1"/>
    </xf>
    <xf numFmtId="1" fontId="11" fillId="6" borderId="15" xfId="22" applyFont="1" applyFill="1" applyBorder="1" applyAlignment="1">
      <alignment horizontal="center" vertical="center" wrapText="1"/>
    </xf>
    <xf numFmtId="0" fontId="41" fillId="6" borderId="0" xfId="1" applyFont="1" applyFill="1" applyAlignment="1">
      <alignment horizontal="center" vertical="center" wrapText="1"/>
    </xf>
    <xf numFmtId="0" fontId="41" fillId="6" borderId="0" xfId="1" applyFont="1" applyFill="1" applyAlignment="1">
      <alignment horizontal="center" vertical="center"/>
    </xf>
    <xf numFmtId="0" fontId="9" fillId="6" borderId="0" xfId="2" applyFont="1" applyFill="1" applyAlignment="1">
      <alignment horizontal="center" vertical="center" wrapText="1"/>
    </xf>
    <xf numFmtId="0" fontId="9" fillId="6" borderId="0" xfId="2" applyFont="1" applyFill="1" applyAlignment="1">
      <alignment horizontal="center" vertical="center"/>
    </xf>
    <xf numFmtId="1" fontId="23" fillId="5" borderId="142" xfId="22" applyFont="1" applyFill="1" applyBorder="1" applyAlignment="1">
      <alignment horizontal="left" vertical="center" wrapText="1" indent="1"/>
    </xf>
    <xf numFmtId="1" fontId="23" fillId="5" borderId="143" xfId="22" applyFont="1" applyFill="1" applyBorder="1" applyAlignment="1">
      <alignment horizontal="left" vertical="center" wrapText="1" indent="1"/>
    </xf>
    <xf numFmtId="0" fontId="18" fillId="5" borderId="156" xfId="8" applyFont="1" applyFill="1" applyBorder="1" applyAlignment="1">
      <alignment horizontal="right" vertical="center" wrapText="1" indent="1"/>
    </xf>
    <xf numFmtId="0" fontId="18" fillId="5" borderId="157" xfId="8" applyFont="1" applyFill="1" applyBorder="1" applyAlignment="1">
      <alignment horizontal="right" vertical="center" wrapText="1" indent="1"/>
    </xf>
    <xf numFmtId="0" fontId="4" fillId="5" borderId="43" xfId="11" applyFont="1" applyFill="1" applyBorder="1" applyAlignment="1">
      <alignment horizontal="left" vertical="center" wrapText="1" indent="1" readingOrder="2"/>
    </xf>
    <xf numFmtId="0" fontId="4" fillId="5" borderId="25" xfId="11" applyFont="1" applyFill="1" applyBorder="1" applyAlignment="1">
      <alignment horizontal="left" vertical="center" wrapText="1" indent="1" readingOrder="2"/>
    </xf>
    <xf numFmtId="0" fontId="4" fillId="5" borderId="15" xfId="11" applyFont="1" applyFill="1" applyBorder="1" applyAlignment="1">
      <alignment horizontal="left" vertical="center" wrapText="1" indent="1" readingOrder="2"/>
    </xf>
    <xf numFmtId="1" fontId="11" fillId="5" borderId="43" xfId="22" applyFont="1" applyFill="1" applyBorder="1" applyAlignment="1">
      <alignment horizontal="right" vertical="center" wrapText="1" indent="1"/>
    </xf>
    <xf numFmtId="1" fontId="11" fillId="5" borderId="25" xfId="22" applyFont="1" applyFill="1" applyBorder="1" applyAlignment="1">
      <alignment horizontal="right" vertical="center" wrapText="1" indent="1"/>
    </xf>
    <xf numFmtId="1" fontId="11" fillId="5" borderId="15" xfId="22" applyFont="1" applyFill="1" applyBorder="1" applyAlignment="1">
      <alignment horizontal="right" vertical="center" wrapText="1" indent="1"/>
    </xf>
    <xf numFmtId="0" fontId="4" fillId="6" borderId="43" xfId="11" applyFont="1" applyFill="1" applyBorder="1" applyAlignment="1">
      <alignment horizontal="left" vertical="center" wrapText="1" indent="1" readingOrder="2"/>
    </xf>
    <xf numFmtId="0" fontId="4" fillId="6" borderId="25" xfId="11" applyFont="1" applyFill="1" applyBorder="1" applyAlignment="1">
      <alignment horizontal="left" vertical="center" wrapText="1" indent="1" readingOrder="2"/>
    </xf>
    <xf numFmtId="0" fontId="4" fillId="6" borderId="15" xfId="11" applyFont="1" applyFill="1" applyBorder="1" applyAlignment="1">
      <alignment horizontal="left" vertical="center" wrapText="1" indent="1" readingOrder="2"/>
    </xf>
    <xf numFmtId="1" fontId="11" fillId="6" borderId="43" xfId="22" applyFont="1" applyFill="1" applyBorder="1" applyAlignment="1">
      <alignment horizontal="right" vertical="center" wrapText="1" indent="1"/>
    </xf>
    <xf numFmtId="1" fontId="11" fillId="6" borderId="25" xfId="22" applyFont="1" applyFill="1" applyBorder="1" applyAlignment="1">
      <alignment horizontal="right" vertical="center" wrapText="1" indent="1"/>
    </xf>
    <xf numFmtId="1" fontId="11" fillId="6" borderId="15" xfId="22" applyFont="1" applyFill="1" applyBorder="1" applyAlignment="1">
      <alignment horizontal="right" vertical="center" wrapText="1" indent="1"/>
    </xf>
    <xf numFmtId="0" fontId="4" fillId="5" borderId="31" xfId="11" applyFont="1" applyFill="1" applyBorder="1" applyAlignment="1">
      <alignment horizontal="left" vertical="center" wrapText="1" indent="1" readingOrder="2"/>
    </xf>
    <xf numFmtId="1" fontId="11" fillId="5" borderId="31" xfId="22" applyFont="1" applyFill="1" applyBorder="1" applyAlignment="1">
      <alignment horizontal="right" vertical="center" wrapText="1" indent="1"/>
    </xf>
    <xf numFmtId="0" fontId="5" fillId="5" borderId="29" xfId="8" applyFont="1" applyFill="1" applyBorder="1">
      <alignment horizontal="center" vertical="center" wrapText="1"/>
    </xf>
    <xf numFmtId="0" fontId="5" fillId="5" borderId="25" xfId="8" applyFont="1" applyFill="1" applyBorder="1">
      <alignment horizontal="center" vertical="center" wrapText="1"/>
    </xf>
    <xf numFmtId="1" fontId="9" fillId="5" borderId="29" xfId="22" applyFont="1" applyFill="1" applyBorder="1">
      <alignment horizontal="center" vertical="center"/>
    </xf>
    <xf numFmtId="1" fontId="9" fillId="5" borderId="25" xfId="22" applyFont="1" applyFill="1" applyBorder="1">
      <alignment horizontal="center" vertical="center"/>
    </xf>
    <xf numFmtId="0" fontId="4" fillId="6" borderId="16" xfId="11" applyFont="1" applyFill="1" applyBorder="1" applyAlignment="1">
      <alignment horizontal="left" vertical="center" wrapText="1" indent="1" readingOrder="1"/>
    </xf>
    <xf numFmtId="1" fontId="11" fillId="6" borderId="16" xfId="22" applyFont="1" applyFill="1" applyBorder="1" applyAlignment="1">
      <alignment horizontal="right" vertical="center" wrapText="1" indent="1"/>
    </xf>
    <xf numFmtId="0" fontId="41" fillId="12" borderId="0" xfId="0" applyFont="1" applyFill="1" applyAlignment="1">
      <alignment horizontal="center" vertical="center" readingOrder="2"/>
    </xf>
    <xf numFmtId="0" fontId="9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/>
    </xf>
    <xf numFmtId="1" fontId="23" fillId="5" borderId="27" xfId="22" applyFont="1" applyFill="1" applyBorder="1" applyAlignment="1">
      <alignment horizontal="left" vertical="center" wrapText="1" indent="1"/>
    </xf>
    <xf numFmtId="0" fontId="18" fillId="5" borderId="28" xfId="8" applyFont="1" applyFill="1" applyBorder="1" applyAlignment="1">
      <alignment horizontal="right" vertical="center" wrapText="1" indent="1"/>
    </xf>
    <xf numFmtId="0" fontId="4" fillId="5" borderId="16" xfId="11" applyFont="1" applyFill="1" applyBorder="1" applyAlignment="1">
      <alignment horizontal="left" vertical="center" wrapText="1" indent="1" readingOrder="1"/>
    </xf>
    <xf numFmtId="1" fontId="11" fillId="5" borderId="16" xfId="22" applyFont="1" applyFill="1" applyBorder="1" applyAlignment="1">
      <alignment horizontal="right" vertical="center" wrapText="1" indent="1"/>
    </xf>
    <xf numFmtId="0" fontId="4" fillId="5" borderId="43" xfId="11" applyFont="1" applyFill="1" applyBorder="1" applyAlignment="1">
      <alignment horizontal="left" vertical="center" wrapText="1" indent="1" readingOrder="1"/>
    </xf>
    <xf numFmtId="0" fontId="4" fillId="5" borderId="25" xfId="11" applyFont="1" applyFill="1" applyBorder="1" applyAlignment="1">
      <alignment horizontal="left" vertical="center" wrapText="1" indent="1" readingOrder="1"/>
    </xf>
    <xf numFmtId="0" fontId="4" fillId="5" borderId="31" xfId="11" applyFont="1" applyFill="1" applyBorder="1" applyAlignment="1">
      <alignment horizontal="left" vertical="center" wrapText="1" indent="1" readingOrder="1"/>
    </xf>
    <xf numFmtId="1" fontId="11" fillId="5" borderId="17" xfId="22" applyFont="1" applyFill="1" applyBorder="1" applyAlignment="1">
      <alignment horizontal="right" vertical="center" wrapText="1" indent="1"/>
    </xf>
    <xf numFmtId="1" fontId="5" fillId="5" borderId="32" xfId="6" applyFont="1" applyFill="1" applyBorder="1">
      <alignment horizontal="left" vertical="center" wrapText="1"/>
    </xf>
    <xf numFmtId="1" fontId="5" fillId="5" borderId="158" xfId="6" applyFont="1" applyFill="1" applyBorder="1">
      <alignment horizontal="left" vertical="center" wrapTex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9" fillId="5" borderId="33" xfId="9" applyFill="1" applyBorder="1">
      <alignment horizontal="right" vertical="center" wrapText="1"/>
    </xf>
    <xf numFmtId="0" fontId="9" fillId="5" borderId="159" xfId="9" applyFill="1" applyBorder="1">
      <alignment horizontal="right" vertical="center" wrapText="1"/>
    </xf>
    <xf numFmtId="0" fontId="41" fillId="6" borderId="0" xfId="17" applyFont="1" applyFill="1" applyAlignment="1">
      <alignment horizontal="center" vertical="center"/>
    </xf>
    <xf numFmtId="0" fontId="9" fillId="6" borderId="0" xfId="19" applyFont="1" applyFill="1" applyAlignment="1">
      <alignment horizontal="center" vertical="center"/>
    </xf>
    <xf numFmtId="0" fontId="3" fillId="12" borderId="0" xfId="0" applyFont="1" applyFill="1" applyAlignment="1">
      <alignment horizontal="right" vertical="center" readingOrder="2"/>
    </xf>
    <xf numFmtId="0" fontId="8" fillId="12" borderId="181" xfId="0" applyFont="1" applyFill="1" applyBorder="1" applyAlignment="1">
      <alignment horizontal="right" vertical="center" readingOrder="2"/>
    </xf>
    <xf numFmtId="1" fontId="4" fillId="5" borderId="167" xfId="6" applyFill="1" applyBorder="1">
      <alignment horizontal="left" vertical="center" wrapText="1"/>
    </xf>
    <xf numFmtId="1" fontId="4" fillId="5" borderId="172" xfId="6" applyFill="1" applyBorder="1">
      <alignment horizontal="left" vertical="center" wrapText="1"/>
    </xf>
    <xf numFmtId="0" fontId="14" fillId="5" borderId="18" xfId="8" applyFont="1" applyFill="1" applyBorder="1">
      <alignment horizontal="center" vertical="center" wrapText="1"/>
    </xf>
    <xf numFmtId="0" fontId="14" fillId="5" borderId="19" xfId="7" applyFont="1" applyFill="1" applyBorder="1" applyAlignment="1">
      <alignment horizontal="center" vertical="center" wrapText="1"/>
    </xf>
    <xf numFmtId="0" fontId="14" fillId="5" borderId="20" xfId="7" applyFont="1" applyFill="1" applyBorder="1" applyAlignment="1">
      <alignment horizontal="center" vertical="center" wrapText="1"/>
    </xf>
    <xf numFmtId="0" fontId="14" fillId="5" borderId="21" xfId="7" applyFont="1" applyFill="1" applyBorder="1" applyAlignment="1">
      <alignment horizontal="center" vertical="center" wrapText="1"/>
    </xf>
    <xf numFmtId="0" fontId="30" fillId="12" borderId="181" xfId="0" applyFont="1" applyFill="1" applyBorder="1" applyAlignment="1">
      <alignment horizontal="left" vertical="center"/>
    </xf>
    <xf numFmtId="1" fontId="4" fillId="5" borderId="168" xfId="6" applyFill="1" applyBorder="1">
      <alignment horizontal="left" vertical="center" wrapText="1"/>
    </xf>
    <xf numFmtId="0" fontId="14" fillId="5" borderId="18" xfId="7" applyFont="1" applyFill="1" applyBorder="1" applyAlignment="1">
      <alignment horizontal="center" vertical="center" wrapText="1"/>
    </xf>
    <xf numFmtId="0" fontId="9" fillId="5" borderId="34" xfId="9" applyFill="1" applyBorder="1">
      <alignment horizontal="right" vertical="center" wrapText="1"/>
    </xf>
    <xf numFmtId="0" fontId="4" fillId="5" borderId="75" xfId="0" applyFont="1" applyFill="1" applyBorder="1" applyAlignment="1">
      <alignment horizontal="left" vertical="center" wrapText="1" indent="1" readingOrder="1"/>
    </xf>
    <xf numFmtId="0" fontId="11" fillId="5" borderId="16" xfId="16" applyFont="1" applyFill="1" applyBorder="1">
      <alignment horizontal="right" vertical="center" wrapText="1" indent="1" readingOrder="2"/>
    </xf>
    <xf numFmtId="0" fontId="4" fillId="7" borderId="75" xfId="0" applyFont="1" applyFill="1" applyBorder="1" applyAlignment="1">
      <alignment horizontal="left" vertical="center" wrapText="1" indent="1" readingOrder="1"/>
    </xf>
    <xf numFmtId="0" fontId="11" fillId="6" borderId="16" xfId="16" applyFont="1" applyFill="1" applyBorder="1">
      <alignment horizontal="right" vertical="center" wrapText="1" indent="1" readingOrder="2"/>
    </xf>
    <xf numFmtId="0" fontId="11" fillId="6" borderId="43" xfId="16" applyFont="1" applyFill="1" applyBorder="1">
      <alignment horizontal="right" vertical="center" wrapText="1" indent="1" readingOrder="2"/>
    </xf>
    <xf numFmtId="0" fontId="4" fillId="5" borderId="29" xfId="11" applyFont="1" applyFill="1" applyBorder="1" applyAlignment="1">
      <alignment horizontal="center" vertical="center" wrapText="1"/>
    </xf>
    <xf numFmtId="0" fontId="4" fillId="5" borderId="25" xfId="11" applyFont="1" applyFill="1" applyBorder="1" applyAlignment="1">
      <alignment horizontal="center" vertical="center" wrapText="1"/>
    </xf>
    <xf numFmtId="0" fontId="4" fillId="5" borderId="31" xfId="11" applyFont="1" applyFill="1" applyBorder="1" applyAlignment="1">
      <alignment horizontal="center" vertical="center" wrapText="1"/>
    </xf>
    <xf numFmtId="0" fontId="11" fillId="5" borderId="29" xfId="16" applyFont="1" applyFill="1" applyBorder="1" applyAlignment="1">
      <alignment horizontal="center" vertical="center" wrapText="1" readingOrder="2"/>
    </xf>
    <xf numFmtId="0" fontId="11" fillId="5" borderId="25" xfId="16" applyFont="1" applyFill="1" applyBorder="1" applyAlignment="1">
      <alignment horizontal="center" vertical="center" wrapText="1" readingOrder="2"/>
    </xf>
    <xf numFmtId="0" fontId="11" fillId="5" borderId="31" xfId="16" applyFont="1" applyFill="1" applyBorder="1" applyAlignment="1">
      <alignment horizontal="center" vertical="center" wrapText="1" readingOrder="2"/>
    </xf>
    <xf numFmtId="0" fontId="41" fillId="6" borderId="0" xfId="17" applyFont="1" applyFill="1" applyAlignment="1">
      <alignment horizontal="center"/>
    </xf>
    <xf numFmtId="0" fontId="9" fillId="6" borderId="0" xfId="19" applyFont="1" applyFill="1" applyAlignment="1">
      <alignment horizontal="center"/>
    </xf>
    <xf numFmtId="0" fontId="4" fillId="7" borderId="70" xfId="0" applyFont="1" applyFill="1" applyBorder="1" applyAlignment="1">
      <alignment horizontal="left" vertical="center" wrapText="1" indent="1" readingOrder="1"/>
    </xf>
    <xf numFmtId="0" fontId="11" fillId="6" borderId="15" xfId="16" applyFont="1" applyFill="1" applyBorder="1">
      <alignment horizontal="right" vertical="center" wrapText="1" indent="1" readingOrder="2"/>
    </xf>
    <xf numFmtId="0" fontId="41" fillId="6" borderId="0" xfId="17" applyFont="1" applyFill="1" applyAlignment="1">
      <alignment horizontal="center" wrapText="1"/>
    </xf>
    <xf numFmtId="0" fontId="9" fillId="6" borderId="0" xfId="19" applyFont="1" applyFill="1" applyAlignment="1">
      <alignment horizontal="center" wrapText="1"/>
    </xf>
    <xf numFmtId="0" fontId="4" fillId="5" borderId="124" xfId="8" applyFont="1" applyFill="1" applyBorder="1" applyAlignment="1">
      <alignment horizontal="left" vertical="center" wrapText="1" readingOrder="1"/>
    </xf>
    <xf numFmtId="0" fontId="4" fillId="5" borderId="125" xfId="8" applyFont="1" applyFill="1" applyBorder="1" applyAlignment="1">
      <alignment horizontal="left" vertical="center" wrapText="1" readingOrder="1"/>
    </xf>
    <xf numFmtId="0" fontId="14" fillId="5" borderId="60" xfId="8" applyFont="1" applyFill="1" applyBorder="1">
      <alignment horizontal="center" vertical="center" wrapText="1"/>
    </xf>
    <xf numFmtId="0" fontId="14" fillId="5" borderId="61" xfId="8" applyFont="1" applyFill="1" applyBorder="1">
      <alignment horizontal="center" vertical="center" wrapText="1"/>
    </xf>
    <xf numFmtId="0" fontId="11" fillId="5" borderId="122" xfId="8" applyFill="1" applyBorder="1" applyAlignment="1">
      <alignment vertical="center" wrapText="1" readingOrder="2"/>
    </xf>
    <xf numFmtId="0" fontId="11" fillId="5" borderId="123" xfId="8" applyFill="1" applyBorder="1" applyAlignment="1">
      <alignment vertical="center" wrapText="1" readingOrder="2"/>
    </xf>
    <xf numFmtId="0" fontId="4" fillId="5" borderId="60" xfId="8" applyFont="1" applyFill="1" applyBorder="1">
      <alignment horizontal="center" vertical="center" wrapText="1"/>
    </xf>
    <xf numFmtId="0" fontId="4" fillId="5" borderId="18" xfId="8" applyFont="1" applyFill="1" applyBorder="1">
      <alignment horizontal="center" vertical="center" wrapText="1"/>
    </xf>
    <xf numFmtId="0" fontId="14" fillId="6" borderId="38" xfId="16" applyFont="1" applyFill="1" applyBorder="1">
      <alignment horizontal="right" vertical="center" wrapText="1" indent="1" readingOrder="2"/>
    </xf>
    <xf numFmtId="0" fontId="14" fillId="6" borderId="56" xfId="16" applyFont="1" applyFill="1" applyBorder="1">
      <alignment horizontal="right" vertical="center" wrapText="1" indent="1" readingOrder="2"/>
    </xf>
    <xf numFmtId="0" fontId="4" fillId="5" borderId="46" xfId="7" applyFont="1" applyFill="1" applyBorder="1" applyAlignment="1">
      <alignment horizontal="center" vertical="center"/>
    </xf>
    <xf numFmtId="0" fontId="4" fillId="5" borderId="37" xfId="7" applyFont="1" applyFill="1" applyBorder="1" applyAlignment="1">
      <alignment horizontal="center" vertical="center"/>
    </xf>
    <xf numFmtId="0" fontId="4" fillId="5" borderId="39" xfId="7" applyFont="1" applyFill="1" applyBorder="1" applyAlignment="1">
      <alignment horizontal="center" vertical="center"/>
    </xf>
    <xf numFmtId="0" fontId="11" fillId="5" borderId="57" xfId="7" applyFont="1" applyFill="1" applyBorder="1" applyAlignment="1">
      <alignment horizontal="center" vertical="center"/>
    </xf>
    <xf numFmtId="0" fontId="11" fillId="5" borderId="58" xfId="7" applyFont="1" applyFill="1" applyBorder="1" applyAlignment="1">
      <alignment horizontal="center" vertical="center"/>
    </xf>
    <xf numFmtId="0" fontId="11" fillId="5" borderId="59" xfId="7" applyFont="1" applyFill="1" applyBorder="1" applyAlignment="1">
      <alignment horizontal="center" vertical="center"/>
    </xf>
    <xf numFmtId="0" fontId="14" fillId="5" borderId="38" xfId="16" applyFont="1" applyFill="1" applyBorder="1">
      <alignment horizontal="right" vertical="center" wrapText="1" indent="1" readingOrder="2"/>
    </xf>
    <xf numFmtId="0" fontId="14" fillId="6" borderId="36" xfId="16" applyFont="1" applyFill="1" applyBorder="1">
      <alignment horizontal="right" vertical="center" wrapText="1" indent="1" readingOrder="2"/>
    </xf>
    <xf numFmtId="0" fontId="5" fillId="5" borderId="51" xfId="8" applyFont="1" applyFill="1" applyBorder="1" applyAlignment="1">
      <alignment horizontal="center" vertical="center" wrapText="1" readingOrder="1"/>
    </xf>
    <xf numFmtId="0" fontId="5" fillId="5" borderId="53" xfId="8" applyFont="1" applyFill="1" applyBorder="1" applyAlignment="1">
      <alignment horizontal="center" vertical="center" wrapText="1" readingOrder="1"/>
    </xf>
    <xf numFmtId="0" fontId="4" fillId="5" borderId="30" xfId="8" applyFont="1" applyFill="1" applyBorder="1">
      <alignment horizontal="center" vertical="center" wrapText="1"/>
    </xf>
    <xf numFmtId="0" fontId="4" fillId="5" borderId="17" xfId="8" applyFont="1" applyFill="1" applyBorder="1">
      <alignment horizontal="center" vertical="center" wrapText="1"/>
    </xf>
    <xf numFmtId="0" fontId="14" fillId="5" borderId="26" xfId="7" applyFont="1" applyFill="1" applyBorder="1" applyAlignment="1">
      <alignment horizontal="center" vertical="center"/>
    </xf>
    <xf numFmtId="0" fontId="14" fillId="5" borderId="26" xfId="8" applyFont="1" applyFill="1" applyBorder="1">
      <alignment horizontal="center" vertical="center" wrapText="1"/>
    </xf>
    <xf numFmtId="1" fontId="14" fillId="5" borderId="30" xfId="22" applyFont="1" applyFill="1" applyBorder="1" applyAlignment="1">
      <alignment horizontal="center" vertical="center" wrapText="1"/>
    </xf>
    <xf numFmtId="1" fontId="14" fillId="5" borderId="17" xfId="22" applyFont="1" applyFill="1" applyBorder="1" applyAlignment="1">
      <alignment horizontal="center" vertical="center" wrapText="1"/>
    </xf>
    <xf numFmtId="0" fontId="14" fillId="5" borderId="52" xfId="8" applyFont="1" applyFill="1" applyBorder="1" applyAlignment="1">
      <alignment horizontal="center" vertical="center" wrapText="1" readingOrder="1"/>
    </xf>
    <xf numFmtId="0" fontId="14" fillId="5" borderId="54" xfId="8" applyFont="1" applyFill="1" applyBorder="1" applyAlignment="1">
      <alignment horizontal="center" vertical="center" wrapText="1" readingOrder="1"/>
    </xf>
    <xf numFmtId="0" fontId="5" fillId="5" borderId="29" xfId="8" applyFont="1" applyFill="1" applyBorder="1" applyAlignment="1">
      <alignment horizontal="center" vertical="center" wrapText="1" readingOrder="1"/>
    </xf>
    <xf numFmtId="0" fontId="5" fillId="5" borderId="31" xfId="8" applyFont="1" applyFill="1" applyBorder="1" applyAlignment="1">
      <alignment horizontal="center" vertical="center" wrapText="1" readingOrder="1"/>
    </xf>
    <xf numFmtId="0" fontId="18" fillId="5" borderId="29" xfId="8" applyFont="1" applyFill="1" applyBorder="1" applyAlignment="1">
      <alignment horizontal="center" vertical="center" wrapText="1" readingOrder="1"/>
    </xf>
    <xf numFmtId="0" fontId="18" fillId="5" borderId="31" xfId="8" applyFont="1" applyFill="1" applyBorder="1" applyAlignment="1">
      <alignment horizontal="center" vertical="center" wrapText="1" readingOrder="1"/>
    </xf>
    <xf numFmtId="0" fontId="5" fillId="5" borderId="63" xfId="8" applyFont="1" applyFill="1" applyBorder="1" applyAlignment="1">
      <alignment horizontal="center" vertical="center" wrapText="1" readingOrder="1"/>
    </xf>
    <xf numFmtId="0" fontId="5" fillId="5" borderId="20" xfId="8" applyFont="1" applyFill="1" applyBorder="1" applyAlignment="1">
      <alignment horizontal="center" vertical="center" wrapText="1" readingOrder="1"/>
    </xf>
    <xf numFmtId="0" fontId="5" fillId="5" borderId="64" xfId="8" applyFont="1" applyFill="1" applyBorder="1" applyAlignment="1">
      <alignment horizontal="center" vertical="center" wrapText="1" readingOrder="1"/>
    </xf>
    <xf numFmtId="0" fontId="4" fillId="5" borderId="47" xfId="8" applyFont="1" applyFill="1" applyBorder="1" applyAlignment="1">
      <alignment horizontal="left" vertical="center" wrapText="1" readingOrder="1"/>
    </xf>
    <xf numFmtId="0" fontId="4" fillId="5" borderId="48" xfId="8" applyFont="1" applyFill="1" applyBorder="1" applyAlignment="1">
      <alignment horizontal="left" vertical="center" wrapText="1" readingOrder="1"/>
    </xf>
    <xf numFmtId="0" fontId="5" fillId="5" borderId="63" xfId="8" applyFont="1" applyFill="1" applyBorder="1">
      <alignment horizontal="center" vertical="center" wrapText="1"/>
    </xf>
    <xf numFmtId="0" fontId="5" fillId="5" borderId="20" xfId="8" applyFont="1" applyFill="1" applyBorder="1">
      <alignment horizontal="center" vertical="center" wrapText="1"/>
    </xf>
    <xf numFmtId="0" fontId="5" fillId="5" borderId="21" xfId="8" applyFont="1" applyFill="1" applyBorder="1">
      <alignment horizontal="center" vertical="center" wrapText="1"/>
    </xf>
    <xf numFmtId="0" fontId="14" fillId="5" borderId="19" xfId="8" applyFont="1" applyFill="1" applyBorder="1">
      <alignment horizontal="center" vertical="center" wrapText="1"/>
    </xf>
    <xf numFmtId="0" fontId="5" fillId="5" borderId="61" xfId="8" applyFont="1" applyFill="1" applyBorder="1">
      <alignment horizontal="center" vertical="center" wrapText="1"/>
    </xf>
    <xf numFmtId="0" fontId="11" fillId="5" borderId="49" xfId="8" applyFill="1" applyBorder="1" applyAlignment="1">
      <alignment horizontal="right" vertical="center" wrapText="1" readingOrder="2"/>
    </xf>
    <xf numFmtId="0" fontId="11" fillId="5" borderId="50" xfId="8" applyFill="1" applyBorder="1" applyAlignment="1">
      <alignment horizontal="right" vertical="center" wrapText="1" readingOrder="2"/>
    </xf>
    <xf numFmtId="0" fontId="5" fillId="5" borderId="47" xfId="8" applyFont="1" applyFill="1" applyBorder="1" applyAlignment="1">
      <alignment horizontal="left" vertical="center" wrapText="1" readingOrder="1"/>
    </xf>
    <xf numFmtId="0" fontId="5" fillId="5" borderId="48" xfId="8" applyFont="1" applyFill="1" applyBorder="1" applyAlignment="1">
      <alignment horizontal="left" vertical="center" wrapText="1" readingOrder="1"/>
    </xf>
    <xf numFmtId="0" fontId="14" fillId="5" borderId="63" xfId="8" applyFont="1" applyFill="1" applyBorder="1">
      <alignment horizontal="center" vertical="center" wrapText="1"/>
    </xf>
    <xf numFmtId="0" fontId="14" fillId="5" borderId="20" xfId="8" applyFont="1" applyFill="1" applyBorder="1">
      <alignment horizontal="center" vertical="center" wrapText="1"/>
    </xf>
    <xf numFmtId="0" fontId="14" fillId="5" borderId="21" xfId="8" applyFont="1" applyFill="1" applyBorder="1">
      <alignment horizontal="center" vertical="center" wrapText="1"/>
    </xf>
    <xf numFmtId="0" fontId="18" fillId="5" borderId="49" xfId="8" applyFont="1" applyFill="1" applyBorder="1" applyAlignment="1">
      <alignment horizontal="right" vertical="center" wrapText="1" readingOrder="2"/>
    </xf>
    <xf numFmtId="0" fontId="18" fillId="5" borderId="50" xfId="8" applyFont="1" applyFill="1" applyBorder="1" applyAlignment="1">
      <alignment horizontal="right" vertical="center" wrapText="1" readingOrder="2"/>
    </xf>
    <xf numFmtId="0" fontId="5" fillId="5" borderId="60" xfId="8" applyFont="1" applyFill="1" applyBorder="1" applyAlignment="1">
      <alignment horizontal="center" vertical="center" wrapText="1" readingOrder="1"/>
    </xf>
    <xf numFmtId="0" fontId="5" fillId="5" borderId="21" xfId="8" applyFont="1" applyFill="1" applyBorder="1" applyAlignment="1">
      <alignment horizontal="center" vertical="center" wrapText="1" readingOrder="1"/>
    </xf>
    <xf numFmtId="0" fontId="5" fillId="5" borderId="18" xfId="8" applyFont="1" applyFill="1" applyBorder="1" applyAlignment="1">
      <alignment horizontal="center" vertical="center" wrapText="1" readingOrder="1"/>
    </xf>
    <xf numFmtId="0" fontId="5" fillId="5" borderId="61" xfId="8" applyFont="1" applyFill="1" applyBorder="1" applyAlignment="1">
      <alignment horizontal="center" vertical="center" wrapText="1" readingOrder="1"/>
    </xf>
    <xf numFmtId="0" fontId="9" fillId="5" borderId="52" xfId="8" applyFont="1" applyFill="1" applyBorder="1" applyAlignment="1">
      <alignment horizontal="center" vertical="center" wrapText="1" readingOrder="2"/>
    </xf>
    <xf numFmtId="0" fontId="9" fillId="5" borderId="54" xfId="8" applyFont="1" applyFill="1" applyBorder="1" applyAlignment="1">
      <alignment horizontal="center" vertical="center" wrapText="1" readingOrder="2"/>
    </xf>
    <xf numFmtId="0" fontId="14" fillId="6" borderId="0" xfId="19" applyFont="1" applyFill="1" applyAlignment="1">
      <alignment horizontal="center"/>
    </xf>
    <xf numFmtId="0" fontId="5" fillId="5" borderId="30" xfId="8" applyFont="1" applyFill="1" applyBorder="1">
      <alignment horizontal="center" vertical="center" wrapText="1"/>
    </xf>
    <xf numFmtId="0" fontId="5" fillId="5" borderId="17" xfId="8" applyFont="1" applyFill="1" applyBorder="1">
      <alignment horizontal="center" vertical="center" wrapText="1"/>
    </xf>
    <xf numFmtId="0" fontId="9" fillId="5" borderId="26" xfId="8" applyFont="1" applyFill="1" applyBorder="1" applyAlignment="1">
      <alignment horizontal="center" vertical="center" wrapText="1" readingOrder="1"/>
    </xf>
    <xf numFmtId="1" fontId="18" fillId="5" borderId="30" xfId="22" applyFill="1" applyBorder="1" applyAlignment="1">
      <alignment horizontal="center" vertical="center" wrapText="1" readingOrder="2"/>
    </xf>
    <xf numFmtId="1" fontId="18" fillId="5" borderId="17" xfId="22" applyFill="1" applyBorder="1" applyAlignment="1">
      <alignment horizontal="center" vertical="center" wrapText="1" readingOrder="2"/>
    </xf>
    <xf numFmtId="0" fontId="42" fillId="6" borderId="0" xfId="17" applyFont="1" applyFill="1" applyAlignment="1">
      <alignment horizontal="center" wrapText="1"/>
    </xf>
    <xf numFmtId="0" fontId="9" fillId="5" borderId="63" xfId="8" applyFont="1" applyFill="1" applyBorder="1" applyAlignment="1">
      <alignment horizontal="center" vertical="center" wrapText="1" readingOrder="1"/>
    </xf>
    <xf numFmtId="0" fontId="9" fillId="5" borderId="20" xfId="8" applyFont="1" applyFill="1" applyBorder="1" applyAlignment="1">
      <alignment horizontal="center" vertical="center" wrapText="1" readingOrder="1"/>
    </xf>
    <xf numFmtId="0" fontId="9" fillId="5" borderId="64" xfId="8" applyFont="1" applyFill="1" applyBorder="1" applyAlignment="1">
      <alignment horizontal="center" vertical="center" wrapText="1" readingOrder="1"/>
    </xf>
    <xf numFmtId="0" fontId="41" fillId="6" borderId="0" xfId="1" applyFont="1" applyFill="1" applyAlignment="1">
      <alignment horizontal="center" wrapText="1"/>
    </xf>
    <xf numFmtId="0" fontId="9" fillId="6" borderId="0" xfId="2" applyFont="1" applyFill="1" applyAlignment="1">
      <alignment horizontal="center" wrapText="1"/>
    </xf>
    <xf numFmtId="0" fontId="9" fillId="6" borderId="0" xfId="2" applyFont="1" applyFill="1" applyAlignment="1">
      <alignment horizontal="center"/>
    </xf>
    <xf numFmtId="0" fontId="14" fillId="5" borderId="30" xfId="7" applyFont="1" applyFill="1" applyBorder="1" applyAlignment="1">
      <alignment horizontal="center" vertical="center" wrapText="1"/>
    </xf>
    <xf numFmtId="0" fontId="14" fillId="5" borderId="17" xfId="7" applyFont="1" applyFill="1" applyBorder="1" applyAlignment="1">
      <alignment horizontal="center" vertical="center" wrapText="1"/>
    </xf>
    <xf numFmtId="0" fontId="18" fillId="5" borderId="29" xfId="8" applyFont="1" applyFill="1" applyBorder="1">
      <alignment horizontal="center" vertical="center" wrapText="1"/>
    </xf>
    <xf numFmtId="0" fontId="5" fillId="5" borderId="47" xfId="8" applyFont="1" applyFill="1" applyBorder="1" applyAlignment="1">
      <alignment horizontal="left" vertical="center" wrapText="1"/>
    </xf>
    <xf numFmtId="0" fontId="5" fillId="5" borderId="127" xfId="8" applyFont="1" applyFill="1" applyBorder="1" applyAlignment="1">
      <alignment horizontal="left" vertical="center" wrapText="1"/>
    </xf>
    <xf numFmtId="0" fontId="14" fillId="5" borderId="26" xfId="7" applyFont="1" applyFill="1" applyBorder="1" applyAlignment="1">
      <alignment horizontal="center" vertical="center" wrapText="1"/>
    </xf>
    <xf numFmtId="1" fontId="9" fillId="5" borderId="49" xfId="22" applyFont="1" applyFill="1" applyBorder="1" applyAlignment="1">
      <alignment horizontal="right" vertical="center" wrapText="1" readingOrder="2"/>
    </xf>
    <xf numFmtId="1" fontId="9" fillId="5" borderId="126" xfId="22" applyFont="1" applyFill="1" applyBorder="1" applyAlignment="1">
      <alignment horizontal="right" vertical="center" readingOrder="2"/>
    </xf>
    <xf numFmtId="0" fontId="43" fillId="4" borderId="0" xfId="0" applyFont="1" applyFill="1" applyAlignment="1">
      <alignment horizontal="center" vertical="center"/>
    </xf>
    <xf numFmtId="0" fontId="23" fillId="6" borderId="82" xfId="27" applyFont="1" applyFill="1" applyBorder="1" applyAlignment="1">
      <alignment horizontal="right" vertical="center" readingOrder="2"/>
    </xf>
    <xf numFmtId="1" fontId="9" fillId="5" borderId="63" xfId="22" applyFont="1" applyFill="1" applyBorder="1">
      <alignment horizontal="center" vertical="center"/>
    </xf>
    <xf numFmtId="1" fontId="9" fillId="5" borderId="20" xfId="22" applyFont="1" applyFill="1" applyBorder="1">
      <alignment horizontal="center" vertical="center"/>
    </xf>
    <xf numFmtId="1" fontId="9" fillId="5" borderId="64" xfId="22" applyFont="1" applyFill="1" applyBorder="1">
      <alignment horizontal="center" vertical="center"/>
    </xf>
    <xf numFmtId="0" fontId="19" fillId="6" borderId="0" xfId="32" applyFont="1" applyFill="1">
      <alignment horizontal="left" vertical="center"/>
    </xf>
    <xf numFmtId="0" fontId="11" fillId="6" borderId="70" xfId="16" applyFont="1" applyFill="1" applyBorder="1" applyAlignment="1">
      <alignment horizontal="center" vertical="center" wrapText="1" readingOrder="2"/>
    </xf>
    <xf numFmtId="0" fontId="11" fillId="6" borderId="75" xfId="16" applyFont="1" applyFill="1" applyBorder="1" applyAlignment="1">
      <alignment horizontal="center" vertical="center" wrapText="1" readingOrder="2"/>
    </xf>
    <xf numFmtId="0" fontId="11" fillId="6" borderId="78" xfId="16" applyFont="1" applyFill="1" applyBorder="1" applyAlignment="1">
      <alignment horizontal="center" vertical="center" wrapText="1" readingOrder="2"/>
    </xf>
    <xf numFmtId="0" fontId="11" fillId="5" borderId="93" xfId="16" applyFont="1" applyFill="1" applyBorder="1">
      <alignment horizontal="right" vertical="center" wrapText="1" indent="1" readingOrder="2"/>
    </xf>
    <xf numFmtId="0" fontId="11" fillId="5" borderId="73" xfId="16" applyFont="1" applyFill="1" applyBorder="1">
      <alignment horizontal="right" vertical="center" wrapText="1" indent="1" readingOrder="2"/>
    </xf>
    <xf numFmtId="0" fontId="11" fillId="5" borderId="94" xfId="16" applyFont="1" applyFill="1" applyBorder="1">
      <alignment horizontal="right" vertical="center" wrapText="1" indent="1" readingOrder="2"/>
    </xf>
    <xf numFmtId="0" fontId="11" fillId="6" borderId="73" xfId="16" applyFont="1" applyFill="1" applyBorder="1">
      <alignment horizontal="right" vertical="center" wrapText="1" indent="1" readingOrder="2"/>
    </xf>
    <xf numFmtId="0" fontId="11" fillId="5" borderId="74" xfId="16" applyFont="1" applyFill="1" applyBorder="1">
      <alignment horizontal="right" vertical="center" wrapText="1" indent="1" readingOrder="2"/>
    </xf>
    <xf numFmtId="0" fontId="4" fillId="8" borderId="68" xfId="0" applyFont="1" applyFill="1" applyBorder="1" applyAlignment="1">
      <alignment horizontal="left" vertical="center" wrapText="1" indent="1"/>
    </xf>
    <xf numFmtId="0" fontId="4" fillId="8" borderId="66" xfId="0" applyFont="1" applyFill="1" applyBorder="1" applyAlignment="1">
      <alignment horizontal="left" vertical="center" wrapText="1" indent="1"/>
    </xf>
    <xf numFmtId="0" fontId="4" fillId="8" borderId="65" xfId="0" applyFont="1" applyFill="1" applyBorder="1" applyAlignment="1">
      <alignment horizontal="left" vertical="center" wrapText="1" indent="1"/>
    </xf>
    <xf numFmtId="0" fontId="4" fillId="7" borderId="68" xfId="0" applyFont="1" applyFill="1" applyBorder="1" applyAlignment="1">
      <alignment horizontal="left" vertical="center" wrapText="1" indent="1"/>
    </xf>
    <xf numFmtId="0" fontId="4" fillId="7" borderId="66" xfId="0" applyFont="1" applyFill="1" applyBorder="1" applyAlignment="1">
      <alignment horizontal="left" vertical="center" wrapText="1" indent="1"/>
    </xf>
    <xf numFmtId="0" fontId="4" fillId="7" borderId="65" xfId="0" applyFont="1" applyFill="1" applyBorder="1" applyAlignment="1">
      <alignment horizontal="left" vertical="center" wrapText="1" indent="1"/>
    </xf>
    <xf numFmtId="0" fontId="4" fillId="7" borderId="67" xfId="0" applyFont="1" applyFill="1" applyBorder="1" applyAlignment="1">
      <alignment horizontal="center" vertical="center" wrapText="1"/>
    </xf>
    <xf numFmtId="0" fontId="4" fillId="7" borderId="66" xfId="0" applyFont="1" applyFill="1" applyBorder="1" applyAlignment="1">
      <alignment horizontal="center" vertical="center" wrapText="1"/>
    </xf>
    <xf numFmtId="0" fontId="4" fillId="7" borderId="79" xfId="0" applyFont="1" applyFill="1" applyBorder="1" applyAlignment="1">
      <alignment horizontal="center" vertical="center" wrapText="1"/>
    </xf>
    <xf numFmtId="0" fontId="5" fillId="5" borderId="43" xfId="8" applyFont="1" applyFill="1" applyBorder="1">
      <alignment horizontal="center" vertical="center" wrapText="1"/>
    </xf>
    <xf numFmtId="1" fontId="18" fillId="5" borderId="30" xfId="22" applyFill="1" applyBorder="1">
      <alignment horizontal="center" vertical="center"/>
    </xf>
    <xf numFmtId="1" fontId="18" fillId="5" borderId="17" xfId="22" applyFill="1" applyBorder="1">
      <alignment horizontal="center" vertical="center"/>
    </xf>
    <xf numFmtId="0" fontId="4" fillId="8" borderId="71" xfId="0" applyFont="1" applyFill="1" applyBorder="1" applyAlignment="1">
      <alignment horizontal="left" vertical="center" wrapText="1" indent="1"/>
    </xf>
    <xf numFmtId="0" fontId="4" fillId="8" borderId="72" xfId="0" applyFont="1" applyFill="1" applyBorder="1" applyAlignment="1">
      <alignment horizontal="left" vertical="center" wrapText="1" indent="1"/>
    </xf>
    <xf numFmtId="0" fontId="4" fillId="8" borderId="77" xfId="0" applyFont="1" applyFill="1" applyBorder="1" applyAlignment="1">
      <alignment horizontal="left" vertical="center" wrapText="1" indent="1"/>
    </xf>
    <xf numFmtId="0" fontId="4" fillId="7" borderId="67" xfId="0" applyFont="1" applyFill="1" applyBorder="1" applyAlignment="1">
      <alignment horizontal="left" vertical="center" wrapText="1" indent="1"/>
    </xf>
    <xf numFmtId="0" fontId="24" fillId="5" borderId="43" xfId="11" applyFont="1" applyFill="1" applyBorder="1">
      <alignment horizontal="left" vertical="center" wrapText="1" indent="1"/>
    </xf>
    <xf numFmtId="0" fontId="24" fillId="5" borderId="25" xfId="11" applyFont="1" applyFill="1" applyBorder="1">
      <alignment horizontal="left" vertical="center" wrapText="1" indent="1"/>
    </xf>
    <xf numFmtId="0" fontId="24" fillId="5" borderId="31" xfId="11" applyFont="1" applyFill="1" applyBorder="1">
      <alignment horizontal="left" vertical="center" wrapText="1" indent="1"/>
    </xf>
    <xf numFmtId="0" fontId="4" fillId="8" borderId="69" xfId="0" applyFont="1" applyFill="1" applyBorder="1" applyAlignment="1">
      <alignment horizontal="left" vertical="center" wrapText="1" indent="1"/>
    </xf>
    <xf numFmtId="0" fontId="4" fillId="6" borderId="16" xfId="11" applyFont="1" applyFill="1" applyBorder="1">
      <alignment horizontal="left" vertical="center" wrapText="1" indent="1"/>
    </xf>
    <xf numFmtId="0" fontId="19" fillId="0" borderId="0" xfId="32" applyFont="1">
      <alignment horizontal="left" vertical="center"/>
    </xf>
    <xf numFmtId="0" fontId="24" fillId="5" borderId="152" xfId="11" applyFont="1" applyFill="1" applyBorder="1">
      <alignment horizontal="left" vertical="center" wrapText="1" indent="1"/>
    </xf>
    <xf numFmtId="0" fontId="24" fillId="5" borderId="153" xfId="11" applyFont="1" applyFill="1" applyBorder="1">
      <alignment horizontal="left" vertical="center" wrapText="1" indent="1"/>
    </xf>
    <xf numFmtId="0" fontId="24" fillId="5" borderId="54" xfId="11" applyFont="1" applyFill="1" applyBorder="1">
      <alignment horizontal="left" vertical="center" wrapText="1" indent="1"/>
    </xf>
    <xf numFmtId="0" fontId="23" fillId="0" borderId="82" xfId="27" applyFont="1" applyBorder="1" applyAlignment="1">
      <alignment horizontal="right" vertical="center" readingOrder="2"/>
    </xf>
    <xf numFmtId="1" fontId="19" fillId="5" borderId="81" xfId="6" applyFont="1" applyFill="1" applyBorder="1">
      <alignment horizontal="left" vertical="center" wrapText="1"/>
    </xf>
    <xf numFmtId="1" fontId="19" fillId="5" borderId="161" xfId="6" applyFont="1" applyFill="1" applyBorder="1">
      <alignment horizontal="left" vertical="center" wrapText="1"/>
    </xf>
    <xf numFmtId="0" fontId="5" fillId="5" borderId="26" xfId="8" applyFont="1" applyFill="1" applyBorder="1">
      <alignment horizontal="center" vertical="center" wrapText="1"/>
    </xf>
    <xf numFmtId="0" fontId="5" fillId="5" borderId="80" xfId="9" applyFont="1" applyFill="1" applyBorder="1">
      <alignment horizontal="right" vertical="center" wrapText="1"/>
    </xf>
    <xf numFmtId="0" fontId="5" fillId="5" borderId="162" xfId="9" applyFont="1" applyFill="1" applyBorder="1">
      <alignment horizontal="right" vertical="center" wrapText="1"/>
    </xf>
    <xf numFmtId="0" fontId="5" fillId="5" borderId="26" xfId="7" applyFont="1" applyFill="1" applyBorder="1" applyAlignment="1">
      <alignment horizontal="center" vertical="center" wrapText="1"/>
    </xf>
    <xf numFmtId="0" fontId="5" fillId="5" borderId="49" xfId="9" applyFont="1" applyFill="1" applyBorder="1">
      <alignment horizontal="right" vertical="center" wrapText="1"/>
    </xf>
    <xf numFmtId="0" fontId="5" fillId="5" borderId="50" xfId="9" applyFont="1" applyFill="1" applyBorder="1">
      <alignment horizontal="right" vertical="center" wrapText="1"/>
    </xf>
    <xf numFmtId="1" fontId="19" fillId="5" borderId="47" xfId="6" applyFont="1" applyFill="1" applyBorder="1">
      <alignment horizontal="left" vertical="center" wrapText="1"/>
    </xf>
    <xf numFmtId="1" fontId="19" fillId="5" borderId="48" xfId="6" applyFont="1" applyFill="1" applyBorder="1">
      <alignment horizontal="left" vertical="center" wrapText="1"/>
    </xf>
    <xf numFmtId="0" fontId="5" fillId="5" borderId="63" xfId="7" applyFont="1" applyFill="1" applyBorder="1" applyAlignment="1">
      <alignment horizontal="center" vertical="center" wrapText="1"/>
    </xf>
    <xf numFmtId="0" fontId="5" fillId="5" borderId="20" xfId="7" applyFont="1" applyFill="1" applyBorder="1" applyAlignment="1">
      <alignment horizontal="center" vertical="center" wrapText="1"/>
    </xf>
    <xf numFmtId="0" fontId="5" fillId="5" borderId="64" xfId="7" applyFont="1" applyFill="1" applyBorder="1" applyAlignment="1">
      <alignment horizontal="center" vertical="center" wrapText="1"/>
    </xf>
    <xf numFmtId="0" fontId="5" fillId="5" borderId="64" xfId="8" applyFont="1" applyFill="1" applyBorder="1">
      <alignment horizontal="center" vertical="center" wrapText="1"/>
    </xf>
    <xf numFmtId="0" fontId="5" fillId="5" borderId="49" xfId="9" applyFont="1" applyFill="1" applyBorder="1" applyAlignment="1">
      <alignment horizontal="right" vertical="center" wrapText="1" readingOrder="2"/>
    </xf>
    <xf numFmtId="0" fontId="5" fillId="5" borderId="50" xfId="9" applyFont="1" applyFill="1" applyBorder="1" applyAlignment="1">
      <alignment horizontal="right" vertical="center" wrapText="1" readingOrder="2"/>
    </xf>
    <xf numFmtId="0" fontId="65" fillId="6" borderId="0" xfId="1" applyFont="1" applyFill="1" applyAlignment="1">
      <alignment horizontal="center" vertical="center"/>
    </xf>
    <xf numFmtId="0" fontId="41" fillId="6" borderId="0" xfId="1" applyFont="1" applyFill="1" applyAlignment="1">
      <alignment horizontal="center"/>
    </xf>
    <xf numFmtId="0" fontId="58" fillId="6" borderId="0" xfId="2" applyFont="1" applyFill="1" applyAlignment="1">
      <alignment horizontal="center" vertical="center"/>
    </xf>
    <xf numFmtId="0" fontId="57" fillId="6" borderId="0" xfId="2" applyFont="1" applyFill="1" applyAlignment="1">
      <alignment horizontal="center" vertical="center"/>
    </xf>
    <xf numFmtId="0" fontId="19" fillId="5" borderId="30" xfId="8" applyFont="1" applyFill="1" applyBorder="1">
      <alignment horizontal="center" vertical="center" wrapText="1"/>
    </xf>
    <xf numFmtId="0" fontId="19" fillId="5" borderId="17" xfId="8" applyFont="1" applyFill="1" applyBorder="1">
      <alignment horizontal="center" vertical="center" wrapText="1"/>
    </xf>
    <xf numFmtId="0" fontId="5" fillId="5" borderId="26" xfId="8" applyFont="1" applyFill="1" applyBorder="1" applyAlignment="1">
      <alignment horizontal="center" vertical="center" wrapText="1" readingOrder="1"/>
    </xf>
    <xf numFmtId="0" fontId="23" fillId="5" borderId="26" xfId="8" applyFont="1" applyFill="1" applyBorder="1" applyAlignment="1">
      <alignment horizontal="center" vertical="center" wrapText="1" readingOrder="1"/>
    </xf>
    <xf numFmtId="1" fontId="23" fillId="5" borderId="30" xfId="22" applyFont="1" applyFill="1" applyBorder="1" applyAlignment="1">
      <alignment horizontal="center" vertical="center" wrapText="1" readingOrder="2"/>
    </xf>
    <xf numFmtId="1" fontId="23" fillId="5" borderId="17" xfId="22" applyFont="1" applyFill="1" applyBorder="1" applyAlignment="1">
      <alignment horizontal="center" vertical="center" wrapText="1" readingOrder="2"/>
    </xf>
    <xf numFmtId="0" fontId="14" fillId="5" borderId="63" xfId="7" applyFont="1" applyFill="1" applyBorder="1" applyAlignment="1">
      <alignment horizontal="center" vertical="center" wrapText="1"/>
    </xf>
    <xf numFmtId="1" fontId="5" fillId="5" borderId="81" xfId="6" applyFont="1" applyFill="1" applyBorder="1">
      <alignment horizontal="left" vertical="center" wrapText="1"/>
    </xf>
    <xf numFmtId="1" fontId="5" fillId="5" borderId="161" xfId="6" applyFont="1" applyFill="1" applyBorder="1">
      <alignment horizontal="left" vertical="center" wrapText="1"/>
    </xf>
    <xf numFmtId="0" fontId="9" fillId="5" borderId="80" xfId="9" applyFill="1" applyBorder="1">
      <alignment horizontal="right" vertical="center" wrapText="1"/>
    </xf>
    <xf numFmtId="0" fontId="9" fillId="5" borderId="162" xfId="9" applyFill="1" applyBorder="1">
      <alignment horizontal="right" vertical="center" wrapText="1"/>
    </xf>
    <xf numFmtId="0" fontId="14" fillId="5" borderId="57" xfId="8" applyFont="1" applyFill="1" applyBorder="1">
      <alignment horizontal="center" vertical="center" wrapText="1"/>
    </xf>
    <xf numFmtId="0" fontId="14" fillId="5" borderId="82" xfId="8" applyFont="1" applyFill="1" applyBorder="1">
      <alignment horizontal="center" vertical="center" wrapText="1"/>
    </xf>
    <xf numFmtId="0" fontId="41" fillId="0" borderId="0" xfId="17" applyFont="1" applyAlignment="1">
      <alignment horizontal="center" vertical="center"/>
    </xf>
    <xf numFmtId="0" fontId="9" fillId="0" borderId="0" xfId="19" applyFont="1" applyAlignment="1">
      <alignment horizontal="center" vertical="center"/>
    </xf>
    <xf numFmtId="0" fontId="9" fillId="5" borderId="84" xfId="9" applyFill="1" applyBorder="1">
      <alignment horizontal="right" vertical="center" wrapText="1"/>
    </xf>
    <xf numFmtId="0" fontId="9" fillId="5" borderId="170" xfId="9" applyFill="1" applyBorder="1">
      <alignment horizontal="right" vertical="center" wrapText="1"/>
    </xf>
    <xf numFmtId="0" fontId="42" fillId="6" borderId="0" xfId="17" applyFont="1" applyFill="1" applyAlignment="1">
      <alignment horizontal="center" vertical="center"/>
    </xf>
    <xf numFmtId="0" fontId="9" fillId="6" borderId="0" xfId="19" applyFont="1" applyFill="1" applyAlignment="1">
      <alignment horizontal="center" vertical="center" wrapText="1"/>
    </xf>
    <xf numFmtId="0" fontId="4" fillId="5" borderId="47" xfId="7" applyFont="1" applyFill="1" applyBorder="1" applyAlignment="1">
      <alignment horizontal="left" vertical="center" wrapText="1"/>
    </xf>
    <xf numFmtId="0" fontId="4" fillId="5" borderId="48" xfId="7" applyFont="1" applyFill="1" applyBorder="1" applyAlignment="1">
      <alignment horizontal="left" vertical="center" wrapText="1"/>
    </xf>
    <xf numFmtId="0" fontId="9" fillId="5" borderId="49" xfId="7" applyFont="1" applyFill="1" applyBorder="1" applyAlignment="1">
      <alignment horizontal="right" vertical="center" wrapText="1"/>
    </xf>
    <xf numFmtId="0" fontId="9" fillId="5" borderId="50" xfId="7" applyFont="1" applyFill="1" applyBorder="1" applyAlignment="1">
      <alignment horizontal="right" vertical="center" wrapText="1"/>
    </xf>
    <xf numFmtId="0" fontId="5" fillId="5" borderId="47" xfId="7" applyFont="1" applyFill="1" applyBorder="1" applyAlignment="1">
      <alignment horizontal="left" vertical="center" wrapText="1"/>
    </xf>
    <xf numFmtId="0" fontId="5" fillId="5" borderId="48" xfId="7" applyFont="1" applyFill="1" applyBorder="1" applyAlignment="1">
      <alignment horizontal="left" vertical="center" wrapText="1"/>
    </xf>
    <xf numFmtId="0" fontId="14" fillId="5" borderId="60" xfId="7" applyFont="1" applyFill="1" applyBorder="1" applyAlignment="1">
      <alignment horizontal="center" vertical="center" wrapText="1"/>
    </xf>
    <xf numFmtId="0" fontId="14" fillId="5" borderId="64" xfId="7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9" fillId="6" borderId="22" xfId="0" applyFont="1" applyFill="1" applyBorder="1" applyAlignment="1">
      <alignment horizontal="center"/>
    </xf>
    <xf numFmtId="0" fontId="14" fillId="5" borderId="64" xfId="8" applyFont="1" applyFill="1" applyBorder="1">
      <alignment horizontal="center" vertical="center" wrapText="1"/>
    </xf>
    <xf numFmtId="3" fontId="8" fillId="0" borderId="0" xfId="0" applyNumberFormat="1" applyFont="1" applyAlignment="1">
      <alignment horizontal="center"/>
    </xf>
    <xf numFmtId="0" fontId="5" fillId="5" borderId="26" xfId="8" applyFont="1" applyFill="1" applyBorder="1" applyAlignment="1">
      <alignment horizontal="center" vertical="center" wrapText="1" readingOrder="2"/>
    </xf>
    <xf numFmtId="1" fontId="9" fillId="5" borderId="30" xfId="22" applyFont="1" applyFill="1" applyBorder="1">
      <alignment horizontal="center" vertical="center"/>
    </xf>
    <xf numFmtId="1" fontId="9" fillId="5" borderId="17" xfId="22" applyFont="1" applyFill="1" applyBorder="1">
      <alignment horizontal="center" vertical="center"/>
    </xf>
    <xf numFmtId="0" fontId="5" fillId="6" borderId="0" xfId="3" applyFont="1" applyFill="1">
      <alignment horizontal="left" vertical="center"/>
    </xf>
    <xf numFmtId="0" fontId="5" fillId="6" borderId="15" xfId="11" applyFont="1" applyFill="1" applyBorder="1" applyAlignment="1">
      <alignment horizontal="center" vertical="center" wrapText="1"/>
    </xf>
    <xf numFmtId="0" fontId="5" fillId="6" borderId="16" xfId="11" applyFont="1" applyFill="1" applyBorder="1" applyAlignment="1">
      <alignment horizontal="center" vertical="center" wrapText="1"/>
    </xf>
    <xf numFmtId="0" fontId="14" fillId="6" borderId="15" xfId="30" applyFont="1" applyFill="1" applyBorder="1" applyAlignment="1">
      <alignment horizontal="center" vertical="center" wrapText="1" readingOrder="2"/>
    </xf>
    <xf numFmtId="0" fontId="14" fillId="6" borderId="16" xfId="30" applyFont="1" applyFill="1" applyBorder="1" applyAlignment="1">
      <alignment horizontal="center" vertical="center" wrapText="1" readingOrder="2"/>
    </xf>
    <xf numFmtId="0" fontId="5" fillId="5" borderId="16" xfId="11" applyFont="1" applyFill="1" applyBorder="1" applyAlignment="1">
      <alignment horizontal="center" vertical="center" wrapText="1"/>
    </xf>
    <xf numFmtId="0" fontId="14" fillId="5" borderId="16" xfId="30" applyFont="1" applyFill="1" applyBorder="1" applyAlignment="1">
      <alignment horizontal="center" vertical="center" wrapText="1" readingOrder="2"/>
    </xf>
    <xf numFmtId="0" fontId="5" fillId="5" borderId="43" xfId="11" applyFont="1" applyFill="1" applyBorder="1" applyAlignment="1">
      <alignment horizontal="center" vertical="center" wrapText="1"/>
    </xf>
    <xf numFmtId="0" fontId="14" fillId="5" borderId="43" xfId="30" applyFont="1" applyFill="1" applyBorder="1" applyAlignment="1">
      <alignment horizontal="center" vertical="center" wrapText="1" readingOrder="2"/>
    </xf>
    <xf numFmtId="0" fontId="5" fillId="6" borderId="0" xfId="11" applyFont="1" applyFill="1" applyBorder="1" applyAlignment="1">
      <alignment horizontal="center" vertical="center" wrapText="1"/>
    </xf>
    <xf numFmtId="0" fontId="14" fillId="6" borderId="0" xfId="30" applyFont="1" applyFill="1" applyBorder="1" applyAlignment="1">
      <alignment horizontal="center" vertical="center" wrapText="1" readingOrder="2"/>
    </xf>
    <xf numFmtId="0" fontId="5" fillId="5" borderId="15" xfId="11" applyFont="1" applyFill="1" applyBorder="1" applyAlignment="1">
      <alignment horizontal="center" vertical="center" wrapText="1"/>
    </xf>
    <xf numFmtId="0" fontId="14" fillId="5" borderId="15" xfId="30" applyFont="1" applyFill="1" applyBorder="1" applyAlignment="1">
      <alignment horizontal="center" vertical="center" wrapText="1" readingOrder="2"/>
    </xf>
    <xf numFmtId="0" fontId="4" fillId="5" borderId="16" xfId="11" applyFont="1" applyFill="1" applyBorder="1" applyAlignment="1">
      <alignment horizontal="center" vertical="center" wrapText="1"/>
    </xf>
    <xf numFmtId="0" fontId="4" fillId="5" borderId="43" xfId="11" applyFont="1" applyFill="1" applyBorder="1" applyAlignment="1">
      <alignment horizontal="center" vertical="center" wrapText="1"/>
    </xf>
    <xf numFmtId="0" fontId="4" fillId="6" borderId="30" xfId="7" applyFont="1" applyFill="1" applyBorder="1" applyAlignment="1">
      <alignment horizontal="center" vertical="center"/>
    </xf>
    <xf numFmtId="0" fontId="4" fillId="6" borderId="16" xfId="7" applyFont="1" applyFill="1" applyBorder="1" applyAlignment="1">
      <alignment horizontal="center" vertical="center"/>
    </xf>
    <xf numFmtId="0" fontId="4" fillId="6" borderId="17" xfId="7" applyFont="1" applyFill="1" applyBorder="1" applyAlignment="1">
      <alignment horizontal="center" vertical="center"/>
    </xf>
    <xf numFmtId="0" fontId="14" fillId="6" borderId="30" xfId="7" applyFont="1" applyFill="1" applyBorder="1" applyAlignment="1">
      <alignment horizontal="center" vertical="center"/>
    </xf>
    <xf numFmtId="0" fontId="14" fillId="6" borderId="16" xfId="7" applyFont="1" applyFill="1" applyBorder="1" applyAlignment="1">
      <alignment horizontal="center" vertical="center"/>
    </xf>
    <xf numFmtId="0" fontId="14" fillId="6" borderId="17" xfId="7" applyFont="1" applyFill="1" applyBorder="1" applyAlignment="1">
      <alignment horizontal="center" vertical="center"/>
    </xf>
    <xf numFmtId="0" fontId="30" fillId="0" borderId="82" xfId="0" applyFont="1" applyBorder="1" applyAlignment="1">
      <alignment horizontal="left" vertical="center"/>
    </xf>
    <xf numFmtId="0" fontId="8" fillId="0" borderId="82" xfId="0" applyFont="1" applyBorder="1" applyAlignment="1">
      <alignment vertical="center"/>
    </xf>
    <xf numFmtId="0" fontId="9" fillId="5" borderId="86" xfId="9" applyFill="1" applyBorder="1">
      <alignment horizontal="right" vertical="center" wrapText="1"/>
    </xf>
    <xf numFmtId="1" fontId="5" fillId="5" borderId="83" xfId="6" applyFont="1" applyFill="1" applyBorder="1">
      <alignment horizontal="left" vertical="center" wrapText="1"/>
    </xf>
    <xf numFmtId="1" fontId="5" fillId="5" borderId="85" xfId="6" applyFont="1" applyFill="1" applyBorder="1">
      <alignment horizontal="left" vertical="center" wrapText="1"/>
    </xf>
    <xf numFmtId="1" fontId="5" fillId="5" borderId="63" xfId="6" applyFont="1" applyFill="1" applyBorder="1" applyAlignment="1">
      <alignment horizontal="center" vertical="center" wrapText="1"/>
    </xf>
    <xf numFmtId="1" fontId="5" fillId="5" borderId="20" xfId="6" applyFont="1" applyFill="1" applyBorder="1" applyAlignment="1">
      <alignment horizontal="center" vertical="center" wrapText="1"/>
    </xf>
    <xf numFmtId="1" fontId="5" fillId="5" borderId="21" xfId="6" applyFont="1" applyFill="1" applyBorder="1" applyAlignment="1">
      <alignment horizontal="center" vertical="center" wrapText="1"/>
    </xf>
    <xf numFmtId="0" fontId="24" fillId="5" borderId="74" xfId="0" applyFont="1" applyFill="1" applyBorder="1" applyAlignment="1">
      <alignment horizontal="left" vertical="center" wrapText="1" indent="1"/>
    </xf>
    <xf numFmtId="0" fontId="24" fillId="5" borderId="75" xfId="0" applyFont="1" applyFill="1" applyBorder="1" applyAlignment="1">
      <alignment horizontal="left" vertical="center" wrapText="1" indent="1"/>
    </xf>
    <xf numFmtId="0" fontId="24" fillId="5" borderId="76" xfId="0" applyFont="1" applyFill="1" applyBorder="1" applyAlignment="1">
      <alignment horizontal="left" vertical="center" wrapText="1" indent="1"/>
    </xf>
    <xf numFmtId="0" fontId="24" fillId="6" borderId="68" xfId="0" applyFont="1" applyFill="1" applyBorder="1" applyAlignment="1">
      <alignment horizontal="left" vertical="center" wrapText="1" indent="1"/>
    </xf>
    <xf numFmtId="0" fontId="24" fillId="6" borderId="66" xfId="0" applyFont="1" applyFill="1" applyBorder="1" applyAlignment="1">
      <alignment horizontal="left" vertical="center" wrapText="1" indent="1"/>
    </xf>
    <xf numFmtId="0" fontId="24" fillId="6" borderId="69" xfId="0" applyFont="1" applyFill="1" applyBorder="1" applyAlignment="1">
      <alignment horizontal="left" vertical="center" wrapText="1" indent="1"/>
    </xf>
    <xf numFmtId="0" fontId="24" fillId="6" borderId="42" xfId="11" applyFont="1" applyFill="1" applyBorder="1">
      <alignment horizontal="left" vertical="center" wrapText="1" indent="1"/>
    </xf>
    <xf numFmtId="0" fontId="24" fillId="6" borderId="16" xfId="11" applyFont="1" applyFill="1" applyBorder="1">
      <alignment horizontal="left" vertical="center" wrapText="1" indent="1"/>
    </xf>
    <xf numFmtId="0" fontId="24" fillId="5" borderId="68" xfId="0" applyFont="1" applyFill="1" applyBorder="1" applyAlignment="1">
      <alignment horizontal="left" vertical="center" wrapText="1" indent="1"/>
    </xf>
    <xf numFmtId="0" fontId="24" fillId="5" borderId="66" xfId="0" applyFont="1" applyFill="1" applyBorder="1" applyAlignment="1">
      <alignment horizontal="left" vertical="center" wrapText="1" indent="1"/>
    </xf>
    <xf numFmtId="0" fontId="24" fillId="5" borderId="65" xfId="0" applyFont="1" applyFill="1" applyBorder="1" applyAlignment="1">
      <alignment horizontal="left" vertical="center" wrapText="1" indent="1"/>
    </xf>
    <xf numFmtId="0" fontId="24" fillId="7" borderId="68" xfId="0" applyFont="1" applyFill="1" applyBorder="1" applyAlignment="1">
      <alignment horizontal="left" vertical="center" wrapText="1" indent="1"/>
    </xf>
    <xf numFmtId="0" fontId="24" fillId="7" borderId="66" xfId="0" applyFont="1" applyFill="1" applyBorder="1" applyAlignment="1">
      <alignment horizontal="left" vertical="center" wrapText="1" indent="1"/>
    </xf>
    <xf numFmtId="0" fontId="24" fillId="7" borderId="65" xfId="0" applyFont="1" applyFill="1" applyBorder="1" applyAlignment="1">
      <alignment horizontal="left" vertical="center" wrapText="1" indent="1"/>
    </xf>
    <xf numFmtId="0" fontId="30" fillId="0" borderId="0" xfId="32" applyFont="1">
      <alignment horizontal="left" vertical="center"/>
    </xf>
    <xf numFmtId="0" fontId="24" fillId="6" borderId="25" xfId="11" applyFont="1" applyFill="1" applyBorder="1" applyAlignment="1">
      <alignment horizontal="center" vertical="center" wrapText="1"/>
    </xf>
    <xf numFmtId="0" fontId="24" fillId="6" borderId="31" xfId="11" applyFont="1" applyFill="1" applyBorder="1" applyAlignment="1">
      <alignment horizontal="center" vertical="center" wrapText="1"/>
    </xf>
    <xf numFmtId="0" fontId="11" fillId="6" borderId="25" xfId="16" applyFont="1" applyFill="1" applyBorder="1" applyAlignment="1">
      <alignment horizontal="center" vertical="center" wrapText="1" readingOrder="2"/>
    </xf>
    <xf numFmtId="0" fontId="11" fillId="6" borderId="31" xfId="16" applyFont="1" applyFill="1" applyBorder="1" applyAlignment="1">
      <alignment horizontal="center" vertical="center" wrapText="1" readingOrder="2"/>
    </xf>
    <xf numFmtId="0" fontId="24" fillId="5" borderId="15" xfId="11" applyFont="1" applyFill="1" applyBorder="1">
      <alignment horizontal="left" vertical="center" wrapText="1" indent="1"/>
    </xf>
    <xf numFmtId="0" fontId="24" fillId="5" borderId="16" xfId="11" applyFont="1" applyFill="1" applyBorder="1">
      <alignment horizontal="left" vertical="center" wrapText="1" indent="1"/>
    </xf>
    <xf numFmtId="0" fontId="11" fillId="5" borderId="15" xfId="16" applyFont="1" applyFill="1" applyBorder="1">
      <alignment horizontal="right" vertical="center" wrapText="1" indent="1" readingOrder="2"/>
    </xf>
    <xf numFmtId="0" fontId="11" fillId="5" borderId="43" xfId="16" applyFont="1" applyFill="1" applyBorder="1">
      <alignment horizontal="right" vertical="center" wrapText="1" indent="1" readingOrder="2"/>
    </xf>
    <xf numFmtId="0" fontId="24" fillId="6" borderId="29" xfId="7" applyFont="1" applyFill="1" applyBorder="1" applyAlignment="1">
      <alignment horizontal="center" vertical="center"/>
    </xf>
    <xf numFmtId="0" fontId="24" fillId="6" borderId="25" xfId="7" applyFont="1" applyFill="1" applyBorder="1" applyAlignment="1">
      <alignment horizontal="center" vertical="center"/>
    </xf>
    <xf numFmtId="0" fontId="24" fillId="6" borderId="31" xfId="7" applyFont="1" applyFill="1" applyBorder="1" applyAlignment="1">
      <alignment horizontal="center" vertical="center"/>
    </xf>
    <xf numFmtId="0" fontId="11" fillId="6" borderId="30" xfId="7" applyFont="1" applyFill="1" applyBorder="1" applyAlignment="1">
      <alignment horizontal="center" vertical="center"/>
    </xf>
    <xf numFmtId="0" fontId="11" fillId="6" borderId="16" xfId="7" applyFont="1" applyFill="1" applyBorder="1" applyAlignment="1">
      <alignment horizontal="center" vertical="center"/>
    </xf>
    <xf numFmtId="0" fontId="11" fillId="6" borderId="17" xfId="7" applyFont="1" applyFill="1" applyBorder="1" applyAlignment="1">
      <alignment horizontal="center" vertical="center"/>
    </xf>
    <xf numFmtId="0" fontId="24" fillId="5" borderId="102" xfId="0" applyFont="1" applyFill="1" applyBorder="1" applyAlignment="1">
      <alignment horizontal="left" vertical="center" wrapText="1" indent="1"/>
    </xf>
    <xf numFmtId="0" fontId="24" fillId="5" borderId="101" xfId="0" applyFont="1" applyFill="1" applyBorder="1" applyAlignment="1">
      <alignment horizontal="left" vertical="center" wrapText="1" indent="1"/>
    </xf>
    <xf numFmtId="0" fontId="11" fillId="5" borderId="17" xfId="16" applyFont="1" applyFill="1" applyBorder="1">
      <alignment horizontal="right" vertical="center" wrapText="1" indent="1" readingOrder="2"/>
    </xf>
    <xf numFmtId="0" fontId="11" fillId="5" borderId="25" xfId="16" applyFont="1" applyFill="1" applyBorder="1">
      <alignment horizontal="right" vertical="center" wrapText="1" indent="1" readingOrder="2"/>
    </xf>
    <xf numFmtId="0" fontId="8" fillId="6" borderId="82" xfId="27" applyFont="1" applyFill="1" applyBorder="1" applyAlignment="1">
      <alignment horizontal="right" vertical="center" readingOrder="2"/>
    </xf>
    <xf numFmtId="1" fontId="18" fillId="5" borderId="20" xfId="22" applyFill="1" applyBorder="1">
      <alignment horizontal="center" vertical="center"/>
    </xf>
    <xf numFmtId="1" fontId="18" fillId="5" borderId="64" xfId="22" applyFill="1" applyBorder="1">
      <alignment horizontal="center" vertical="center"/>
    </xf>
    <xf numFmtId="0" fontId="41" fillId="6" borderId="0" xfId="17" applyFont="1" applyFill="1" applyAlignment="1">
      <alignment horizontal="center" vertical="center" readingOrder="2"/>
    </xf>
    <xf numFmtId="0" fontId="23" fillId="5" borderId="30" xfId="8" applyFont="1" applyFill="1" applyBorder="1">
      <alignment horizontal="center" vertical="center" wrapText="1"/>
    </xf>
    <xf numFmtId="0" fontId="23" fillId="5" borderId="17" xfId="8" applyFont="1" applyFill="1" applyBorder="1">
      <alignment horizontal="center" vertical="center" wrapText="1"/>
    </xf>
    <xf numFmtId="0" fontId="23" fillId="5" borderId="43" xfId="8" applyFont="1" applyFill="1" applyBorder="1">
      <alignment horizontal="center" vertical="center" wrapText="1"/>
    </xf>
    <xf numFmtId="0" fontId="24" fillId="7" borderId="67" xfId="0" applyFont="1" applyFill="1" applyBorder="1" applyAlignment="1">
      <alignment horizontal="left" vertical="center" wrapText="1" indent="1"/>
    </xf>
    <xf numFmtId="0" fontId="24" fillId="6" borderId="29" xfId="11" applyFont="1" applyFill="1" applyBorder="1" applyAlignment="1">
      <alignment horizontal="center" vertical="center" wrapText="1"/>
    </xf>
    <xf numFmtId="0" fontId="11" fillId="6" borderId="29" xfId="16" applyFont="1" applyFill="1" applyBorder="1" applyAlignment="1">
      <alignment horizontal="center" vertical="center" wrapText="1" readingOrder="2"/>
    </xf>
    <xf numFmtId="3" fontId="5" fillId="5" borderId="182" xfId="15" applyNumberFormat="1" applyFont="1" applyFill="1" applyBorder="1" applyAlignment="1">
      <alignment horizontal="center" vertical="center"/>
    </xf>
    <xf numFmtId="3" fontId="5" fillId="5" borderId="183" xfId="15" applyNumberFormat="1" applyFont="1" applyFill="1" applyBorder="1" applyAlignment="1">
      <alignment horizontal="center" vertical="center"/>
    </xf>
    <xf numFmtId="0" fontId="5" fillId="5" borderId="182" xfId="30" applyFont="1" applyFill="1" applyBorder="1" applyAlignment="1">
      <alignment horizontal="center" vertical="center" wrapText="1" readingOrder="2"/>
    </xf>
    <xf numFmtId="0" fontId="5" fillId="5" borderId="183" xfId="30" applyFont="1" applyFill="1" applyBorder="1" applyAlignment="1">
      <alignment horizontal="center" vertical="center" wrapText="1" readingOrder="2"/>
    </xf>
    <xf numFmtId="0" fontId="9" fillId="0" borderId="0" xfId="19" applyFont="1" applyAlignment="1">
      <alignment horizontal="center"/>
    </xf>
    <xf numFmtId="0" fontId="23" fillId="5" borderId="133" xfId="8" applyFont="1" applyFill="1" applyBorder="1" applyAlignment="1">
      <alignment horizontal="left" vertical="center" wrapText="1"/>
    </xf>
    <xf numFmtId="0" fontId="23" fillId="5" borderId="124" xfId="8" applyFont="1" applyFill="1" applyBorder="1" applyAlignment="1">
      <alignment horizontal="left" vertical="center" wrapText="1"/>
    </xf>
    <xf numFmtId="0" fontId="23" fillId="5" borderId="134" xfId="8" applyFont="1" applyFill="1" applyBorder="1" applyAlignment="1">
      <alignment horizontal="left" vertical="center" wrapText="1"/>
    </xf>
    <xf numFmtId="0" fontId="23" fillId="5" borderId="125" xfId="8" applyFont="1" applyFill="1" applyBorder="1" applyAlignment="1">
      <alignment horizontal="left" vertical="center" wrapText="1"/>
    </xf>
    <xf numFmtId="1" fontId="18" fillId="5" borderId="122" xfId="22" applyFill="1" applyBorder="1" applyAlignment="1">
      <alignment horizontal="right" vertical="center" wrapText="1"/>
    </xf>
    <xf numFmtId="1" fontId="18" fillId="5" borderId="131" xfId="22" applyFill="1" applyBorder="1" applyAlignment="1">
      <alignment horizontal="right" vertical="center"/>
    </xf>
    <xf numFmtId="1" fontId="18" fillId="5" borderId="123" xfId="22" applyFill="1" applyBorder="1" applyAlignment="1">
      <alignment horizontal="right" vertical="center"/>
    </xf>
    <xf numFmtId="1" fontId="18" fillId="5" borderId="132" xfId="22" applyFill="1" applyBorder="1" applyAlignment="1">
      <alignment horizontal="right" vertical="center"/>
    </xf>
    <xf numFmtId="0" fontId="69" fillId="6" borderId="0" xfId="4" applyFont="1" applyFill="1" applyAlignment="1">
      <alignment horizontal="center"/>
    </xf>
    <xf numFmtId="0" fontId="13" fillId="0" borderId="0" xfId="17" applyFont="1" applyAlignment="1">
      <alignment horizontal="center"/>
    </xf>
    <xf numFmtId="169" fontId="5" fillId="5" borderId="11" xfId="34" applyNumberFormat="1" applyFont="1" applyFill="1" applyBorder="1" applyAlignment="1">
      <alignment horizontal="right" vertical="center" wrapText="1" indent="1"/>
    </xf>
    <xf numFmtId="169" fontId="5" fillId="5" borderId="9" xfId="34" applyNumberFormat="1" applyFont="1" applyFill="1" applyBorder="1" applyAlignment="1">
      <alignment horizontal="right" vertical="center" wrapText="1" indent="1"/>
    </xf>
    <xf numFmtId="169" fontId="5" fillId="6" borderId="89" xfId="34" applyNumberFormat="1" applyFont="1" applyFill="1" applyBorder="1" applyAlignment="1">
      <alignment horizontal="right" vertical="center" wrapText="1" indent="1"/>
    </xf>
    <xf numFmtId="169" fontId="5" fillId="6" borderId="9" xfId="34" applyNumberFormat="1" applyFont="1" applyFill="1" applyBorder="1" applyAlignment="1">
      <alignment horizontal="right" vertical="center" wrapText="1" indent="1"/>
    </xf>
    <xf numFmtId="169" fontId="19" fillId="5" borderId="87" xfId="34" applyNumberFormat="1" applyFont="1" applyFill="1" applyBorder="1" applyAlignment="1">
      <alignment horizontal="left" vertical="top" wrapText="1"/>
    </xf>
    <xf numFmtId="169" fontId="5" fillId="6" borderId="11" xfId="34" applyNumberFormat="1" applyFont="1" applyFill="1" applyBorder="1" applyAlignment="1">
      <alignment horizontal="right" vertical="center" wrapText="1" indent="1"/>
    </xf>
    <xf numFmtId="169" fontId="5" fillId="6" borderId="24" xfId="34" applyNumberFormat="1" applyFont="1" applyFill="1" applyBorder="1" applyAlignment="1">
      <alignment horizontal="right" vertical="center" wrapText="1" indent="1"/>
    </xf>
    <xf numFmtId="169" fontId="5" fillId="6" borderId="89" xfId="34" applyNumberFormat="1" applyFont="1" applyFill="1" applyBorder="1" applyAlignment="1">
      <alignment horizontal="right" wrapText="1" indent="1"/>
    </xf>
    <xf numFmtId="169" fontId="5" fillId="6" borderId="9" xfId="34" applyNumberFormat="1" applyFont="1" applyFill="1" applyBorder="1" applyAlignment="1">
      <alignment horizontal="right" wrapText="1" indent="1"/>
    </xf>
    <xf numFmtId="169" fontId="19" fillId="5" borderId="87" xfId="34" applyNumberFormat="1" applyFont="1" applyFill="1" applyBorder="1" applyAlignment="1">
      <alignment vertical="top" wrapText="1"/>
    </xf>
    <xf numFmtId="169" fontId="30" fillId="6" borderId="0" xfId="34" applyNumberFormat="1" applyFont="1" applyFill="1" applyAlignment="1">
      <alignment horizontal="left" vertical="top" wrapText="1"/>
    </xf>
    <xf numFmtId="169" fontId="19" fillId="6" borderId="87" xfId="34" applyNumberFormat="1" applyFont="1" applyFill="1" applyBorder="1" applyAlignment="1">
      <alignment horizontal="left" vertical="top" wrapText="1"/>
    </xf>
    <xf numFmtId="169" fontId="30" fillId="5" borderId="0" xfId="34" applyNumberFormat="1" applyFont="1" applyFill="1" applyAlignment="1">
      <alignment horizontal="left" vertical="top" wrapText="1"/>
    </xf>
    <xf numFmtId="0" fontId="30" fillId="6" borderId="0" xfId="0" applyFont="1" applyFill="1" applyAlignment="1">
      <alignment horizontal="left" vertical="top" wrapText="1"/>
    </xf>
    <xf numFmtId="0" fontId="19" fillId="6" borderId="87" xfId="0" applyFont="1" applyFill="1" applyBorder="1" applyAlignment="1">
      <alignment horizontal="left" vertical="top" wrapText="1"/>
    </xf>
    <xf numFmtId="169" fontId="30" fillId="5" borderId="0" xfId="34" applyNumberFormat="1" applyFont="1" applyFill="1" applyAlignment="1">
      <alignment vertical="top" wrapText="1"/>
    </xf>
    <xf numFmtId="0" fontId="19" fillId="5" borderId="82" xfId="35" applyFont="1" applyFill="1" applyBorder="1" applyAlignment="1">
      <alignment horizontal="center" vertical="center" wrapText="1"/>
    </xf>
    <xf numFmtId="0" fontId="19" fillId="5" borderId="92" xfId="35" applyFont="1" applyFill="1" applyBorder="1" applyAlignment="1">
      <alignment horizontal="center" vertical="center" wrapText="1"/>
    </xf>
    <xf numFmtId="0" fontId="19" fillId="5" borderId="0" xfId="35" applyFont="1" applyFill="1" applyAlignment="1">
      <alignment horizontal="center" vertical="center" wrapText="1"/>
    </xf>
    <xf numFmtId="0" fontId="19" fillId="5" borderId="87" xfId="35" applyFont="1" applyFill="1" applyBorder="1" applyAlignment="1">
      <alignment horizontal="center" vertical="center" wrapText="1"/>
    </xf>
    <xf numFmtId="0" fontId="19" fillId="5" borderId="22" xfId="35" applyFont="1" applyFill="1" applyBorder="1" applyAlignment="1">
      <alignment horizontal="center" vertical="center" wrapText="1"/>
    </xf>
    <xf numFmtId="0" fontId="19" fillId="5" borderId="88" xfId="35" applyFont="1" applyFill="1" applyBorder="1" applyAlignment="1">
      <alignment horizontal="center" vertical="center" wrapText="1"/>
    </xf>
    <xf numFmtId="0" fontId="30" fillId="6" borderId="22" xfId="0" applyFont="1" applyFill="1" applyBorder="1" applyAlignment="1">
      <alignment horizontal="left" vertical="top" wrapText="1"/>
    </xf>
    <xf numFmtId="0" fontId="19" fillId="6" borderId="88" xfId="0" applyFont="1" applyFill="1" applyBorder="1" applyAlignment="1">
      <alignment horizontal="left" vertical="top" wrapText="1"/>
    </xf>
    <xf numFmtId="0" fontId="5" fillId="5" borderId="82" xfId="34" applyFont="1" applyFill="1" applyBorder="1" applyAlignment="1">
      <alignment horizontal="center" vertical="center"/>
    </xf>
    <xf numFmtId="0" fontId="5" fillId="5" borderId="0" xfId="34" applyFont="1" applyFill="1" applyAlignment="1">
      <alignment horizontal="center" vertical="center"/>
    </xf>
    <xf numFmtId="0" fontId="5" fillId="5" borderId="22" xfId="34" applyFont="1" applyFill="1" applyBorder="1" applyAlignment="1">
      <alignment horizontal="center" vertical="center"/>
    </xf>
    <xf numFmtId="0" fontId="30" fillId="0" borderId="82" xfId="35" applyFont="1" applyBorder="1" applyAlignment="1">
      <alignment horizontal="left" wrapText="1"/>
    </xf>
    <xf numFmtId="0" fontId="30" fillId="0" borderId="0" xfId="35" applyFont="1" applyAlignment="1">
      <alignment horizontal="left" wrapText="1"/>
    </xf>
    <xf numFmtId="0" fontId="8" fillId="0" borderId="0" xfId="35" applyFont="1" applyAlignment="1">
      <alignment horizontal="right"/>
    </xf>
    <xf numFmtId="0" fontId="41" fillId="6" borderId="0" xfId="35" applyFont="1" applyFill="1" applyAlignment="1">
      <alignment horizontal="center" vertical="center"/>
    </xf>
    <xf numFmtId="0" fontId="9" fillId="6" borderId="0" xfId="35" applyFont="1" applyFill="1" applyAlignment="1">
      <alignment horizontal="center" vertical="center"/>
    </xf>
    <xf numFmtId="169" fontId="30" fillId="6" borderId="82" xfId="34" applyNumberFormat="1" applyFont="1" applyFill="1" applyBorder="1" applyAlignment="1">
      <alignment horizontal="left" vertical="top" wrapText="1"/>
    </xf>
    <xf numFmtId="169" fontId="19" fillId="6" borderId="92" xfId="34" applyNumberFormat="1" applyFont="1" applyFill="1" applyBorder="1" applyAlignment="1">
      <alignment horizontal="left" vertical="top" wrapText="1"/>
    </xf>
    <xf numFmtId="0" fontId="5" fillId="5" borderId="57" xfId="34" applyFont="1" applyFill="1" applyBorder="1" applyAlignment="1">
      <alignment horizontal="center" vertical="center"/>
    </xf>
    <xf numFmtId="0" fontId="5" fillId="5" borderId="58" xfId="34" applyFont="1" applyFill="1" applyBorder="1" applyAlignment="1">
      <alignment horizontal="center" vertical="center"/>
    </xf>
    <xf numFmtId="0" fontId="5" fillId="5" borderId="59" xfId="34" applyFont="1" applyFill="1" applyBorder="1" applyAlignment="1">
      <alignment horizontal="center" vertical="center"/>
    </xf>
    <xf numFmtId="169" fontId="8" fillId="6" borderId="11" xfId="34" applyNumberFormat="1" applyFill="1" applyBorder="1" applyAlignment="1">
      <alignment horizontal="right" vertical="center" wrapText="1" indent="1"/>
    </xf>
    <xf numFmtId="169" fontId="8" fillId="6" borderId="24" xfId="34" applyNumberFormat="1" applyFill="1" applyBorder="1" applyAlignment="1">
      <alignment horizontal="right" vertical="center" wrapText="1" indent="1"/>
    </xf>
    <xf numFmtId="169" fontId="19" fillId="6" borderId="87" xfId="34" applyNumberFormat="1" applyFont="1" applyFill="1" applyBorder="1" applyAlignment="1">
      <alignment vertical="top" wrapText="1"/>
    </xf>
    <xf numFmtId="169" fontId="5" fillId="6" borderId="11" xfId="34" applyNumberFormat="1" applyFont="1" applyFill="1" applyBorder="1" applyAlignment="1">
      <alignment horizontal="center" vertical="center" wrapText="1"/>
    </xf>
    <xf numFmtId="169" fontId="5" fillId="6" borderId="62" xfId="34" applyNumberFormat="1" applyFont="1" applyFill="1" applyBorder="1" applyAlignment="1">
      <alignment horizontal="center" vertical="center" wrapText="1"/>
    </xf>
    <xf numFmtId="169" fontId="5" fillId="6" borderId="9" xfId="34" applyNumberFormat="1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left" vertical="top"/>
    </xf>
    <xf numFmtId="0" fontId="19" fillId="6" borderId="0" xfId="0" applyFont="1" applyFill="1" applyAlignment="1">
      <alignment horizontal="left" vertical="top"/>
    </xf>
    <xf numFmtId="0" fontId="19" fillId="0" borderId="82" xfId="35" applyFont="1" applyBorder="1" applyAlignment="1">
      <alignment horizontal="center" vertical="center" wrapText="1"/>
    </xf>
    <xf numFmtId="0" fontId="19" fillId="0" borderId="92" xfId="35" applyFont="1" applyBorder="1" applyAlignment="1">
      <alignment horizontal="center" vertical="center" wrapText="1"/>
    </xf>
    <xf numFmtId="0" fontId="19" fillId="0" borderId="0" xfId="35" applyFont="1" applyAlignment="1">
      <alignment horizontal="center" vertical="center" wrapText="1"/>
    </xf>
    <xf numFmtId="0" fontId="19" fillId="0" borderId="87" xfId="35" applyFont="1" applyBorder="1" applyAlignment="1">
      <alignment horizontal="center" vertical="center" wrapText="1"/>
    </xf>
    <xf numFmtId="0" fontId="19" fillId="0" borderId="22" xfId="35" applyFont="1" applyBorder="1" applyAlignment="1">
      <alignment horizontal="center" vertical="center" wrapText="1"/>
    </xf>
    <xf numFmtId="0" fontId="19" fillId="0" borderId="88" xfId="35" applyFont="1" applyBorder="1" applyAlignment="1">
      <alignment horizontal="center" vertical="center" wrapText="1"/>
    </xf>
    <xf numFmtId="0" fontId="5" fillId="0" borderId="57" xfId="34" applyFont="1" applyBorder="1" applyAlignment="1">
      <alignment horizontal="center" vertical="center"/>
    </xf>
    <xf numFmtId="0" fontId="5" fillId="0" borderId="58" xfId="34" applyFont="1" applyBorder="1" applyAlignment="1">
      <alignment horizontal="center" vertical="center"/>
    </xf>
    <xf numFmtId="0" fontId="5" fillId="0" borderId="59" xfId="34" applyFont="1" applyBorder="1" applyAlignment="1">
      <alignment horizontal="center" vertical="center"/>
    </xf>
    <xf numFmtId="0" fontId="30" fillId="5" borderId="0" xfId="0" applyFont="1" applyFill="1" applyAlignment="1">
      <alignment horizontal="left" vertical="top"/>
    </xf>
    <xf numFmtId="0" fontId="19" fillId="5" borderId="0" xfId="0" applyFont="1" applyFill="1" applyAlignment="1">
      <alignment horizontal="left" vertical="top" wrapText="1"/>
    </xf>
    <xf numFmtId="169" fontId="5" fillId="5" borderId="24" xfId="34" applyNumberFormat="1" applyFont="1" applyFill="1" applyBorder="1" applyAlignment="1">
      <alignment horizontal="right" vertical="center" wrapText="1" indent="1"/>
    </xf>
    <xf numFmtId="0" fontId="19" fillId="6" borderId="0" xfId="0" applyFont="1" applyFill="1" applyAlignment="1">
      <alignment horizontal="left" vertical="top" wrapText="1"/>
    </xf>
    <xf numFmtId="0" fontId="30" fillId="5" borderId="0" xfId="0" applyFont="1" applyFill="1" applyAlignment="1">
      <alignment horizontal="left" vertical="top" wrapText="1"/>
    </xf>
    <xf numFmtId="169" fontId="5" fillId="5" borderId="11" xfId="34" applyNumberFormat="1" applyFont="1" applyFill="1" applyBorder="1" applyAlignment="1">
      <alignment horizontal="center" vertical="center" wrapText="1"/>
    </xf>
    <xf numFmtId="169" fontId="5" fillId="5" borderId="62" xfId="34" applyNumberFormat="1" applyFont="1" applyFill="1" applyBorder="1" applyAlignment="1">
      <alignment horizontal="center" vertical="center" wrapText="1"/>
    </xf>
    <xf numFmtId="169" fontId="5" fillId="5" borderId="9" xfId="34" applyNumberFormat="1" applyFont="1" applyFill="1" applyBorder="1" applyAlignment="1">
      <alignment horizontal="center" vertical="center" wrapText="1"/>
    </xf>
    <xf numFmtId="0" fontId="30" fillId="5" borderId="0" xfId="0" applyFont="1" applyFill="1" applyAlignment="1">
      <alignment vertical="top"/>
    </xf>
    <xf numFmtId="0" fontId="19" fillId="5" borderId="87" xfId="0" applyFont="1" applyFill="1" applyBorder="1" applyAlignment="1">
      <alignment horizontal="left" vertical="top" wrapText="1"/>
    </xf>
    <xf numFmtId="0" fontId="30" fillId="0" borderId="82" xfId="35" applyFont="1" applyBorder="1" applyAlignment="1">
      <alignment wrapText="1"/>
    </xf>
    <xf numFmtId="0" fontId="22" fillId="6" borderId="0" xfId="0" applyFont="1" applyFill="1" applyAlignment="1">
      <alignment horizontal="center"/>
    </xf>
    <xf numFmtId="1" fontId="4" fillId="5" borderId="90" xfId="6" applyFill="1" applyBorder="1">
      <alignment horizontal="left" vertical="center" wrapText="1"/>
    </xf>
    <xf numFmtId="1" fontId="4" fillId="5" borderId="163" xfId="6" applyFill="1" applyBorder="1">
      <alignment horizontal="left" vertical="center" wrapText="1"/>
    </xf>
    <xf numFmtId="0" fontId="14" fillId="5" borderId="29" xfId="7" applyFont="1" applyFill="1" applyBorder="1" applyAlignment="1">
      <alignment horizontal="center" vertical="center" wrapText="1"/>
    </xf>
    <xf numFmtId="0" fontId="14" fillId="5" borderId="29" xfId="8" applyFont="1" applyFill="1" applyBorder="1">
      <alignment horizontal="center" vertical="center" wrapText="1"/>
    </xf>
    <xf numFmtId="0" fontId="9" fillId="5" borderId="91" xfId="9" applyFill="1" applyBorder="1">
      <alignment horizontal="right" vertical="center" wrapText="1"/>
    </xf>
    <xf numFmtId="0" fontId="9" fillId="5" borderId="164" xfId="9" applyFill="1" applyBorder="1">
      <alignment horizontal="right" vertical="center" wrapText="1"/>
    </xf>
    <xf numFmtId="1" fontId="4" fillId="5" borderId="124" xfId="6" applyFill="1" applyBorder="1">
      <alignment horizontal="left" vertical="center" wrapText="1"/>
    </xf>
    <xf numFmtId="1" fontId="4" fillId="5" borderId="125" xfId="6" applyFill="1" applyBorder="1">
      <alignment horizontal="left" vertical="center" wrapText="1"/>
    </xf>
    <xf numFmtId="0" fontId="9" fillId="5" borderId="49" xfId="9" applyFill="1" applyBorder="1">
      <alignment horizontal="right" vertical="center" wrapText="1"/>
    </xf>
    <xf numFmtId="0" fontId="9" fillId="5" borderId="50" xfId="9" applyFill="1" applyBorder="1">
      <alignment horizontal="right" vertical="center" wrapText="1"/>
    </xf>
    <xf numFmtId="0" fontId="69" fillId="6" borderId="0" xfId="0" applyFont="1" applyFill="1" applyAlignment="1">
      <alignment horizontal="center"/>
    </xf>
    <xf numFmtId="0" fontId="69" fillId="0" borderId="0" xfId="0" applyFont="1" applyAlignment="1">
      <alignment horizontal="right"/>
    </xf>
    <xf numFmtId="0" fontId="5" fillId="13" borderId="189" xfId="0" applyFont="1" applyFill="1" applyBorder="1" applyAlignment="1">
      <alignment horizontal="center" vertical="center" wrapText="1" readingOrder="2"/>
    </xf>
    <xf numFmtId="0" fontId="5" fillId="13" borderId="190" xfId="0" applyFont="1" applyFill="1" applyBorder="1" applyAlignment="1">
      <alignment horizontal="center" vertical="center" wrapText="1" readingOrder="2"/>
    </xf>
    <xf numFmtId="0" fontId="5" fillId="6" borderId="191" xfId="35" applyFont="1" applyFill="1" applyBorder="1" applyAlignment="1">
      <alignment horizontal="center" vertical="center"/>
    </xf>
    <xf numFmtId="0" fontId="8" fillId="6" borderId="0" xfId="35" applyFont="1" applyFill="1" applyAlignment="1">
      <alignment vertical="center"/>
    </xf>
    <xf numFmtId="0" fontId="5" fillId="6" borderId="82" xfId="36" applyFont="1" applyFill="1" applyBorder="1" applyAlignment="1">
      <alignment horizontal="center" vertical="center" wrapText="1"/>
    </xf>
    <xf numFmtId="0" fontId="30" fillId="0" borderId="181" xfId="35" applyFont="1" applyBorder="1" applyAlignment="1">
      <alignment horizontal="left" vertical="center" wrapText="1"/>
    </xf>
    <xf numFmtId="0" fontId="42" fillId="12" borderId="0" xfId="0" applyFont="1" applyFill="1" applyAlignment="1">
      <alignment horizontal="center" vertical="center" readingOrder="2"/>
    </xf>
    <xf numFmtId="0" fontId="14" fillId="12" borderId="0" xfId="0" applyFont="1" applyFill="1" applyAlignment="1">
      <alignment horizontal="center" vertical="center"/>
    </xf>
    <xf numFmtId="0" fontId="5" fillId="5" borderId="192" xfId="8" applyFont="1" applyFill="1" applyBorder="1">
      <alignment horizontal="center" vertical="center" wrapText="1"/>
    </xf>
    <xf numFmtId="0" fontId="5" fillId="5" borderId="194" xfId="8" applyFont="1" applyFill="1" applyBorder="1">
      <alignment horizontal="center" vertical="center" wrapText="1"/>
    </xf>
    <xf numFmtId="0" fontId="5" fillId="5" borderId="82" xfId="8" applyFont="1" applyFill="1" applyBorder="1">
      <alignment horizontal="center" vertical="center" wrapText="1"/>
    </xf>
    <xf numFmtId="0" fontId="5" fillId="5" borderId="22" xfId="8" applyFont="1" applyFill="1" applyBorder="1">
      <alignment horizontal="center" vertical="center" wrapText="1"/>
    </xf>
    <xf numFmtId="0" fontId="9" fillId="5" borderId="192" xfId="8" applyFont="1" applyFill="1" applyBorder="1">
      <alignment horizontal="center" vertical="center" wrapText="1"/>
    </xf>
    <xf numFmtId="0" fontId="9" fillId="5" borderId="194" xfId="8" applyFont="1" applyFill="1" applyBorder="1">
      <alignment horizontal="center" vertical="center" wrapText="1"/>
    </xf>
    <xf numFmtId="0" fontId="9" fillId="6" borderId="0" xfId="19" applyFont="1" applyFill="1" applyAlignment="1">
      <alignment horizontal="center" vertical="center" readingOrder="1"/>
    </xf>
    <xf numFmtId="0" fontId="22" fillId="6" borderId="22" xfId="0" applyFont="1" applyFill="1" applyBorder="1" applyAlignment="1">
      <alignment horizontal="center"/>
    </xf>
  </cellXfs>
  <cellStyles count="91">
    <cellStyle name="Comma" xfId="33" xr:uid="{00000000-0005-0000-0000-000000000000}"/>
    <cellStyle name="Comma 2" xfId="68" xr:uid="{C2BDFB88-3EBF-4C82-AC8E-4481D6D23CCE}"/>
    <cellStyle name="Comma 3" xfId="76" xr:uid="{49557379-8A60-4598-8FA3-1AEAA90C559F}"/>
    <cellStyle name="Comma 4" xfId="74" xr:uid="{AE2BF868-7E8A-4A04-AEC4-3251F32CF2DA}"/>
    <cellStyle name="Comma 5" xfId="63" xr:uid="{80E4A137-8B40-45AC-894C-B50335A4E457}"/>
    <cellStyle name="H1" xfId="17" xr:uid="{00000000-0005-0000-0000-000001000000}"/>
    <cellStyle name="H1 2" xfId="1" xr:uid="{00000000-0005-0000-0000-000002000000}"/>
    <cellStyle name="H1 2 2" xfId="18" xr:uid="{00000000-0005-0000-0000-000003000000}"/>
    <cellStyle name="H2" xfId="19" xr:uid="{00000000-0005-0000-0000-000004000000}"/>
    <cellStyle name="H2 2" xfId="2" xr:uid="{00000000-0005-0000-0000-000005000000}"/>
    <cellStyle name="H2 2 2" xfId="20" xr:uid="{00000000-0005-0000-0000-000006000000}"/>
    <cellStyle name="had" xfId="21" xr:uid="{00000000-0005-0000-0000-000007000000}"/>
    <cellStyle name="had 2" xfId="9" xr:uid="{00000000-0005-0000-0000-000008000000}"/>
    <cellStyle name="had0" xfId="6" xr:uid="{00000000-0005-0000-0000-000009000000}"/>
    <cellStyle name="Had1" xfId="22" xr:uid="{00000000-0005-0000-0000-00000A000000}"/>
    <cellStyle name="Had2" xfId="8" xr:uid="{00000000-0005-0000-0000-00000B000000}"/>
    <cellStyle name="Had3" xfId="23" xr:uid="{00000000-0005-0000-0000-00000C000000}"/>
    <cellStyle name="inxa" xfId="24" xr:uid="{00000000-0005-0000-0000-00000D000000}"/>
    <cellStyle name="inxe" xfId="25" xr:uid="{00000000-0005-0000-0000-00000E000000}"/>
    <cellStyle name="Normal" xfId="0" builtinId="0"/>
    <cellStyle name="Normal 10" xfId="90" xr:uid="{0C1581EB-C43A-4804-BF9B-D6481191EDD6}"/>
    <cellStyle name="Normal 2" xfId="4" xr:uid="{00000000-0005-0000-0000-000010000000}"/>
    <cellStyle name="Normal 2 2" xfId="26" xr:uid="{00000000-0005-0000-0000-000011000000}"/>
    <cellStyle name="Normal 2 2 2" xfId="59" xr:uid="{9F90CDB3-39C4-4E64-A06C-6A8B11319BDC}"/>
    <cellStyle name="Normal 2 3" xfId="43" xr:uid="{00000000-0005-0000-0000-000012000000}"/>
    <cellStyle name="Normal 2 3 2" xfId="60" xr:uid="{40B10B9E-04F2-4B4F-9D4D-D638A619E566}"/>
    <cellStyle name="Normal 2 4" xfId="58" xr:uid="{B3BE18C6-5EE9-483F-B54A-F3572B9BE235}"/>
    <cellStyle name="Normal 3" xfId="35" xr:uid="{00000000-0005-0000-0000-000013000000}"/>
    <cellStyle name="Normal 3 2" xfId="53" xr:uid="{FC537B35-E392-4FE5-9511-BCA4B8F175D4}"/>
    <cellStyle name="Normal 3 2 2" xfId="61" xr:uid="{F882F350-E96A-4862-85FF-34CF75FDE4EC}"/>
    <cellStyle name="Normal 3 3" xfId="54" xr:uid="{C7532A01-C17B-46E3-BFD7-DF410DD6C8F2}"/>
    <cellStyle name="Normal 3 3 2" xfId="62" xr:uid="{F4A413AD-3963-4F90-93F0-1E13A9E4C416}"/>
    <cellStyle name="Normal 3 4" xfId="56" xr:uid="{F9DE085A-030B-4AF3-9C7F-74078C4E320C}"/>
    <cellStyle name="Normal 3 4 2" xfId="72" xr:uid="{E97A94C9-BB29-41FB-B8DA-A66FD861C3B6}"/>
    <cellStyle name="Normal 3 4 3" xfId="66" xr:uid="{6BD89391-AD3E-4468-B4A6-C282780B0A00}"/>
    <cellStyle name="Normal 3 4 4" xfId="79" xr:uid="{84388EBE-4505-400C-A49B-3603336BA69D}"/>
    <cellStyle name="Normal 3 4 5" xfId="85" xr:uid="{70EF666E-E512-4F7D-B4CD-17FEF199D000}"/>
    <cellStyle name="Normal 3 5" xfId="70" xr:uid="{DD9B7B60-3F30-4403-A5B5-32641E5645AC}"/>
    <cellStyle name="Normal 3 6" xfId="64" xr:uid="{35103C29-6C03-4CCC-90D1-34313D9CB633}"/>
    <cellStyle name="Normal 3 7" xfId="78" xr:uid="{6AA12E0D-53D9-4255-A1E5-6A02D94CD8FB}"/>
    <cellStyle name="Normal 3 8" xfId="83" xr:uid="{7380A388-CBBB-4388-8432-7DDEF99696BF}"/>
    <cellStyle name="Normal 3 9" xfId="51" xr:uid="{2D3091D3-2118-462B-B704-DCD22692EB34}"/>
    <cellStyle name="Normal 4" xfId="37" xr:uid="{00000000-0005-0000-0000-000014000000}"/>
    <cellStyle name="Normal 4 2" xfId="38" xr:uid="{00000000-0005-0000-0000-000015000000}"/>
    <cellStyle name="Normal 4 3" xfId="46" xr:uid="{AF132C0E-41B9-4584-B098-212CB365C397}"/>
    <cellStyle name="Normal 5" xfId="39" xr:uid="{00000000-0005-0000-0000-000016000000}"/>
    <cellStyle name="Normal 5 2" xfId="57" xr:uid="{07405C57-5024-44DE-9FFF-6C956D172166}"/>
    <cellStyle name="Normal 5 2 2" xfId="73" xr:uid="{6FC73A9B-F87F-4F13-A191-B2BDCC49C37B}"/>
    <cellStyle name="Normal 5 2 3" xfId="67" xr:uid="{8178B3F6-BDE8-4153-A5F0-43B8ABB466CF}"/>
    <cellStyle name="Normal 5 2 4" xfId="81" xr:uid="{CD5EC9DC-4380-41B4-90BE-CFA2BEF8175F}"/>
    <cellStyle name="Normal 5 2 5" xfId="86" xr:uid="{556D30B5-B0CA-46C0-B0FA-6168245EF2AF}"/>
    <cellStyle name="Normal 5 3" xfId="71" xr:uid="{8AAD1C0B-418B-4B0D-97E6-E27AE199D35B}"/>
    <cellStyle name="Normal 5 4" xfId="65" xr:uid="{68ADE53E-4C92-4AEE-B905-E69306F1F8B6}"/>
    <cellStyle name="Normal 5 5" xfId="80" xr:uid="{B48A8C18-15CC-4FBC-BBEE-58FCBB777C51}"/>
    <cellStyle name="Normal 5 6" xfId="84" xr:uid="{EE31C710-8B6A-42FC-93B2-62E27F957CDB}"/>
    <cellStyle name="Normal 5 7" xfId="52" xr:uid="{55922D89-1723-485C-9681-C4B47A0DD088}"/>
    <cellStyle name="Normal 6" xfId="41" xr:uid="{00000000-0005-0000-0000-000017000000}"/>
    <cellStyle name="Normal 6 2" xfId="55" xr:uid="{5B2E5E11-97A9-4812-9CA7-55395A7DAFFC}"/>
    <cellStyle name="Normal 7" xfId="42" xr:uid="{00000000-0005-0000-0000-000018000000}"/>
    <cellStyle name="Normal 7 2" xfId="75" xr:uid="{2E6D3ADB-5877-45AC-B366-E7991A30845F}"/>
    <cellStyle name="Normal 7 3" xfId="77" xr:uid="{B1E81AB9-EA80-43D6-A187-7D9BAA9F547F}"/>
    <cellStyle name="Normal 7 4" xfId="82" xr:uid="{8A59A804-7273-4035-A3BC-D7D59E3A8AEA}"/>
    <cellStyle name="Normal 7 5" xfId="87" xr:uid="{C2A250F9-59BF-4865-A811-544EBBDB0C2C}"/>
    <cellStyle name="Normal 7 6" xfId="69" xr:uid="{AEC1EFFA-01B7-429C-BCE1-07134F3F174C}"/>
    <cellStyle name="Normal 8" xfId="44" xr:uid="{00000000-0005-0000-0000-000019000000}"/>
    <cellStyle name="Normal 8 2" xfId="88" xr:uid="{B9AB6142-4B29-4504-9C7C-06AED5AC8161}"/>
    <cellStyle name="Normal 9" xfId="45" xr:uid="{00000000-0005-0000-0000-00001A000000}"/>
    <cellStyle name="Normal_ورقة1" xfId="34" xr:uid="{00000000-0005-0000-0000-00001B000000}"/>
    <cellStyle name="Normal_ورقة2" xfId="36" xr:uid="{00000000-0005-0000-0000-00001C000000}"/>
    <cellStyle name="NotA" xfId="27" xr:uid="{00000000-0005-0000-0000-00001D000000}"/>
    <cellStyle name="Note 2" xfId="32" xr:uid="{00000000-0005-0000-0000-00001E000000}"/>
    <cellStyle name="Percent 2" xfId="40" xr:uid="{00000000-0005-0000-0000-00001F000000}"/>
    <cellStyle name="Percent 2 2" xfId="89" xr:uid="{46AC9A39-9054-41CE-9B6C-F89B92FD94F7}"/>
    <cellStyle name="T1" xfId="5" xr:uid="{00000000-0005-0000-0000-000020000000}"/>
    <cellStyle name="T1 2" xfId="14" xr:uid="{00000000-0005-0000-0000-000021000000}"/>
    <cellStyle name="T2" xfId="3" xr:uid="{00000000-0005-0000-0000-000022000000}"/>
    <cellStyle name="T2 2" xfId="28" xr:uid="{00000000-0005-0000-0000-000023000000}"/>
    <cellStyle name="T2 2 2" xfId="29" xr:uid="{00000000-0005-0000-0000-000024000000}"/>
    <cellStyle name="T2 3" xfId="13" xr:uid="{00000000-0005-0000-0000-000025000000}"/>
    <cellStyle name="Total 2" xfId="7" xr:uid="{00000000-0005-0000-0000-000026000000}"/>
    <cellStyle name="Total1" xfId="15" xr:uid="{00000000-0005-0000-0000-000027000000}"/>
    <cellStyle name="TXT1" xfId="16" xr:uid="{00000000-0005-0000-0000-000028000000}"/>
    <cellStyle name="TXT1 2" xfId="30" xr:uid="{00000000-0005-0000-0000-000029000000}"/>
    <cellStyle name="TXT2" xfId="12" xr:uid="{00000000-0005-0000-0000-00002A000000}"/>
    <cellStyle name="TXT3" xfId="11" xr:uid="{00000000-0005-0000-0000-00002B000000}"/>
    <cellStyle name="TXT4" xfId="10" xr:uid="{00000000-0005-0000-0000-00002C000000}"/>
    <cellStyle name="TXT5" xfId="31" xr:uid="{00000000-0005-0000-0000-00002D000000}"/>
    <cellStyle name="عملة [0]_b1199" xfId="47" xr:uid="{B1C19EC5-AA3A-4104-9566-B3142AAF7BC6}"/>
    <cellStyle name="عملة_b1199" xfId="48" xr:uid="{55A7360C-550A-4FFE-A331-96C569AA9DAE}"/>
    <cellStyle name="فاصلة [0]_Book1" xfId="49" xr:uid="{0B688A67-C13D-4149-A961-85F1A610733F}"/>
    <cellStyle name="فاصلة_Book1" xfId="50" xr:uid="{DF230FCB-31F0-4F12-8069-0A19352CA11E}"/>
  </cellStyles>
  <dxfs count="5"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2" defaultTableStyle="TableStyleMedium9" defaultPivotStyle="PivotStyleLight16">
    <tableStyle name="VITAL" pivot="0" count="5" xr9:uid="{00000000-0011-0000-FFFF-FFFF00000000}">
      <tableStyleElement type="headerRow" dxfId="4"/>
      <tableStyleElement type="totalRow" dxfId="3"/>
      <tableStyleElement type="firstColumn" dxfId="2"/>
      <tableStyleElement type="lastColumn" dxfId="1"/>
      <tableStyleElement type="secondRowStripe" dxfId="0"/>
    </tableStyle>
    <tableStyle name="Invisible" pivot="0" table="0" count="0" xr9:uid="{1694644A-9163-41E6-BCD8-1ABB99DF34D3}"/>
  </tableStyles>
  <colors>
    <mruColors>
      <color rgb="FFEEECE1"/>
      <color rgb="FFFFFFFF"/>
      <color rgb="FF993366"/>
      <color rgb="FFFBFBFB"/>
      <color rgb="FFF3F3F3"/>
      <color rgb="FFECF1F8"/>
      <color rgb="FFF6F5EE"/>
      <color rgb="FFFEF6F0"/>
      <color rgb="FFF6F5F0"/>
      <color rgb="FFFEF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chartsheet" Target="chartsheets/sheet3.xml"/><Relationship Id="rId42" Type="http://schemas.openxmlformats.org/officeDocument/2006/relationships/worksheet" Target="worksheets/sheet35.xml"/><Relationship Id="rId47" Type="http://schemas.openxmlformats.org/officeDocument/2006/relationships/worksheet" Target="worksheets/sheet40.xml"/><Relationship Id="rId63" Type="http://schemas.openxmlformats.org/officeDocument/2006/relationships/worksheet" Target="worksheets/sheet55.xml"/><Relationship Id="rId68" Type="http://schemas.openxmlformats.org/officeDocument/2006/relationships/worksheet" Target="worksheets/sheet60.xml"/><Relationship Id="rId84" Type="http://schemas.openxmlformats.org/officeDocument/2006/relationships/worksheet" Target="worksheets/sheet72.xml"/><Relationship Id="rId89" Type="http://schemas.openxmlformats.org/officeDocument/2006/relationships/worksheet" Target="worksheets/sheet77.xml"/><Relationship Id="rId112" Type="http://schemas.openxmlformats.org/officeDocument/2006/relationships/calcChain" Target="calcChain.xml"/><Relationship Id="rId16" Type="http://schemas.openxmlformats.org/officeDocument/2006/relationships/chartsheet" Target="chartsheets/sheet2.xml"/><Relationship Id="rId107" Type="http://schemas.openxmlformats.org/officeDocument/2006/relationships/externalLink" Target="externalLinks/externalLink1.xml"/><Relationship Id="rId11" Type="http://schemas.openxmlformats.org/officeDocument/2006/relationships/chartsheet" Target="chartsheets/sheet1.xml"/><Relationship Id="rId32" Type="http://schemas.openxmlformats.org/officeDocument/2006/relationships/worksheet" Target="worksheets/sheet26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4.xml"/><Relationship Id="rId79" Type="http://schemas.openxmlformats.org/officeDocument/2006/relationships/worksheet" Target="worksheets/sheet68.xml"/><Relationship Id="rId102" Type="http://schemas.openxmlformats.org/officeDocument/2006/relationships/worksheet" Target="worksheets/sheet8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8.xml"/><Relationship Id="rId95" Type="http://schemas.openxmlformats.org/officeDocument/2006/relationships/worksheet" Target="worksheets/sheet82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chartsheet" Target="chartsheets/sheet8.xml"/><Relationship Id="rId64" Type="http://schemas.openxmlformats.org/officeDocument/2006/relationships/worksheet" Target="worksheets/sheet56.xml"/><Relationship Id="rId69" Type="http://schemas.openxmlformats.org/officeDocument/2006/relationships/worksheet" Target="worksheets/sheet61.xml"/><Relationship Id="rId113" Type="http://schemas.openxmlformats.org/officeDocument/2006/relationships/customXml" Target="../customXml/item1.xml"/><Relationship Id="rId80" Type="http://schemas.openxmlformats.org/officeDocument/2006/relationships/worksheet" Target="worksheets/sheet69.xml"/><Relationship Id="rId85" Type="http://schemas.openxmlformats.org/officeDocument/2006/relationships/worksheet" Target="worksheets/sheet73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33" Type="http://schemas.openxmlformats.org/officeDocument/2006/relationships/chartsheet" Target="chartsheets/sheet7.xml"/><Relationship Id="rId38" Type="http://schemas.openxmlformats.org/officeDocument/2006/relationships/worksheet" Target="worksheets/sheet31.xml"/><Relationship Id="rId59" Type="http://schemas.openxmlformats.org/officeDocument/2006/relationships/worksheet" Target="worksheets/sheet51.xml"/><Relationship Id="rId103" Type="http://schemas.openxmlformats.org/officeDocument/2006/relationships/worksheet" Target="worksheets/sheet89.xml"/><Relationship Id="rId108" Type="http://schemas.openxmlformats.org/officeDocument/2006/relationships/externalLink" Target="externalLinks/externalLink2.xml"/><Relationship Id="rId54" Type="http://schemas.openxmlformats.org/officeDocument/2006/relationships/worksheet" Target="worksheets/sheet46.xml"/><Relationship Id="rId70" Type="http://schemas.openxmlformats.org/officeDocument/2006/relationships/worksheet" Target="worksheets/sheet62.xml"/><Relationship Id="rId75" Type="http://schemas.openxmlformats.org/officeDocument/2006/relationships/worksheet" Target="worksheets/sheet65.xml"/><Relationship Id="rId91" Type="http://schemas.openxmlformats.org/officeDocument/2006/relationships/worksheet" Target="worksheets/sheet79.xml"/><Relationship Id="rId96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4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6" Type="http://schemas.openxmlformats.org/officeDocument/2006/relationships/worksheet" Target="worksheets/sheet92.xml"/><Relationship Id="rId114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6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2.xml"/><Relationship Id="rId65" Type="http://schemas.openxmlformats.org/officeDocument/2006/relationships/worksheet" Target="worksheets/sheet57.xml"/><Relationship Id="rId73" Type="http://schemas.openxmlformats.org/officeDocument/2006/relationships/chartsheet" Target="chartsheets/sheet10.xml"/><Relationship Id="rId78" Type="http://schemas.openxmlformats.org/officeDocument/2006/relationships/worksheet" Target="worksheets/sheet67.xml"/><Relationship Id="rId81" Type="http://schemas.openxmlformats.org/officeDocument/2006/relationships/worksheet" Target="worksheets/sheet70.xml"/><Relationship Id="rId86" Type="http://schemas.openxmlformats.org/officeDocument/2006/relationships/worksheet" Target="worksheets/sheet74.xml"/><Relationship Id="rId94" Type="http://schemas.openxmlformats.org/officeDocument/2006/relationships/chartsheet" Target="chartsheets/sheet13.xml"/><Relationship Id="rId99" Type="http://schemas.openxmlformats.org/officeDocument/2006/relationships/worksheet" Target="worksheets/sheet86.xml"/><Relationship Id="rId101" Type="http://schemas.openxmlformats.org/officeDocument/2006/relationships/chartsheet" Target="chartsheets/sheet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109" Type="http://schemas.openxmlformats.org/officeDocument/2006/relationships/theme" Target="theme/theme1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chartsheet" Target="chartsheets/sheet11.xml"/><Relationship Id="rId97" Type="http://schemas.openxmlformats.org/officeDocument/2006/relationships/worksheet" Target="worksheets/sheet84.xml"/><Relationship Id="rId104" Type="http://schemas.openxmlformats.org/officeDocument/2006/relationships/worksheet" Target="worksheets/sheet90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9.xml"/><Relationship Id="rId92" Type="http://schemas.openxmlformats.org/officeDocument/2006/relationships/worksheet" Target="worksheets/sheet80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5.xml"/><Relationship Id="rId24" Type="http://schemas.openxmlformats.org/officeDocument/2006/relationships/worksheet" Target="worksheets/sheet21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8.xml"/><Relationship Id="rId87" Type="http://schemas.openxmlformats.org/officeDocument/2006/relationships/worksheet" Target="worksheets/sheet75.xml"/><Relationship Id="rId110" Type="http://schemas.openxmlformats.org/officeDocument/2006/relationships/styles" Target="styles.xml"/><Relationship Id="rId115" Type="http://schemas.openxmlformats.org/officeDocument/2006/relationships/customXml" Target="../customXml/item3.xml"/><Relationship Id="rId61" Type="http://schemas.openxmlformats.org/officeDocument/2006/relationships/worksheet" Target="worksheets/sheet53.xml"/><Relationship Id="rId82" Type="http://schemas.openxmlformats.org/officeDocument/2006/relationships/chartsheet" Target="chartsheets/sheet12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worksheet" Target="worksheets/sheet25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6.xml"/><Relationship Id="rId100" Type="http://schemas.openxmlformats.org/officeDocument/2006/relationships/worksheet" Target="worksheets/sheet87.xml"/><Relationship Id="rId105" Type="http://schemas.openxmlformats.org/officeDocument/2006/relationships/worksheet" Target="worksheets/sheet9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worksheet" Target="worksheets/sheet63.xml"/><Relationship Id="rId93" Type="http://schemas.openxmlformats.org/officeDocument/2006/relationships/worksheet" Target="worksheets/sheet81.xml"/><Relationship Id="rId98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25" Type="http://schemas.openxmlformats.org/officeDocument/2006/relationships/chartsheet" Target="chartsheets/sheet4.xml"/><Relationship Id="rId46" Type="http://schemas.openxmlformats.org/officeDocument/2006/relationships/worksheet" Target="worksheets/sheet39.xml"/><Relationship Id="rId67" Type="http://schemas.openxmlformats.org/officeDocument/2006/relationships/worksheet" Target="worksheets/sheet59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62" Type="http://schemas.openxmlformats.org/officeDocument/2006/relationships/worksheet" Target="worksheets/sheet54.xml"/><Relationship Id="rId83" Type="http://schemas.openxmlformats.org/officeDocument/2006/relationships/worksheet" Target="worksheets/sheet71.xml"/><Relationship Id="rId88" Type="http://schemas.openxmlformats.org/officeDocument/2006/relationships/worksheet" Target="worksheets/sheet76.xml"/><Relationship Id="rId111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 rtl="0"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معدل وفيات الأطفال (أقل من 5 سنوات) حسب</a:t>
            </a:r>
            <a:r>
              <a:rPr lang="ar-QA" sz="160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 </a:t>
            </a: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النوع(لكل ألف مولود حي)</a:t>
            </a:r>
            <a:r>
              <a:rPr lang="en-US" sz="1600">
                <a:latin typeface="Sakkal Majalla" panose="02000000000000000000" pitchFamily="2" charset="-78"/>
                <a:cs typeface="Sakkal Majalla" panose="02000000000000000000" pitchFamily="2" charset="-78"/>
              </a:rPr>
              <a:t> </a:t>
            </a:r>
            <a:endParaRPr lang="ar-QA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 rtl="0"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 (PER 1,000 LIVE BIRTHS)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rtl="0"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2014 - 2023</a:t>
            </a:r>
          </a:p>
        </c:rich>
      </c:tx>
      <c:layout>
        <c:manualLayout>
          <c:xMode val="edge"/>
          <c:yMode val="edge"/>
          <c:x val="0.19524224796252537"/>
          <c:y val="1.81640096923021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2656144252593879"/>
          <c:w val="0.88095188101487309"/>
          <c:h val="0.65619686355430651"/>
        </c:manualLayout>
      </c:layout>
      <c:lineChart>
        <c:grouping val="standard"/>
        <c:varyColors val="0"/>
        <c:ser>
          <c:idx val="0"/>
          <c:order val="0"/>
          <c:tx>
            <c:strRef>
              <c:f>'[1]5'!$C$6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09-45D3-A9AC-2373BAD8EADC}"/>
                </c:ext>
              </c:extLst>
            </c:dLbl>
            <c:dLbl>
              <c:idx val="9"/>
              <c:layout>
                <c:manualLayout>
                  <c:x val="-2.7676071741032371E-3"/>
                  <c:y val="6.4455086139625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09-45D3-A9AC-2373BAD8EA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accent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'[1]5'!$A$7:$A$16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'[1]5'!$C$7:$C$16</c:f>
              <c:numCache>
                <c:formatCode>General</c:formatCode>
                <c:ptCount val="10"/>
                <c:pt idx="0">
                  <c:v>7.7</c:v>
                </c:pt>
                <c:pt idx="1">
                  <c:v>8.7611435597909626</c:v>
                </c:pt>
                <c:pt idx="2">
                  <c:v>7</c:v>
                </c:pt>
                <c:pt idx="3">
                  <c:v>6.0953220239406622</c:v>
                </c:pt>
                <c:pt idx="4">
                  <c:v>7.4175428489125741</c:v>
                </c:pt>
                <c:pt idx="5">
                  <c:v>6.1</c:v>
                </c:pt>
                <c:pt idx="6">
                  <c:v>5.417194315463628</c:v>
                </c:pt>
                <c:pt idx="7">
                  <c:v>5.7362879145057368</c:v>
                </c:pt>
                <c:pt idx="8">
                  <c:v>8.5139318885448905</c:v>
                </c:pt>
                <c:pt idx="9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09-45D3-A9AC-2373BAD8EADC}"/>
            </c:ext>
          </c:extLst>
        </c:ser>
        <c:ser>
          <c:idx val="1"/>
          <c:order val="1"/>
          <c:tx>
            <c:strRef>
              <c:f>'[1]5'!$D$6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09-45D3-A9AC-2373BAD8EADC}"/>
                </c:ext>
              </c:extLst>
            </c:dLbl>
            <c:dLbl>
              <c:idx val="9"/>
              <c:layout>
                <c:manualLayout>
                  <c:x val="-2.7743777693259989E-3"/>
                  <c:y val="1.4745972019144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09-45D3-A9AC-2373BAD8EA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'[1]5'!$A$7:$A$16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'[1]5'!$D$7:$D$16</c:f>
              <c:numCache>
                <c:formatCode>General</c:formatCode>
                <c:ptCount val="10"/>
                <c:pt idx="0">
                  <c:v>8.4</c:v>
                </c:pt>
                <c:pt idx="1">
                  <c:v>9.2578986039676714</c:v>
                </c:pt>
                <c:pt idx="2">
                  <c:v>7.2</c:v>
                </c:pt>
                <c:pt idx="3">
                  <c:v>7.2083420813212964</c:v>
                </c:pt>
                <c:pt idx="4">
                  <c:v>7.7557639427483611</c:v>
                </c:pt>
                <c:pt idx="5">
                  <c:v>5.7</c:v>
                </c:pt>
                <c:pt idx="6">
                  <c:v>6.6891891891891895</c:v>
                </c:pt>
                <c:pt idx="7">
                  <c:v>7.0624586184065334</c:v>
                </c:pt>
                <c:pt idx="8">
                  <c:v>7.4649148999701405</c:v>
                </c:pt>
                <c:pt idx="9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09-45D3-A9AC-2373BAD8EA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4034944"/>
        <c:axId val="114053504"/>
      </c:lineChart>
      <c:catAx>
        <c:axId val="1140349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السنوات</a:t>
                </a:r>
                <a:r>
                  <a:rPr lang="en-US" sz="12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  </a:t>
                </a:r>
                <a:r>
                  <a:rPr lang="ar-QA" sz="12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r>
                  <a:rPr lang="en-US" sz="12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+mn-lt"/>
                <a:cs typeface="Arial" pitchFamily="34" charset="0"/>
              </a:defRPr>
            </a:pPr>
            <a:endParaRPr lang="en-US"/>
          </a:p>
        </c:txPr>
        <c:crossAx val="11405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0535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المعدل</a:t>
                </a:r>
              </a:p>
              <a:p>
                <a:pPr>
                  <a:defRPr baseline="0">
                    <a:cs typeface="Calibri" panose="020F0502020204030204" pitchFamily="34" charset="0"/>
                  </a:defRPr>
                </a:pPr>
                <a:r>
                  <a:rPr lang="en-US" baseline="0">
                    <a:latin typeface="Arial" panose="020B0604020202020204" pitchFamily="34" charset="0"/>
                    <a:cs typeface="Calibri" panose="020F050202020403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403494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71061154855643049"/>
          <c:y val="0.14433500661716023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 baseline="0">
              <a:latin typeface="+mn-lt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800" b="1" i="0" baseline="0">
                <a:effectLst/>
                <a:latin typeface="Sakkal Majalla" panose="02000000000000000000" pitchFamily="2" charset="-78"/>
                <a:cs typeface="Sakkal Majalla" panose="02000000000000000000" pitchFamily="2" charset="-78"/>
              </a:rPr>
              <a:t>الواقعات الحيوية المسجلة</a:t>
            </a:r>
            <a:endParaRPr lang="en-US">
              <a:effectLst/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REGISTERED VITAL EVENTS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2014 - 2023</a:t>
            </a:r>
            <a:endParaRPr lang="en-US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136823281705172"/>
          <c:y val="0.24410217214004531"/>
          <c:w val="0.8459008511235816"/>
          <c:h val="0.66980131126871334"/>
        </c:manualLayout>
      </c:layout>
      <c:areaChart>
        <c:grouping val="stacked"/>
        <c:varyColors val="0"/>
        <c:ser>
          <c:idx val="3"/>
          <c:order val="0"/>
          <c:tx>
            <c:v>series</c:v>
          </c:tx>
          <c:spPr>
            <a:solidFill>
              <a:schemeClr val="bg1"/>
            </a:solidFill>
          </c:spPr>
          <c:cat>
            <c:numRef>
              <c:f>'B1'!$A$6:$A$15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2366</c:v>
                </c:pt>
                <c:pt idx="1">
                  <c:v>2317</c:v>
                </c:pt>
                <c:pt idx="2">
                  <c:v>2347</c:v>
                </c:pt>
                <c:pt idx="3">
                  <c:v>2294</c:v>
                </c:pt>
                <c:pt idx="4">
                  <c:v>2385</c:v>
                </c:pt>
                <c:pt idx="5">
                  <c:v>2200</c:v>
                </c:pt>
                <c:pt idx="6">
                  <c:v>2811</c:v>
                </c:pt>
                <c:pt idx="7">
                  <c:v>2841</c:v>
                </c:pt>
                <c:pt idx="8">
                  <c:v>2792</c:v>
                </c:pt>
                <c:pt idx="9">
                  <c:v>2714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5-4B78-BEC8-ADB06886DD61}"/>
            </c:ext>
          </c:extLst>
        </c:ser>
        <c:ser>
          <c:idx val="0"/>
          <c:order val="1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>
                      <a:solidFill>
                        <a:srgbClr val="C00000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504-449D-8BF6-D1F0A7DD862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65-4B78-BEC8-ADB06886DD6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65-4B78-BEC8-ADB06886DD6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65-4B78-BEC8-ADB06886DD6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65-4B78-BEC8-ADB06886DD6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65-4B78-BEC8-ADB06886DD6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65-4B78-BEC8-ADB06886DD6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65-4B78-BEC8-ADB06886DD6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65-4B78-BEC8-ADB06886DD61}"/>
                </c:ext>
              </c:extLst>
            </c:dLbl>
            <c:dLbl>
              <c:idx val="9"/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1200">
                        <a:solidFill>
                          <a:srgbClr val="C00000"/>
                        </a:solidFill>
                      </a:defRPr>
                    </a:pPr>
                    <a:fld id="{5FA2ABE5-DFE1-443E-8793-22507A3AC2E7}" type="VALUE">
                      <a:rPr lang="en-US" sz="1200">
                        <a:solidFill>
                          <a:srgbClr val="C00000"/>
                        </a:solidFill>
                      </a:rPr>
                      <a:pPr>
                        <a:defRPr sz="1200">
                          <a:solidFill>
                            <a:srgbClr val="C00000"/>
                          </a:solidFill>
                        </a:defRPr>
                      </a:pPr>
                      <a:t>[VALUE]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8961797386527425E-2"/>
                      <c:h val="3.7906332020997378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F9E-4AB2-8C42-ABABB73D6B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solidFill>
                      <a:srgbClr val="C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23077</c:v>
                </c:pt>
                <c:pt idx="1">
                  <c:v>24305</c:v>
                </c:pt>
                <c:pt idx="2">
                  <c:v>24469</c:v>
                </c:pt>
                <c:pt idx="3">
                  <c:v>25612</c:v>
                </c:pt>
                <c:pt idx="4">
                  <c:v>25684</c:v>
                </c:pt>
                <c:pt idx="5">
                  <c:v>26212</c:v>
                </c:pt>
                <c:pt idx="6">
                  <c:v>26203</c:v>
                </c:pt>
                <c:pt idx="7">
                  <c:v>23478</c:v>
                </c:pt>
                <c:pt idx="8">
                  <c:v>23524</c:v>
                </c:pt>
                <c:pt idx="9">
                  <c:v>24608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056832"/>
        <c:axId val="118058368"/>
      </c:areaChart>
      <c:lineChart>
        <c:grouping val="standard"/>
        <c:varyColors val="0"/>
        <c:ser>
          <c:idx val="1"/>
          <c:order val="2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ysDot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205194958605152E-2"/>
                  <c:y val="-2.27365768468474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965-4B78-BEC8-ADB06886DD61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65-4B78-BEC8-ADB06886DD61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9E-4AB2-8C42-ABABB73D6B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2366</c:v>
                </c:pt>
                <c:pt idx="1">
                  <c:v>2317</c:v>
                </c:pt>
                <c:pt idx="2">
                  <c:v>2347</c:v>
                </c:pt>
                <c:pt idx="3">
                  <c:v>2294</c:v>
                </c:pt>
                <c:pt idx="4">
                  <c:v>2385</c:v>
                </c:pt>
                <c:pt idx="5">
                  <c:v>2200</c:v>
                </c:pt>
                <c:pt idx="6">
                  <c:v>2811</c:v>
                </c:pt>
                <c:pt idx="7">
                  <c:v>2841</c:v>
                </c:pt>
                <c:pt idx="8">
                  <c:v>2792</c:v>
                </c:pt>
                <c:pt idx="9">
                  <c:v>2714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965-4B78-BEC8-ADB06886DD61}"/>
            </c:ext>
          </c:extLst>
        </c:ser>
        <c:ser>
          <c:idx val="2"/>
          <c:order val="3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65-4B78-BEC8-ADB06886DD61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65-4B78-BEC8-ADB06886DD61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9E-4AB2-8C42-ABABB73D6B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2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25443</c:v>
                </c:pt>
                <c:pt idx="1">
                  <c:v>26622</c:v>
                </c:pt>
                <c:pt idx="2">
                  <c:v>26816</c:v>
                </c:pt>
                <c:pt idx="3">
                  <c:v>27906</c:v>
                </c:pt>
                <c:pt idx="4">
                  <c:v>28069</c:v>
                </c:pt>
                <c:pt idx="5">
                  <c:v>28412</c:v>
                </c:pt>
                <c:pt idx="6">
                  <c:v>29014</c:v>
                </c:pt>
                <c:pt idx="7">
                  <c:v>26319</c:v>
                </c:pt>
                <c:pt idx="8">
                  <c:v>26316</c:v>
                </c:pt>
                <c:pt idx="9">
                  <c:v>27322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56832"/>
        <c:axId val="118058368"/>
      </c:lineChart>
      <c:catAx>
        <c:axId val="1180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18058368"/>
        <c:crosses val="autoZero"/>
        <c:auto val="1"/>
        <c:lblAlgn val="ctr"/>
        <c:lblOffset val="100"/>
        <c:noMultiLvlLbl val="0"/>
      </c:catAx>
      <c:valAx>
        <c:axId val="11805836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rPr>
                  <a:t>العدد</a:t>
                </a:r>
                <a:endParaRPr lang="en-US" sz="1300" b="1" i="0" u="none" strike="noStrike" kern="1200" baseline="0">
                  <a:solidFill>
                    <a:sysClr val="windowText" lastClr="000000"/>
                  </a:solidFill>
                  <a:latin typeface="Calibri"/>
                  <a:ea typeface="Calibri"/>
                  <a:cs typeface="Calibri"/>
                </a:endParaRPr>
              </a:p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3927648280889756E-2"/>
              <c:y val="0.149853177443728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18056832"/>
        <c:crosses val="autoZero"/>
        <c:crossBetween val="between"/>
        <c:majorUnit val="4000"/>
        <c:minorUnit val="1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2023</a:t>
            </a:r>
          </a:p>
        </c:rich>
      </c:tx>
      <c:layout>
        <c:manualLayout>
          <c:xMode val="edge"/>
          <c:yMode val="edge"/>
          <c:x val="0.23503050873407594"/>
          <c:y val="2.26521747504979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C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 formatCode="#,##0">
                  <c:v>1167</c:v>
                </c:pt>
                <c:pt idx="1">
                  <c:v>3484</c:v>
                </c:pt>
                <c:pt idx="2">
                  <c:v>531</c:v>
                </c:pt>
                <c:pt idx="3">
                  <c:v>634</c:v>
                </c:pt>
                <c:pt idx="4">
                  <c:v>176</c:v>
                </c:pt>
                <c:pt idx="5">
                  <c:v>33</c:v>
                </c:pt>
                <c:pt idx="6" formatCode="#,##0">
                  <c:v>628</c:v>
                </c:pt>
                <c:pt idx="7" formatCode="#,##0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3-46E9-AC51-0F03C75DD619}"/>
            </c:ext>
          </c:extLst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9186</c:v>
                </c:pt>
                <c:pt idx="1">
                  <c:v>6516</c:v>
                </c:pt>
                <c:pt idx="2">
                  <c:v>2079</c:v>
                </c:pt>
                <c:pt idx="3">
                  <c:v>918</c:v>
                </c:pt>
                <c:pt idx="4">
                  <c:v>635</c:v>
                </c:pt>
                <c:pt idx="5">
                  <c:v>47</c:v>
                </c:pt>
                <c:pt idx="6" formatCode="#,##0">
                  <c:v>731</c:v>
                </c:pt>
                <c:pt idx="7" formatCode="#,##0">
                  <c:v>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3-46E9-AC51-0F03C75DD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17922432"/>
        <c:axId val="117928704"/>
      </c:barChart>
      <c:catAx>
        <c:axId val="11792243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Municipality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البلدية </a:t>
                </a:r>
                <a:endParaRPr lang="en-US" sz="12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179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9287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17922432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Sakkal Majalla" panose="02000000000000000000" pitchFamily="2" charset="-78"/>
                <a:cs typeface="Sakkal Majalla" panose="02000000000000000000" pitchFamily="2" charset="-78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2023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1193</c:v>
                </c:pt>
                <c:pt idx="1">
                  <c:v>1055</c:v>
                </c:pt>
                <c:pt idx="2">
                  <c:v>1071</c:v>
                </c:pt>
                <c:pt idx="3">
                  <c:v>1201</c:v>
                </c:pt>
                <c:pt idx="4">
                  <c:v>1244</c:v>
                </c:pt>
                <c:pt idx="5">
                  <c:v>1122</c:v>
                </c:pt>
                <c:pt idx="6">
                  <c:v>1097</c:v>
                </c:pt>
                <c:pt idx="7">
                  <c:v>1184</c:v>
                </c:pt>
                <c:pt idx="8">
                  <c:v>1173</c:v>
                </c:pt>
                <c:pt idx="9">
                  <c:v>1185</c:v>
                </c:pt>
                <c:pt idx="10">
                  <c:v>1279</c:v>
                </c:pt>
                <c:pt idx="11">
                  <c:v>1237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DA-40BC-B578-0C719DDD15D4}"/>
            </c:ext>
          </c:extLst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1083</c:v>
                </c:pt>
                <c:pt idx="1">
                  <c:v>1014</c:v>
                </c:pt>
                <c:pt idx="2">
                  <c:v>1075</c:v>
                </c:pt>
                <c:pt idx="3">
                  <c:v>1101</c:v>
                </c:pt>
                <c:pt idx="4">
                  <c:v>1139</c:v>
                </c:pt>
                <c:pt idx="5">
                  <c:v>1087</c:v>
                </c:pt>
                <c:pt idx="6">
                  <c:v>1103</c:v>
                </c:pt>
                <c:pt idx="7">
                  <c:v>1064</c:v>
                </c:pt>
                <c:pt idx="8">
                  <c:v>1059</c:v>
                </c:pt>
                <c:pt idx="9">
                  <c:v>1206</c:v>
                </c:pt>
                <c:pt idx="10">
                  <c:v>1204</c:v>
                </c:pt>
                <c:pt idx="11">
                  <c:v>1146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DA-40BC-B578-0C719DDD15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31003904"/>
        <c:axId val="131005824"/>
      </c:barChart>
      <c:catAx>
        <c:axId val="13100390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Months</a:t>
                </a:r>
                <a:r>
                  <a:rPr lang="ar-QA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الشهور </a:t>
                </a:r>
                <a:endParaRPr lang="en-US" sz="10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31005824"/>
        <c:crosses val="autoZero"/>
        <c:auto val="1"/>
        <c:lblAlgn val="ctr"/>
        <c:lblOffset val="100"/>
        <c:noMultiLvlLbl val="0"/>
      </c:catAx>
      <c:valAx>
        <c:axId val="13100582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العدد </a:t>
                </a:r>
                <a:endParaRPr lang="en-US" sz="10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3100390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74572359489546569"/>
          <c:y val="0.12834415641864991"/>
          <c:w val="0.22664184026766881"/>
          <c:h val="7.4774764309106484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الجنسية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2023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1-C79D-4399-972B-4C34B9608F5E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3-C79D-4399-972B-4C34B9608F5E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5-C79D-4399-972B-4C34B9608F5E}"/>
              </c:ext>
            </c:extLst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baseline="0">
                      <a:solidFill>
                        <a:schemeClr val="bg1"/>
                      </a:solidFill>
                      <a:latin typeface="Arial" panose="020B060402020202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D-4399-972B-4C34B9608F5E}"/>
                </c:ext>
              </c:extLst>
            </c:dLbl>
            <c:dLbl>
              <c:idx val="1"/>
              <c:layout>
                <c:manualLayout>
                  <c:x val="-1.9057332412130378E-4"/>
                  <c:y val="-4.034940944881889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9D-4399-972B-4C34B9608F5E}"/>
                </c:ext>
              </c:extLst>
            </c:dLbl>
            <c:dLbl>
              <c:idx val="3"/>
              <c:numFmt formatCode="0.0%" sourceLinked="0"/>
              <c:spPr/>
              <c:txPr>
                <a:bodyPr/>
                <a:lstStyle/>
                <a:p>
                  <a:pPr>
                    <a:defRPr baseline="0">
                      <a:solidFill>
                        <a:schemeClr val="bg1"/>
                      </a:solidFill>
                      <a:latin typeface="Arial" panose="020B060402020202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1764-43F3-BDAE-A1786E6DBFB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Arial" panose="020B060402020202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6971</c:v>
                </c:pt>
                <c:pt idx="2">
                  <c:v>9016</c:v>
                </c:pt>
                <c:pt idx="3">
                  <c:v>9208</c:v>
                </c:pt>
                <c:pt idx="4">
                  <c:v>480</c:v>
                </c:pt>
                <c:pt idx="5">
                  <c:v>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79D-4399-972B-4C34B9608F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2023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5566714719472181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'B10'!$B$19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'B10'!$A$20:$A$27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'B10'!$B$20:$B$27</c:f>
              <c:numCache>
                <c:formatCode>#,##0</c:formatCode>
                <c:ptCount val="8"/>
                <c:pt idx="0">
                  <c:v>40</c:v>
                </c:pt>
                <c:pt idx="1">
                  <c:v>896</c:v>
                </c:pt>
                <c:pt idx="2">
                  <c:v>2139</c:v>
                </c:pt>
                <c:pt idx="4">
                  <c:v>1337</c:v>
                </c:pt>
                <c:pt idx="5">
                  <c:v>454</c:v>
                </c:pt>
                <c:pt idx="6">
                  <c:v>34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C2-43F0-BE27-8BB99A6F089E}"/>
            </c:ext>
          </c:extLst>
        </c:ser>
        <c:ser>
          <c:idx val="1"/>
          <c:order val="1"/>
          <c:tx>
            <c:strRef>
              <c:f>'B10'!$C$19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'B10'!$A$20:$A$27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'B10'!$C$20:$C$27</c:f>
              <c:numCache>
                <c:formatCode>#,##0</c:formatCode>
                <c:ptCount val="8"/>
                <c:pt idx="0">
                  <c:v>212</c:v>
                </c:pt>
                <c:pt idx="1">
                  <c:v>1843</c:v>
                </c:pt>
                <c:pt idx="2">
                  <c:v>5535</c:v>
                </c:pt>
                <c:pt idx="3">
                  <c:v>7194</c:v>
                </c:pt>
                <c:pt idx="4">
                  <c:v>4424</c:v>
                </c:pt>
                <c:pt idx="5">
                  <c:v>1043</c:v>
                </c:pt>
                <c:pt idx="6">
                  <c:v>93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C2-43F0-BE27-8BB99A6F08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1119744"/>
        <c:axId val="131121920"/>
      </c:barChart>
      <c:catAx>
        <c:axId val="1311197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4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Mother's age groups</a:t>
                </a:r>
                <a:r>
                  <a:rPr lang="ar-QA" sz="10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endParaRPr lang="en-US" sz="1000" b="1" i="0" strike="noStrike" baseline="0">
                  <a:solidFill>
                    <a:sysClr val="windowText" lastClr="000000"/>
                  </a:solidFill>
                  <a:latin typeface="Arial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12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1219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r>
                  <a:rPr lang="en-US" sz="10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119744"/>
        <c:crosses val="autoZero"/>
        <c:crossBetween val="between"/>
      </c:valAx>
      <c:spPr>
        <a:solidFill>
          <a:srgbClr val="FBFBFB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جنسية الأم وفئة عمرها 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2023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'B11'!$B$18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'B11'!$B$19:$B$26</c:f>
              <c:numCache>
                <c:formatCode>General</c:formatCode>
                <c:ptCount val="8"/>
                <c:pt idx="0" formatCode="#,##0">
                  <c:v>26</c:v>
                </c:pt>
                <c:pt idx="1">
                  <c:v>738</c:v>
                </c:pt>
                <c:pt idx="2">
                  <c:v>1742</c:v>
                </c:pt>
                <c:pt idx="3">
                  <c:v>1633</c:v>
                </c:pt>
                <c:pt idx="5">
                  <c:v>407</c:v>
                </c:pt>
                <c:pt idx="6" formatCode="#,##0">
                  <c:v>36</c:v>
                </c:pt>
                <c:pt idx="7" formatCode="#,##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C-4698-8C90-8DC3507E2D69}"/>
            </c:ext>
          </c:extLst>
        </c:ser>
        <c:ser>
          <c:idx val="1"/>
          <c:order val="1"/>
          <c:tx>
            <c:strRef>
              <c:f>'B11'!$C$18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'B11'!$C$19:$C$26</c:f>
              <c:numCache>
                <c:formatCode>General</c:formatCode>
                <c:ptCount val="8"/>
                <c:pt idx="0" formatCode="#,##0">
                  <c:v>226</c:v>
                </c:pt>
                <c:pt idx="1">
                  <c:v>2001</c:v>
                </c:pt>
                <c:pt idx="2">
                  <c:v>5932</c:v>
                </c:pt>
                <c:pt idx="3">
                  <c:v>7628</c:v>
                </c:pt>
                <c:pt idx="4">
                  <c:v>4612</c:v>
                </c:pt>
                <c:pt idx="5">
                  <c:v>1090</c:v>
                </c:pt>
                <c:pt idx="6" formatCode="#,##0">
                  <c:v>91</c:v>
                </c:pt>
                <c:pt idx="7" formatCode="#,##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C-4698-8C90-8DC3507E2D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3396352"/>
        <c:axId val="153398272"/>
      </c:barChart>
      <c:catAx>
        <c:axId val="15339635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  <a:cs typeface="Calibri" panose="020F0502020204030204" pitchFamily="34" charset="0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  <a:cs typeface="Calibri" panose="020F0502020204030204" pitchFamily="34" charset="0"/>
                  </a:rPr>
                  <a:t>فئة عمر الأم</a:t>
                </a:r>
                <a:endParaRPr lang="en-US" sz="1200" baseline="0">
                  <a:solidFill>
                    <a:sysClr val="windowText" lastClr="000000"/>
                  </a:solidFill>
                  <a:effectLst/>
                  <a:cs typeface="Calibri" panose="020F0502020204030204" pitchFamily="34" charset="0"/>
                </a:endParaRPr>
              </a:p>
              <a:p>
                <a:pPr>
                  <a:defRPr sz="1200" baseline="0">
                    <a:solidFill>
                      <a:sysClr val="windowText" lastClr="000000"/>
                    </a:solidFill>
                    <a:cs typeface="Calibri" panose="020F0502020204030204" pitchFamily="34" charset="0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Calibri" panose="020F0502020204030204" pitchFamily="34" charset="0"/>
                  </a:rPr>
                  <a:t>Mother's age groups</a:t>
                </a:r>
                <a:endParaRPr lang="en-US" sz="1000" baseline="0">
                  <a:solidFill>
                    <a:sysClr val="windowText" lastClr="000000"/>
                  </a:solidFill>
                  <a:effectLst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339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39827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ar-QA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العدد</a:t>
                </a:r>
              </a:p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ar-QA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 </a:t>
                </a:r>
                <a:r>
                  <a:rPr lang="en-US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3396352"/>
        <c:crosses val="autoZero"/>
        <c:crossBetween val="between"/>
      </c:valAx>
      <c:spPr>
        <a:solidFill>
          <a:srgbClr val="FBFBFB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2023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22296108803461934"/>
          <c:w val="0.72430418277862896"/>
          <c:h val="0.667688695619454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ln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'B15-2'!$A$21:$A$27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'B15-2'!$B$21:$B$27</c:f>
              <c:numCache>
                <c:formatCode>General</c:formatCode>
                <c:ptCount val="7"/>
                <c:pt idx="0" formatCode="#,##0">
                  <c:v>12</c:v>
                </c:pt>
                <c:pt idx="1">
                  <c:v>4</c:v>
                </c:pt>
                <c:pt idx="3">
                  <c:v>238</c:v>
                </c:pt>
                <c:pt idx="4">
                  <c:v>2400</c:v>
                </c:pt>
                <c:pt idx="5">
                  <c:v>313</c:v>
                </c:pt>
                <c:pt idx="6" formatCode="#,##0">
                  <c:v>3517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8-4A28-9D4B-8DA257B94D23}"/>
            </c:ext>
          </c:extLst>
        </c:ser>
        <c:ser>
          <c:idx val="2"/>
          <c:order val="1"/>
          <c:tx>
            <c:strRef>
              <c:f>'B15-2'!$C$20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'B15-2'!$A$21:$A$27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'B15-2'!$C$21:$C$27</c:f>
              <c:numCache>
                <c:formatCode>#,##0</c:formatCode>
                <c:ptCount val="7"/>
                <c:pt idx="0">
                  <c:v>118</c:v>
                </c:pt>
                <c:pt idx="1">
                  <c:v>1</c:v>
                </c:pt>
                <c:pt idx="2">
                  <c:v>1259</c:v>
                </c:pt>
                <c:pt idx="3">
                  <c:v>370</c:v>
                </c:pt>
                <c:pt idx="4">
                  <c:v>4217</c:v>
                </c:pt>
                <c:pt idx="5">
                  <c:v>1925</c:v>
                </c:pt>
                <c:pt idx="6">
                  <c:v>11654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8-4A28-9D4B-8DA257B94D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54525056"/>
        <c:axId val="155452928"/>
      </c:barChart>
      <c:catAx>
        <c:axId val="15452505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en-US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Educational Status  </a:t>
                </a:r>
                <a:r>
                  <a:rPr lang="ar-QA" sz="1200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الحالة التعليمية </a:t>
                </a:r>
                <a:endParaRPr lang="en-US" sz="1100" baseline="0">
                  <a:solidFill>
                    <a:schemeClr val="tx2"/>
                  </a:solidFill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 baseline="0">
                <a:latin typeface="Arial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5545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545292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4525056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7529790026246719"/>
          <c:y val="0.15622924593343085"/>
          <c:w val="0.35912500000000003"/>
          <c:h val="7.0484035820072524E-2"/>
        </c:manualLayout>
      </c:layout>
      <c:overlay val="0"/>
      <c:spPr>
        <a:noFill/>
      </c:spPr>
      <c:txPr>
        <a:bodyPr/>
        <a:lstStyle/>
        <a:p>
          <a:pPr rtl="1">
            <a:defRPr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+mn-cs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2023</a:t>
            </a:r>
          </a:p>
        </c:rich>
      </c:tx>
      <c:layout>
        <c:manualLayout>
          <c:xMode val="edge"/>
          <c:yMode val="edge"/>
          <c:x val="0.31674611296389693"/>
          <c:y val="2.2669335714370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'D-3'!$B$23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ديسمبر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 formatCode="#,##0_ ;\-#,##0\ ">
                  <c:v>171</c:v>
                </c:pt>
                <c:pt idx="1">
                  <c:v>159</c:v>
                </c:pt>
                <c:pt idx="2">
                  <c:v>167</c:v>
                </c:pt>
                <c:pt idx="3">
                  <c:v>139</c:v>
                </c:pt>
                <c:pt idx="4">
                  <c:v>150</c:v>
                </c:pt>
                <c:pt idx="5">
                  <c:v>141</c:v>
                </c:pt>
                <c:pt idx="6">
                  <c:v>147</c:v>
                </c:pt>
                <c:pt idx="7">
                  <c:v>147</c:v>
                </c:pt>
                <c:pt idx="8">
                  <c:v>157</c:v>
                </c:pt>
                <c:pt idx="9">
                  <c:v>178</c:v>
                </c:pt>
                <c:pt idx="10">
                  <c:v>163</c:v>
                </c:pt>
                <c:pt idx="11" formatCode="#,##0_ ;\-#,##0\ 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E5-4FC2-BE33-2204B3D8A540}"/>
            </c:ext>
          </c:extLst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ديسمبر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 formatCode="#,##0_ ;\-#,##0\ ">
                  <c:v>73</c:v>
                </c:pt>
                <c:pt idx="1">
                  <c:v>59</c:v>
                </c:pt>
                <c:pt idx="2">
                  <c:v>74</c:v>
                </c:pt>
                <c:pt idx="3">
                  <c:v>62</c:v>
                </c:pt>
                <c:pt idx="4">
                  <c:v>68</c:v>
                </c:pt>
                <c:pt idx="5">
                  <c:v>61</c:v>
                </c:pt>
                <c:pt idx="6">
                  <c:v>88</c:v>
                </c:pt>
                <c:pt idx="7">
                  <c:v>58</c:v>
                </c:pt>
                <c:pt idx="8">
                  <c:v>64</c:v>
                </c:pt>
                <c:pt idx="9">
                  <c:v>73</c:v>
                </c:pt>
                <c:pt idx="10">
                  <c:v>77</c:v>
                </c:pt>
                <c:pt idx="11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E5-4FC2-BE33-2204B3D8A5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0198912"/>
        <c:axId val="60200832"/>
      </c:barChart>
      <c:catAx>
        <c:axId val="601989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rgbClr val="000000"/>
                    </a:solidFill>
                    <a:latin typeface="Arial" pitchFamily="34" charset="0"/>
                    <a:cs typeface="Calibri" panose="020F0502020204030204" pitchFamily="34" charset="0"/>
                  </a:rPr>
                  <a:t>Months</a:t>
                </a:r>
                <a:r>
                  <a:rPr lang="ar-QA" sz="11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الشهور </a:t>
                </a:r>
                <a:endParaRPr lang="en-US" sz="1100" b="1" i="0" strike="noStrike" baseline="0">
                  <a:solidFill>
                    <a:srgbClr val="000000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60200832"/>
        <c:crosses val="autoZero"/>
        <c:auto val="1"/>
        <c:lblAlgn val="ctr"/>
        <c:lblOffset val="100"/>
        <c:noMultiLvlLbl val="0"/>
      </c:catAx>
      <c:valAx>
        <c:axId val="602008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1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العدد </a:t>
                </a:r>
                <a:endParaRPr lang="en-US" sz="1100" b="1" i="0" strike="noStrike" baseline="0">
                  <a:solidFill>
                    <a:srgbClr val="000000"/>
                  </a:solidFill>
                  <a:latin typeface="Calibri"/>
                  <a:cs typeface="Calibri" panose="020F0502020204030204" pitchFamily="34" charset="0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60198912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3541034467171"/>
          <c:h val="5.925027762734158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الجنسية والفئات</a:t>
            </a:r>
            <a:r>
              <a:rPr lang="ar-QA" sz="160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 العمرية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2023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544063206947148"/>
          <c:w val="0.84967995907985128"/>
          <c:h val="0.61472011310805108"/>
        </c:manualLayout>
      </c:layout>
      <c:lineChart>
        <c:grouping val="standard"/>
        <c:varyColors val="0"/>
        <c:ser>
          <c:idx val="0"/>
          <c:order val="0"/>
          <c:tx>
            <c:strRef>
              <c:f>'D-4'!$D$36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3366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124477902426381E-2"/>
                  <c:y val="-1.55251138362819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BC-4459-AFD1-49CABC394357}"/>
                </c:ext>
              </c:extLst>
            </c:dLbl>
            <c:dLbl>
              <c:idx val="13"/>
              <c:layout>
                <c:manualLayout>
                  <c:x val="-1.4202172283756271E-3"/>
                  <c:y val="3.1050227672563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8BC-4459-AFD1-49CABC3943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993366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'D-4'!$D$37:$D$50</c:f>
              <c:numCache>
                <c:formatCode>#,##0_ ;\-#,##0\ </c:formatCode>
                <c:ptCount val="14"/>
                <c:pt idx="0">
                  <c:v>49</c:v>
                </c:pt>
                <c:pt idx="1">
                  <c:v>14</c:v>
                </c:pt>
                <c:pt idx="2" formatCode="General">
                  <c:v>7</c:v>
                </c:pt>
                <c:pt idx="3" formatCode="General">
                  <c:v>23</c:v>
                </c:pt>
                <c:pt idx="4" formatCode="General">
                  <c:v>13</c:v>
                </c:pt>
                <c:pt idx="5" formatCode="General">
                  <c:v>19</c:v>
                </c:pt>
                <c:pt idx="6" formatCode="General">
                  <c:v>16</c:v>
                </c:pt>
                <c:pt idx="7" formatCode="General">
                  <c:v>15</c:v>
                </c:pt>
                <c:pt idx="8" formatCode="General">
                  <c:v>20</c:v>
                </c:pt>
                <c:pt idx="9" formatCode="General">
                  <c:v>30</c:v>
                </c:pt>
                <c:pt idx="10" formatCode="General">
                  <c:v>30</c:v>
                </c:pt>
                <c:pt idx="11" formatCode="General">
                  <c:v>47</c:v>
                </c:pt>
                <c:pt idx="12">
                  <c:v>61</c:v>
                </c:pt>
                <c:pt idx="13">
                  <c:v>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3D-4D31-934C-4B0C25D9187A}"/>
            </c:ext>
          </c:extLst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BC-4459-AFD1-49CABC394357}"/>
                </c:ext>
              </c:extLst>
            </c:dLbl>
            <c:dLbl>
              <c:idx val="13"/>
              <c:layout>
                <c:manualLayout>
                  <c:x val="-5.3968254678273833E-2"/>
                  <c:y val="-6.65362021554939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BC-4459-AFD1-49CABC39435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'D-4'!$B$37:$B$50</c:f>
              <c:numCache>
                <c:formatCode>#,##0_ ;\-#,##0\ </c:formatCode>
                <c:ptCount val="14"/>
                <c:pt idx="0">
                  <c:v>146</c:v>
                </c:pt>
                <c:pt idx="1">
                  <c:v>24</c:v>
                </c:pt>
                <c:pt idx="2" formatCode="General">
                  <c:v>11</c:v>
                </c:pt>
                <c:pt idx="3" formatCode="General">
                  <c:v>16</c:v>
                </c:pt>
                <c:pt idx="4" formatCode="General">
                  <c:v>71</c:v>
                </c:pt>
                <c:pt idx="5" formatCode="General">
                  <c:v>91</c:v>
                </c:pt>
                <c:pt idx="6" formatCode="General">
                  <c:v>129</c:v>
                </c:pt>
                <c:pt idx="7" formatCode="General">
                  <c:v>172</c:v>
                </c:pt>
                <c:pt idx="8" formatCode="General">
                  <c:v>189</c:v>
                </c:pt>
                <c:pt idx="9" formatCode="General">
                  <c:v>162</c:v>
                </c:pt>
                <c:pt idx="10" formatCode="General">
                  <c:v>177</c:v>
                </c:pt>
                <c:pt idx="11" formatCode="General">
                  <c:v>137</c:v>
                </c:pt>
                <c:pt idx="12">
                  <c:v>126</c:v>
                </c:pt>
                <c:pt idx="13">
                  <c:v>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3D-4D31-934C-4B0C25D918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848576"/>
        <c:axId val="59850752"/>
      </c:lineChart>
      <c:catAx>
        <c:axId val="5984857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aseline="0">
                    <a:cs typeface="Calibri" panose="020F0502020204030204" pitchFamily="34" charset="0"/>
                  </a:defRPr>
                </a:pPr>
                <a:r>
                  <a:rPr lang="ar-QA" sz="1200" baseline="0">
                    <a:cs typeface="Calibri" panose="020F0502020204030204" pitchFamily="34" charset="0"/>
                  </a:rPr>
                  <a:t>الفئة العمرية</a:t>
                </a:r>
                <a:r>
                  <a:rPr lang="en-US" sz="1200" baseline="0">
                    <a:cs typeface="Calibri" panose="020F0502020204030204" pitchFamily="34" charset="0"/>
                  </a:rPr>
                  <a:t>   </a:t>
                </a:r>
                <a:endParaRPr lang="ar-QA" sz="1200" baseline="0">
                  <a:cs typeface="Calibri" panose="020F0502020204030204" pitchFamily="34" charset="0"/>
                </a:endParaRPr>
              </a:p>
              <a:p>
                <a:pPr>
                  <a:defRPr sz="1200" baseline="0">
                    <a:cs typeface="Calibri" panose="020F0502020204030204" pitchFamily="34" charset="0"/>
                  </a:defRPr>
                </a:pPr>
                <a:r>
                  <a:rPr lang="en-US" sz="1200" baseline="0">
                    <a:cs typeface="Calibri" panose="020F0502020204030204" pitchFamily="34" charset="0"/>
                  </a:rPr>
                  <a:t>Age groups</a:t>
                </a:r>
                <a:endParaRPr lang="ar-QA" sz="1200" baseline="0"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850752"/>
        <c:crosses val="autoZero"/>
        <c:auto val="1"/>
        <c:lblAlgn val="ctr"/>
        <c:lblOffset val="100"/>
        <c:noMultiLvlLbl val="0"/>
      </c:catAx>
      <c:valAx>
        <c:axId val="5985075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العدد</a:t>
                </a:r>
                <a:endParaRPr lang="en-US" baseline="0">
                  <a:cs typeface="Calibri" panose="020F0502020204030204" pitchFamily="34" charset="0"/>
                </a:endParaRPr>
              </a:p>
              <a:p>
                <a:pPr rtl="1"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 </a:t>
                </a:r>
                <a:r>
                  <a:rPr lang="en-US" baseline="0">
                    <a:cs typeface="Calibri" panose="020F0502020204030204" pitchFamily="34" charset="0"/>
                  </a:rPr>
                  <a:t>Number</a:t>
                </a:r>
                <a:endParaRPr lang="en-GB" baseline="0"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848576"/>
        <c:crosses val="autoZero"/>
        <c:crossBetween val="between"/>
      </c:valAx>
      <c:spPr>
        <a:solidFill>
          <a:srgbClr val="FBFBFB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441952143376188"/>
          <c:y val="0.16118351313243012"/>
          <c:w val="0.31592989449910724"/>
          <c:h val="6.6786423212339019E-2"/>
        </c:manualLayout>
      </c:layout>
      <c:overlay val="0"/>
      <c:txPr>
        <a:bodyPr/>
        <a:lstStyle/>
        <a:p>
          <a:pPr>
            <a:defRPr sz="1050"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2023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bg1">
                  <a:lumMod val="65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93D-4E6D-A0BA-5BF502E3E282}"/>
              </c:ext>
            </c:extLst>
          </c:dPt>
          <c:dPt>
            <c:idx val="1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93D-4E6D-A0BA-5BF502E3E282}"/>
              </c:ext>
            </c:extLst>
          </c:dPt>
          <c:dPt>
            <c:idx val="2"/>
            <c:bubble3D val="0"/>
            <c:explosion val="0"/>
            <c:spPr>
              <a:solidFill>
                <a:schemeClr val="accent3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93D-4E6D-A0BA-5BF502E3E282}"/>
              </c:ext>
            </c:extLst>
          </c:dPt>
          <c:dPt>
            <c:idx val="3"/>
            <c:bubble3D val="0"/>
            <c:explosion val="0"/>
            <c:spPr>
              <a:solidFill>
                <a:schemeClr val="accent4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93D-4E6D-A0BA-5BF502E3E282}"/>
              </c:ext>
            </c:extLst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93D-4E6D-A0BA-5BF502E3E282}"/>
              </c:ext>
            </c:extLst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93D-4E6D-A0BA-5BF502E3E282}"/>
              </c:ext>
            </c:extLst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D-4E6D-A0BA-5BF502E3E282}"/>
                </c:ext>
              </c:extLst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3D-4E6D-A0BA-5BF502E3E282}"/>
                </c:ext>
              </c:extLst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3D-4E6D-A0BA-5BF502E3E282}"/>
                </c:ext>
              </c:extLst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3D-4E6D-A0BA-5BF502E3E282}"/>
                </c:ext>
              </c:extLst>
            </c:dLbl>
            <c:dLbl>
              <c:idx val="4"/>
              <c:layout>
                <c:manualLayout>
                  <c:x val="1.3880578230713625E-2"/>
                  <c:y val="-0.109207348499272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3D-4E6D-A0BA-5BF502E3E282}"/>
                </c:ext>
              </c:extLst>
            </c:dLbl>
            <c:dLbl>
              <c:idx val="5"/>
              <c:layout>
                <c:manualLayout>
                  <c:x val="-0.1020851267186268"/>
                  <c:y val="2.001417322834645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 baseline="0">
                      <a:solidFill>
                        <a:schemeClr val="bg1"/>
                      </a:solidFill>
                      <a:latin typeface="Arial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3D-4E6D-A0BA-5BF502E3E282}"/>
                </c:ext>
              </c:extLst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 baseline="0">
                      <a:solidFill>
                        <a:schemeClr val="bg1"/>
                      </a:solidFill>
                      <a:latin typeface="Arial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A-88F7-4CAF-BC2A-1B581AFE328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 baseline="0">
                    <a:latin typeface="Arial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'D-6'!$B$23:$G$23</c:f>
              <c:strCache>
                <c:ptCount val="6"/>
                <c:pt idx="1">
                  <c:v>دول اوروبية
 European Countries</c:v>
                </c:pt>
                <c:pt idx="2">
                  <c:v>دول آسيوية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22</c:v>
                </c:pt>
                <c:pt idx="1">
                  <c:v>39</c:v>
                </c:pt>
                <c:pt idx="2">
                  <c:v>41</c:v>
                </c:pt>
                <c:pt idx="3">
                  <c:v>20</c:v>
                </c:pt>
                <c:pt idx="4">
                  <c:v>29</c:v>
                </c:pt>
                <c:pt idx="5">
                  <c:v>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3D-4E6D-A0BA-5BF502E3E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2023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457-4850-88D2-F53F86208809}"/>
              </c:ext>
            </c:extLst>
          </c:dPt>
          <c:dPt>
            <c:idx val="1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457-4850-88D2-F53F86208809}"/>
              </c:ext>
            </c:extLst>
          </c:dPt>
          <c:dPt>
            <c:idx val="2"/>
            <c:bubble3D val="0"/>
            <c:explosion val="0"/>
            <c:spPr>
              <a:solidFill>
                <a:schemeClr val="accent4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3457-4850-88D2-F53F86208809}"/>
              </c:ext>
            </c:extLst>
          </c:dPt>
          <c:dPt>
            <c:idx val="3"/>
            <c:bubble3D val="0"/>
            <c:explosion val="0"/>
            <c:spPr>
              <a:solidFill>
                <a:schemeClr val="accent3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457-4850-88D2-F53F86208809}"/>
              </c:ext>
            </c:extLst>
          </c:dPt>
          <c:dPt>
            <c:idx val="4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3457-4850-88D2-F53F86208809}"/>
              </c:ext>
            </c:extLst>
          </c:dPt>
          <c:dPt>
            <c:idx val="5"/>
            <c:bubble3D val="0"/>
            <c:explosion val="0"/>
            <c:spPr>
              <a:solidFill>
                <a:schemeClr val="bg1">
                  <a:lumMod val="6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3457-4850-88D2-F53F86208809}"/>
              </c:ext>
            </c:extLst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57-4850-88D2-F53F86208809}"/>
                </c:ext>
              </c:extLst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57-4850-88D2-F53F86208809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3457-4850-88D2-F53F86208809}"/>
                </c:ext>
              </c:extLst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57-4850-88D2-F53F86208809}"/>
                </c:ext>
              </c:extLst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57-4850-88D2-F53F8620880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aseline="0">
                    <a:latin typeface="+mn-lt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'D-9'!$U$8:$U$13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'D-9'!$B$7:$B$12</c:f>
              <c:numCache>
                <c:formatCode>General</c:formatCode>
                <c:ptCount val="6"/>
                <c:pt idx="0">
                  <c:v>798</c:v>
                </c:pt>
                <c:pt idx="1">
                  <c:v>56</c:v>
                </c:pt>
                <c:pt idx="2">
                  <c:v>498</c:v>
                </c:pt>
                <c:pt idx="3">
                  <c:v>1105</c:v>
                </c:pt>
                <c:pt idx="4">
                  <c:v>33</c:v>
                </c:pt>
                <c:pt idx="5">
                  <c:v>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457-4850-88D2-F53F862088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وفيات الأطفال الرضع المسجلة حسب الجنسية</a:t>
            </a:r>
          </a:p>
          <a:p>
            <a:pPr rtl="0"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REGISTERED INFANT DEATHS BY NATIONALITY</a:t>
            </a:r>
          </a:p>
          <a:p>
            <a:pPr rtl="0"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2014 - 2023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8875874130478338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'ID-1'!$F$5:$I$5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C1-4600-9077-9012A24555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C1-4600-9077-9012A24555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C1-4600-9077-9012A24555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C1-4600-9077-9012A24555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C1-4600-9077-9012A24555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C1-4600-9077-9012A24555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C1-4600-9077-9012A24555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C1-4600-9077-9012A24555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'ID-1'!$F$7:$F$16</c:f>
              <c:numCache>
                <c:formatCode>#,##0</c:formatCode>
                <c:ptCount val="10"/>
                <c:pt idx="0">
                  <c:v>110</c:v>
                </c:pt>
                <c:pt idx="1">
                  <c:v>128</c:v>
                </c:pt>
                <c:pt idx="2">
                  <c:v>108</c:v>
                </c:pt>
                <c:pt idx="3">
                  <c:v>107</c:v>
                </c:pt>
                <c:pt idx="4">
                  <c:v>117</c:v>
                </c:pt>
                <c:pt idx="5">
                  <c:v>109</c:v>
                </c:pt>
                <c:pt idx="6">
                  <c:v>114</c:v>
                </c:pt>
                <c:pt idx="7">
                  <c:v>81</c:v>
                </c:pt>
                <c:pt idx="8">
                  <c:v>120</c:v>
                </c:pt>
                <c:pt idx="9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5F-428F-B749-B446FE382361}"/>
            </c:ext>
          </c:extLst>
        </c:ser>
        <c:ser>
          <c:idx val="1"/>
          <c:order val="1"/>
          <c:tx>
            <c:strRef>
              <c:f>'ID-1'!$J$5:$M$5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rgbClr val="AD3973"/>
              </a:solidFill>
              <a:prstDash val="solid"/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C1-4600-9077-9012A24555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C1-4600-9077-9012A24555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C1-4600-9077-9012A24555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FC1-4600-9077-9012A24555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FC1-4600-9077-9012A24555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FC1-4600-9077-9012A24555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FC1-4600-9077-9012A24555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FC1-4600-9077-9012A24555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'ID-1'!$J$7:$J$16</c:f>
              <c:numCache>
                <c:formatCode>#,##0</c:formatCode>
                <c:ptCount val="10"/>
                <c:pt idx="0">
                  <c:v>58</c:v>
                </c:pt>
                <c:pt idx="1">
                  <c:v>69</c:v>
                </c:pt>
                <c:pt idx="2">
                  <c:v>53</c:v>
                </c:pt>
                <c:pt idx="3">
                  <c:v>44</c:v>
                </c:pt>
                <c:pt idx="4">
                  <c:v>55</c:v>
                </c:pt>
                <c:pt idx="5">
                  <c:v>28</c:v>
                </c:pt>
                <c:pt idx="6">
                  <c:v>39</c:v>
                </c:pt>
                <c:pt idx="7">
                  <c:v>51</c:v>
                </c:pt>
                <c:pt idx="8">
                  <c:v>52</c:v>
                </c:pt>
                <c:pt idx="9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5F-428F-B749-B446FE38236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64468608"/>
        <c:axId val="164470144"/>
      </c:lineChart>
      <c:catAx>
        <c:axId val="16446860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47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701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468608"/>
        <c:crosses val="autoZero"/>
        <c:crossBetween val="between"/>
        <c:minorUnit val="5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7623979187360719"/>
          <c:y val="0.12002911680413958"/>
          <c:w val="0.38746577630257578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+mn-cs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+mn-cs"/>
              </a:rPr>
              <a:t>2023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70479484568671E-2"/>
          <c:y val="0.24242371366861545"/>
          <c:w val="0.85673845023257811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18</c:v>
                </c:pt>
                <c:pt idx="1">
                  <c:v>6</c:v>
                </c:pt>
                <c:pt idx="2">
                  <c:v>28</c:v>
                </c:pt>
                <c:pt idx="3">
                  <c:v>31</c:v>
                </c:pt>
                <c:pt idx="4">
                  <c:v>0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5C-4FC2-AA94-E5EEAE33A440}"/>
            </c:ext>
          </c:extLst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20</c:v>
                </c:pt>
                <c:pt idx="1">
                  <c:v>3</c:v>
                </c:pt>
                <c:pt idx="2">
                  <c:v>16</c:v>
                </c:pt>
                <c:pt idx="3">
                  <c:v>22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5C-4FC2-AA94-E5EEAE33A44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overlap val="-10"/>
        <c:axId val="165708544"/>
        <c:axId val="165710080"/>
      </c:barChart>
      <c:catAx>
        <c:axId val="1657085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65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7100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 baseline="0">
                    <a:cs typeface="Calibri" panose="020F0502020204030204" pitchFamily="34" charset="0"/>
                  </a:defRPr>
                </a:pPr>
                <a:r>
                  <a:rPr lang="ar-QA" sz="1200" b="1" baseline="0">
                    <a:cs typeface="Calibri" panose="020F0502020204030204" pitchFamily="34" charset="0"/>
                  </a:rPr>
                  <a:t>العدد</a:t>
                </a:r>
              </a:p>
              <a:p>
                <a:pPr rtl="0">
                  <a:defRPr sz="1200" b="1" baseline="0">
                    <a:cs typeface="Calibri" panose="020F0502020204030204" pitchFamily="34" charset="0"/>
                  </a:defRPr>
                </a:pPr>
                <a:r>
                  <a:rPr lang="en-US" sz="1200" b="1" baseline="0"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570854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1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8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1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3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6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2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4383AA0-510E-44F3-A7E2-E7E22E24CE84}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 codeName="Chart1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&amp;L_x000D_&amp;1#&amp;"Aptos"&amp;10&amp;K13A10E Classification: C0 Public - تصنيف الوثيقة عام&amp;CGraph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 codeName="Chart23"/>
  <sheetViews>
    <sheetView zoomScale="90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Chart24"/>
  <sheetViews>
    <sheetView zoomScale="90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&amp;L_x000D_&amp;1#&amp;"Aptos"&amp;10&amp;K13A10E Classification: C0 Public - تصنيف الوثيقة عام&amp;CGraph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 codeName="Chart60"/>
  <sheetViews>
    <sheetView zoomScale="90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 codeName="Chart62"/>
  <sheetViews>
    <sheetView workbookViewId="0"/>
  </sheetViews>
  <pageMargins left="0.39370078740157483" right="0.39370078740157483" top="0.94488188976377963" bottom="0.94488188976377963" header="0.51181102362204722" footer="0.51181102362204722"/>
  <pageSetup paperSize="9" orientation="landscape" r:id="rId1"/>
  <headerFooter>
    <oddFooter>&amp;L_x000D_&amp;1#&amp;"Aptos"&amp;10&amp;K13A10E Classification: C0 Public - تصنيف الوثيقة عام&amp;CGraph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&amp;L_x000D_&amp;1#&amp;"Aptos"&amp;10&amp;K13A10E Classification: C0 Public - تصنيف الوثيقة عام&amp;CGraph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500-000000000000}">
  <sheetPr codeName="Chart72"/>
  <sheetViews>
    <sheetView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&amp;L_x000D_&amp;1#&amp;"Aptos"&amp;10&amp;K13A10E Classification: C0 Public - تصنيف الوثيقة عام&amp;CGraph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5000-000000000000}">
  <sheetPr codeName="Chart83"/>
  <sheetViews>
    <sheetView zoomScale="85" workbookViewId="0"/>
  </sheetView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5800-000000000000}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10</xdr:col>
      <xdr:colOff>507999</xdr:colOff>
      <xdr:row>54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D17901-124E-A52D-80C6-DE85F2ABA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6492874" cy="8683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0CFA37-C149-89C5-AC76-35816A422C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400050</xdr:colOff>
      <xdr:row>56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1778B4-BF90-AB3E-C5FD-D3EBA201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96050" cy="922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78471" cy="60847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0.58327</cdr:x>
      <cdr:y>0.23619</cdr:y>
    </cdr:from>
    <cdr:to>
      <cdr:x>0.76656</cdr:x>
      <cdr:y>0.32819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56175" y="1483880"/>
          <a:ext cx="1588912" cy="578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0.54731</cdr:x>
      <cdr:y>0.28895</cdr:y>
    </cdr:from>
    <cdr:to>
      <cdr:x>0.58029</cdr:x>
      <cdr:y>0.33592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E480B967-83E7-4688-AB22-B77F766E9243}"/>
            </a:ext>
          </a:extLst>
        </cdr:cNvPr>
        <cdr:cNvCxnSpPr/>
      </cdr:nvCxnSpPr>
      <cdr:spPr>
        <a:xfrm xmlns:a="http://schemas.openxmlformats.org/drawingml/2006/main" flipH="1">
          <a:off x="4744506" y="1815353"/>
          <a:ext cx="285881" cy="29514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0.51734</cdr:x>
      <cdr:y>0.5073</cdr:y>
    </cdr:from>
    <cdr:to>
      <cdr:x>0.70063</cdr:x>
      <cdr:y>0.60465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4484676" y="3187175"/>
          <a:ext cx="1588912" cy="6116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0.59438</cdr:x>
      <cdr:y>0.7546</cdr:y>
    </cdr:from>
    <cdr:to>
      <cdr:x>0.77767</cdr:x>
      <cdr:y>0.84659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528248" y="4591601"/>
          <a:ext cx="1704759" cy="559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0.55842</cdr:x>
      <cdr:y>0.80736</cdr:y>
    </cdr:from>
    <cdr:to>
      <cdr:x>0.5914</cdr:x>
      <cdr:y>0.85433</cdr:y>
    </cdr:to>
    <cdr:cxnSp macro="">
      <cdr:nvCxnSpPr>
        <cdr:cNvPr id="15" name="Straight Arrow Connector 14">
          <a:extLst xmlns:a="http://schemas.openxmlformats.org/drawingml/2006/main">
            <a:ext uri="{FF2B5EF4-FFF2-40B4-BE49-F238E27FC236}">
              <a16:creationId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93788" y="4912634"/>
          <a:ext cx="306743" cy="28580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51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51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10</xdr:col>
      <xdr:colOff>23813</xdr:colOff>
      <xdr:row>47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08A94D-4077-ACE5-94E5-1D6FE3DB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6103938" cy="758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0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858375" cy="57245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15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8934450" cy="57245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19049</xdr:colOff>
      <xdr:row>52</xdr:row>
      <xdr:rowOff>123824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E1D297-DA13-A871-0A26-60C2C8D7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24624" cy="854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872382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tma.K\Desktop\&#1605;&#1581;&#1605;&#1583;%20&#1575;&#1576;&#1608;&#1593;&#1610;&#1588;&#1607;.xlsx" TargetMode="External"/><Relationship Id="rId1" Type="http://schemas.openxmlformats.org/officeDocument/2006/relationships/externalLinkPath" Target="file:///C:\Users\Fatma.K\Desktop\&#1605;&#1581;&#1605;&#1583;%20&#1575;&#1576;&#1608;&#1593;&#1610;&#1588;&#160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lemadi\Desktop\death%20by%20occup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محتويات"/>
      <sheetName val="Cont"/>
      <sheetName val="Con-GR"/>
      <sheetName val="chapter1"/>
      <sheetName val="1"/>
      <sheetName val="2"/>
      <sheetName val="3"/>
      <sheetName val="4"/>
      <sheetName val="5"/>
      <sheetName val="Chart-1"/>
      <sheetName val="6"/>
      <sheetName val="chapter2"/>
      <sheetName val="Map Births"/>
      <sheetName val="B1"/>
      <sheetName val="Chart-2"/>
      <sheetName val="B2"/>
      <sheetName val="B3"/>
      <sheetName val="B4"/>
      <sheetName val="B5"/>
      <sheetName val="Chart-3"/>
      <sheetName val="B6-1"/>
      <sheetName val="B6-2"/>
      <sheetName val="B6-3"/>
      <sheetName val="Chart-4"/>
      <sheetName val="B7"/>
      <sheetName val="B8"/>
      <sheetName val="B9"/>
      <sheetName val="Chart-5"/>
      <sheetName val="B10"/>
      <sheetName val="Chart-6"/>
      <sheetName val="B11"/>
      <sheetName val="Chart-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-8"/>
      <sheetName val="B16-1"/>
      <sheetName val="B16-2"/>
      <sheetName val="B16-3"/>
      <sheetName val="B17"/>
      <sheetName val="B18"/>
      <sheetName val="B19"/>
      <sheetName val="chapter3"/>
      <sheetName val="F1"/>
      <sheetName val="F2"/>
      <sheetName val="F3"/>
      <sheetName val="F4"/>
      <sheetName val="F5"/>
      <sheetName val="F6"/>
      <sheetName val="F7"/>
      <sheetName val="F8-1 "/>
      <sheetName val="F8-2"/>
      <sheetName val="F8-3"/>
      <sheetName val="chapter-3"/>
      <sheetName val="Map Deaths"/>
      <sheetName val="D-1"/>
      <sheetName val="D-2"/>
      <sheetName val="D-3"/>
      <sheetName val="Chart-9"/>
      <sheetName val="D-4"/>
      <sheetName val="Chart-10"/>
      <sheetName val="D-5"/>
      <sheetName val="D-6"/>
      <sheetName val="Chart-11"/>
      <sheetName val="D-7"/>
      <sheetName val="D-8-1"/>
      <sheetName val="D-8-2"/>
      <sheetName val="D-8-3"/>
      <sheetName val="D-9"/>
      <sheetName val="Chart-12"/>
      <sheetName val="D-10-1"/>
      <sheetName val="D-10-2"/>
      <sheetName val="D-10-3"/>
      <sheetName val="D-11"/>
      <sheetName val="D-12-1"/>
      <sheetName val="D-12-2"/>
      <sheetName val="D-12-3"/>
      <sheetName val="chapter4"/>
      <sheetName val="Map Infant Deaths"/>
      <sheetName val="ID-1"/>
      <sheetName val="ID-2"/>
      <sheetName val="Chart-13"/>
      <sheetName val="ID-3"/>
      <sheetName val="ID-4"/>
      <sheetName val="ID-5-1"/>
      <sheetName val="ID5-2"/>
      <sheetName val="ID5-3"/>
      <sheetName val="ID-6"/>
      <sheetName val="Chart-14"/>
      <sheetName val="ID-7"/>
      <sheetName val="chapter5"/>
      <sheetName val="DP-1"/>
      <sheetName val="DP-2"/>
      <sheetName val="DP-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>
        <row r="6">
          <cell r="C6" t="str">
            <v>إناث
Females</v>
          </cell>
          <cell r="D6" t="str">
            <v>ذكور
Males</v>
          </cell>
        </row>
        <row r="7">
          <cell r="A7">
            <v>2014</v>
          </cell>
          <cell r="C7">
            <v>7.7</v>
          </cell>
          <cell r="D7">
            <v>8.4</v>
          </cell>
        </row>
        <row r="8">
          <cell r="A8">
            <v>2015</v>
          </cell>
          <cell r="C8">
            <v>8.7611435597909626</v>
          </cell>
          <cell r="D8">
            <v>9.2578986039676714</v>
          </cell>
        </row>
        <row r="9">
          <cell r="A9">
            <v>2016</v>
          </cell>
          <cell r="C9">
            <v>7</v>
          </cell>
          <cell r="D9">
            <v>7.2</v>
          </cell>
        </row>
        <row r="10">
          <cell r="A10">
            <v>2017</v>
          </cell>
          <cell r="C10">
            <v>6.0953220239406622</v>
          </cell>
          <cell r="D10">
            <v>7.2083420813212964</v>
          </cell>
        </row>
        <row r="11">
          <cell r="A11">
            <v>2018</v>
          </cell>
          <cell r="C11">
            <v>7.4175428489125741</v>
          </cell>
          <cell r="D11">
            <v>7.7557639427483611</v>
          </cell>
        </row>
        <row r="12">
          <cell r="A12">
            <v>2019</v>
          </cell>
          <cell r="C12">
            <v>6.1</v>
          </cell>
          <cell r="D12">
            <v>5.7</v>
          </cell>
        </row>
        <row r="13">
          <cell r="A13">
            <v>2020</v>
          </cell>
          <cell r="C13">
            <v>5.417194315463628</v>
          </cell>
          <cell r="D13">
            <v>6.6891891891891895</v>
          </cell>
        </row>
        <row r="14">
          <cell r="A14">
            <v>2021</v>
          </cell>
          <cell r="C14">
            <v>5.7362879145057368</v>
          </cell>
          <cell r="D14">
            <v>7.0624586184065334</v>
          </cell>
        </row>
        <row r="15">
          <cell r="A15">
            <v>2022</v>
          </cell>
          <cell r="C15">
            <v>8.5139318885448905</v>
          </cell>
          <cell r="D15">
            <v>7.4649148999701405</v>
          </cell>
        </row>
        <row r="16">
          <cell r="A16">
            <v>2023</v>
          </cell>
          <cell r="C16">
            <v>5.7</v>
          </cell>
          <cell r="D16">
            <v>8.3000000000000007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-10-1"/>
      <sheetName val="D-10-2"/>
      <sheetName val="D-10-3"/>
    </sheetNames>
    <sheetDataSet>
      <sheetData sheetId="0"/>
      <sheetData sheetId="1">
        <row r="8">
          <cell r="C8">
            <v>32</v>
          </cell>
          <cell r="D8">
            <v>0</v>
          </cell>
          <cell r="G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D11">
            <v>0</v>
          </cell>
          <cell r="J11">
            <v>0</v>
          </cell>
          <cell r="L11">
            <v>0</v>
          </cell>
        </row>
        <row r="12">
          <cell r="D12">
            <v>0</v>
          </cell>
          <cell r="G12">
            <v>0</v>
          </cell>
          <cell r="J12">
            <v>0</v>
          </cell>
          <cell r="K12">
            <v>0</v>
          </cell>
          <cell r="L12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1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3466-6500-4BF2-8682-3A0341A1658D}">
  <sheetPr>
    <pageSetUpPr fitToPage="1"/>
  </sheetPr>
  <dimension ref="A1"/>
  <sheetViews>
    <sheetView view="pageBreakPreview" zoomScale="60" zoomScaleNormal="100" workbookViewId="0">
      <selection activeCell="O18" sqref="O18"/>
    </sheetView>
  </sheetViews>
  <sheetFormatPr defaultRowHeight="12.75" x14ac:dyDescent="0.2"/>
  <sheetData/>
  <pageMargins left="0.7" right="0.7" top="0.75" bottom="0.75" header="0.3" footer="0.3"/>
  <pageSetup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2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52.7109375" style="25" customWidth="1"/>
    <col min="2" max="256" width="9.140625" style="25"/>
    <col min="257" max="257" width="52.7109375" style="25" customWidth="1"/>
    <col min="258" max="512" width="9.140625" style="25"/>
    <col min="513" max="513" width="52.7109375" style="25" customWidth="1"/>
    <col min="514" max="768" width="9.140625" style="25"/>
    <col min="769" max="769" width="52.7109375" style="25" customWidth="1"/>
    <col min="770" max="1024" width="9.140625" style="25"/>
    <col min="1025" max="1025" width="52.7109375" style="25" customWidth="1"/>
    <col min="1026" max="1280" width="9.140625" style="25"/>
    <col min="1281" max="1281" width="52.7109375" style="25" customWidth="1"/>
    <col min="1282" max="1536" width="9.140625" style="25"/>
    <col min="1537" max="1537" width="52.7109375" style="25" customWidth="1"/>
    <col min="1538" max="1792" width="9.140625" style="25"/>
    <col min="1793" max="1793" width="52.7109375" style="25" customWidth="1"/>
    <col min="1794" max="2048" width="9.140625" style="25"/>
    <col min="2049" max="2049" width="52.7109375" style="25" customWidth="1"/>
    <col min="2050" max="2304" width="9.140625" style="25"/>
    <col min="2305" max="2305" width="52.7109375" style="25" customWidth="1"/>
    <col min="2306" max="2560" width="9.140625" style="25"/>
    <col min="2561" max="2561" width="52.7109375" style="25" customWidth="1"/>
    <col min="2562" max="2816" width="9.140625" style="25"/>
    <col min="2817" max="2817" width="52.7109375" style="25" customWidth="1"/>
    <col min="2818" max="3072" width="9.140625" style="25"/>
    <col min="3073" max="3073" width="52.7109375" style="25" customWidth="1"/>
    <col min="3074" max="3328" width="9.140625" style="25"/>
    <col min="3329" max="3329" width="52.7109375" style="25" customWidth="1"/>
    <col min="3330" max="3584" width="9.140625" style="25"/>
    <col min="3585" max="3585" width="52.7109375" style="25" customWidth="1"/>
    <col min="3586" max="3840" width="9.140625" style="25"/>
    <col min="3841" max="3841" width="52.7109375" style="25" customWidth="1"/>
    <col min="3842" max="4096" width="9.140625" style="25"/>
    <col min="4097" max="4097" width="52.7109375" style="25" customWidth="1"/>
    <col min="4098" max="4352" width="9.140625" style="25"/>
    <col min="4353" max="4353" width="52.7109375" style="25" customWidth="1"/>
    <col min="4354" max="4608" width="9.140625" style="25"/>
    <col min="4609" max="4609" width="52.7109375" style="25" customWidth="1"/>
    <col min="4610" max="4864" width="9.140625" style="25"/>
    <col min="4865" max="4865" width="52.7109375" style="25" customWidth="1"/>
    <col min="4866" max="5120" width="9.140625" style="25"/>
    <col min="5121" max="5121" width="52.7109375" style="25" customWidth="1"/>
    <col min="5122" max="5376" width="9.140625" style="25"/>
    <col min="5377" max="5377" width="52.7109375" style="25" customWidth="1"/>
    <col min="5378" max="5632" width="9.140625" style="25"/>
    <col min="5633" max="5633" width="52.7109375" style="25" customWidth="1"/>
    <col min="5634" max="5888" width="9.140625" style="25"/>
    <col min="5889" max="5889" width="52.7109375" style="25" customWidth="1"/>
    <col min="5890" max="6144" width="9.140625" style="25"/>
    <col min="6145" max="6145" width="52.7109375" style="25" customWidth="1"/>
    <col min="6146" max="6400" width="9.140625" style="25"/>
    <col min="6401" max="6401" width="52.7109375" style="25" customWidth="1"/>
    <col min="6402" max="6656" width="9.140625" style="25"/>
    <col min="6657" max="6657" width="52.7109375" style="25" customWidth="1"/>
    <col min="6658" max="6912" width="9.140625" style="25"/>
    <col min="6913" max="6913" width="52.7109375" style="25" customWidth="1"/>
    <col min="6914" max="7168" width="9.140625" style="25"/>
    <col min="7169" max="7169" width="52.7109375" style="25" customWidth="1"/>
    <col min="7170" max="7424" width="9.140625" style="25"/>
    <col min="7425" max="7425" width="52.7109375" style="25" customWidth="1"/>
    <col min="7426" max="7680" width="9.140625" style="25"/>
    <col min="7681" max="7681" width="52.7109375" style="25" customWidth="1"/>
    <col min="7682" max="7936" width="9.140625" style="25"/>
    <col min="7937" max="7937" width="52.7109375" style="25" customWidth="1"/>
    <col min="7938" max="8192" width="9.140625" style="25"/>
    <col min="8193" max="8193" width="52.7109375" style="25" customWidth="1"/>
    <col min="8194" max="8448" width="9.140625" style="25"/>
    <col min="8449" max="8449" width="52.7109375" style="25" customWidth="1"/>
    <col min="8450" max="8704" width="9.140625" style="25"/>
    <col min="8705" max="8705" width="52.7109375" style="25" customWidth="1"/>
    <col min="8706" max="8960" width="9.140625" style="25"/>
    <col min="8961" max="8961" width="52.7109375" style="25" customWidth="1"/>
    <col min="8962" max="9216" width="9.140625" style="25"/>
    <col min="9217" max="9217" width="52.7109375" style="25" customWidth="1"/>
    <col min="9218" max="9472" width="9.140625" style="25"/>
    <col min="9473" max="9473" width="52.7109375" style="25" customWidth="1"/>
    <col min="9474" max="9728" width="9.140625" style="25"/>
    <col min="9729" max="9729" width="52.7109375" style="25" customWidth="1"/>
    <col min="9730" max="9984" width="9.140625" style="25"/>
    <col min="9985" max="9985" width="52.7109375" style="25" customWidth="1"/>
    <col min="9986" max="10240" width="9.140625" style="25"/>
    <col min="10241" max="10241" width="52.7109375" style="25" customWidth="1"/>
    <col min="10242" max="10496" width="9.140625" style="25"/>
    <col min="10497" max="10497" width="52.7109375" style="25" customWidth="1"/>
    <col min="10498" max="10752" width="9.140625" style="25"/>
    <col min="10753" max="10753" width="52.7109375" style="25" customWidth="1"/>
    <col min="10754" max="11008" width="9.140625" style="25"/>
    <col min="11009" max="11009" width="52.7109375" style="25" customWidth="1"/>
    <col min="11010" max="11264" width="9.140625" style="25"/>
    <col min="11265" max="11265" width="52.7109375" style="25" customWidth="1"/>
    <col min="11266" max="11520" width="9.140625" style="25"/>
    <col min="11521" max="11521" width="52.7109375" style="25" customWidth="1"/>
    <col min="11522" max="11776" width="9.140625" style="25"/>
    <col min="11777" max="11777" width="52.7109375" style="25" customWidth="1"/>
    <col min="11778" max="12032" width="9.140625" style="25"/>
    <col min="12033" max="12033" width="52.7109375" style="25" customWidth="1"/>
    <col min="12034" max="12288" width="9.140625" style="25"/>
    <col min="12289" max="12289" width="52.7109375" style="25" customWidth="1"/>
    <col min="12290" max="12544" width="9.140625" style="25"/>
    <col min="12545" max="12545" width="52.7109375" style="25" customWidth="1"/>
    <col min="12546" max="12800" width="9.140625" style="25"/>
    <col min="12801" max="12801" width="52.7109375" style="25" customWidth="1"/>
    <col min="12802" max="13056" width="9.140625" style="25"/>
    <col min="13057" max="13057" width="52.7109375" style="25" customWidth="1"/>
    <col min="13058" max="13312" width="9.140625" style="25"/>
    <col min="13313" max="13313" width="52.7109375" style="25" customWidth="1"/>
    <col min="13314" max="13568" width="9.140625" style="25"/>
    <col min="13569" max="13569" width="52.7109375" style="25" customWidth="1"/>
    <col min="13570" max="13824" width="9.140625" style="25"/>
    <col min="13825" max="13825" width="52.7109375" style="25" customWidth="1"/>
    <col min="13826" max="14080" width="9.140625" style="25"/>
    <col min="14081" max="14081" width="52.7109375" style="25" customWidth="1"/>
    <col min="14082" max="14336" width="9.140625" style="25"/>
    <col min="14337" max="14337" width="52.7109375" style="25" customWidth="1"/>
    <col min="14338" max="14592" width="9.140625" style="25"/>
    <col min="14593" max="14593" width="52.7109375" style="25" customWidth="1"/>
    <col min="14594" max="14848" width="9.140625" style="25"/>
    <col min="14849" max="14849" width="52.7109375" style="25" customWidth="1"/>
    <col min="14850" max="15104" width="9.140625" style="25"/>
    <col min="15105" max="15105" width="52.7109375" style="25" customWidth="1"/>
    <col min="15106" max="15360" width="9.140625" style="25"/>
    <col min="15361" max="15361" width="52.7109375" style="25" customWidth="1"/>
    <col min="15362" max="15616" width="9.140625" style="25"/>
    <col min="15617" max="15617" width="52.7109375" style="25" customWidth="1"/>
    <col min="15618" max="15872" width="9.140625" style="25"/>
    <col min="15873" max="15873" width="52.7109375" style="25" customWidth="1"/>
    <col min="15874" max="16128" width="9.140625" style="25"/>
    <col min="16129" max="16129" width="52.7109375" style="25" customWidth="1"/>
    <col min="16130" max="16384" width="9.140625" style="25"/>
  </cols>
  <sheetData>
    <row r="1" spans="1:1" ht="75.75" customHeight="1" thickTop="1" thickBot="1" x14ac:dyDescent="0.25">
      <c r="A1" s="899" t="s">
        <v>972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56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46.28515625" style="835" customWidth="1"/>
    <col min="2" max="3" width="8.7109375" style="882" customWidth="1"/>
    <col min="4" max="4" width="46.42578125" style="835" customWidth="1"/>
    <col min="5" max="254" width="9.140625" style="835"/>
    <col min="255" max="255" width="42.7109375" style="835" customWidth="1"/>
    <col min="256" max="257" width="8.7109375" style="835" customWidth="1"/>
    <col min="258" max="258" width="40.7109375" style="835" customWidth="1"/>
    <col min="259" max="510" width="9.140625" style="835"/>
    <col min="511" max="511" width="42.7109375" style="835" customWidth="1"/>
    <col min="512" max="513" width="8.7109375" style="835" customWidth="1"/>
    <col min="514" max="514" width="40.7109375" style="835" customWidth="1"/>
    <col min="515" max="766" width="9.140625" style="835"/>
    <col min="767" max="767" width="42.7109375" style="835" customWidth="1"/>
    <col min="768" max="769" width="8.7109375" style="835" customWidth="1"/>
    <col min="770" max="770" width="40.7109375" style="835" customWidth="1"/>
    <col min="771" max="1022" width="9.140625" style="835"/>
    <col min="1023" max="1023" width="42.7109375" style="835" customWidth="1"/>
    <col min="1024" max="1025" width="8.7109375" style="835" customWidth="1"/>
    <col min="1026" max="1026" width="40.7109375" style="835" customWidth="1"/>
    <col min="1027" max="1278" width="9.140625" style="835"/>
    <col min="1279" max="1279" width="42.7109375" style="835" customWidth="1"/>
    <col min="1280" max="1281" width="8.7109375" style="835" customWidth="1"/>
    <col min="1282" max="1282" width="40.7109375" style="835" customWidth="1"/>
    <col min="1283" max="1534" width="9.140625" style="835"/>
    <col min="1535" max="1535" width="42.7109375" style="835" customWidth="1"/>
    <col min="1536" max="1537" width="8.7109375" style="835" customWidth="1"/>
    <col min="1538" max="1538" width="40.7109375" style="835" customWidth="1"/>
    <col min="1539" max="1790" width="9.140625" style="835"/>
    <col min="1791" max="1791" width="42.7109375" style="835" customWidth="1"/>
    <col min="1792" max="1793" width="8.7109375" style="835" customWidth="1"/>
    <col min="1794" max="1794" width="40.7109375" style="835" customWidth="1"/>
    <col min="1795" max="2046" width="9.140625" style="835"/>
    <col min="2047" max="2047" width="42.7109375" style="835" customWidth="1"/>
    <col min="2048" max="2049" width="8.7109375" style="835" customWidth="1"/>
    <col min="2050" max="2050" width="40.7109375" style="835" customWidth="1"/>
    <col min="2051" max="2302" width="9.140625" style="835"/>
    <col min="2303" max="2303" width="42.7109375" style="835" customWidth="1"/>
    <col min="2304" max="2305" width="8.7109375" style="835" customWidth="1"/>
    <col min="2306" max="2306" width="40.7109375" style="835" customWidth="1"/>
    <col min="2307" max="2558" width="9.140625" style="835"/>
    <col min="2559" max="2559" width="42.7109375" style="835" customWidth="1"/>
    <col min="2560" max="2561" width="8.7109375" style="835" customWidth="1"/>
    <col min="2562" max="2562" width="40.7109375" style="835" customWidth="1"/>
    <col min="2563" max="2814" width="9.140625" style="835"/>
    <col min="2815" max="2815" width="42.7109375" style="835" customWidth="1"/>
    <col min="2816" max="2817" width="8.7109375" style="835" customWidth="1"/>
    <col min="2818" max="2818" width="40.7109375" style="835" customWidth="1"/>
    <col min="2819" max="3070" width="9.140625" style="835"/>
    <col min="3071" max="3071" width="42.7109375" style="835" customWidth="1"/>
    <col min="3072" max="3073" width="8.7109375" style="835" customWidth="1"/>
    <col min="3074" max="3074" width="40.7109375" style="835" customWidth="1"/>
    <col min="3075" max="3326" width="9.140625" style="835"/>
    <col min="3327" max="3327" width="42.7109375" style="835" customWidth="1"/>
    <col min="3328" max="3329" width="8.7109375" style="835" customWidth="1"/>
    <col min="3330" max="3330" width="40.7109375" style="835" customWidth="1"/>
    <col min="3331" max="3582" width="9.140625" style="835"/>
    <col min="3583" max="3583" width="42.7109375" style="835" customWidth="1"/>
    <col min="3584" max="3585" width="8.7109375" style="835" customWidth="1"/>
    <col min="3586" max="3586" width="40.7109375" style="835" customWidth="1"/>
    <col min="3587" max="3838" width="9.140625" style="835"/>
    <col min="3839" max="3839" width="42.7109375" style="835" customWidth="1"/>
    <col min="3840" max="3841" width="8.7109375" style="835" customWidth="1"/>
    <col min="3842" max="3842" width="40.7109375" style="835" customWidth="1"/>
    <col min="3843" max="4094" width="9.140625" style="835"/>
    <col min="4095" max="4095" width="42.7109375" style="835" customWidth="1"/>
    <col min="4096" max="4097" width="8.7109375" style="835" customWidth="1"/>
    <col min="4098" max="4098" width="40.7109375" style="835" customWidth="1"/>
    <col min="4099" max="4350" width="9.140625" style="835"/>
    <col min="4351" max="4351" width="42.7109375" style="835" customWidth="1"/>
    <col min="4352" max="4353" width="8.7109375" style="835" customWidth="1"/>
    <col min="4354" max="4354" width="40.7109375" style="835" customWidth="1"/>
    <col min="4355" max="4606" width="9.140625" style="835"/>
    <col min="4607" max="4607" width="42.7109375" style="835" customWidth="1"/>
    <col min="4608" max="4609" width="8.7109375" style="835" customWidth="1"/>
    <col min="4610" max="4610" width="40.7109375" style="835" customWidth="1"/>
    <col min="4611" max="4862" width="9.140625" style="835"/>
    <col min="4863" max="4863" width="42.7109375" style="835" customWidth="1"/>
    <col min="4864" max="4865" width="8.7109375" style="835" customWidth="1"/>
    <col min="4866" max="4866" width="40.7109375" style="835" customWidth="1"/>
    <col min="4867" max="5118" width="9.140625" style="835"/>
    <col min="5119" max="5119" width="42.7109375" style="835" customWidth="1"/>
    <col min="5120" max="5121" width="8.7109375" style="835" customWidth="1"/>
    <col min="5122" max="5122" width="40.7109375" style="835" customWidth="1"/>
    <col min="5123" max="5374" width="9.140625" style="835"/>
    <col min="5375" max="5375" width="42.7109375" style="835" customWidth="1"/>
    <col min="5376" max="5377" width="8.7109375" style="835" customWidth="1"/>
    <col min="5378" max="5378" width="40.7109375" style="835" customWidth="1"/>
    <col min="5379" max="5630" width="9.140625" style="835"/>
    <col min="5631" max="5631" width="42.7109375" style="835" customWidth="1"/>
    <col min="5632" max="5633" width="8.7109375" style="835" customWidth="1"/>
    <col min="5634" max="5634" width="40.7109375" style="835" customWidth="1"/>
    <col min="5635" max="5886" width="9.140625" style="835"/>
    <col min="5887" max="5887" width="42.7109375" style="835" customWidth="1"/>
    <col min="5888" max="5889" width="8.7109375" style="835" customWidth="1"/>
    <col min="5890" max="5890" width="40.7109375" style="835" customWidth="1"/>
    <col min="5891" max="6142" width="9.140625" style="835"/>
    <col min="6143" max="6143" width="42.7109375" style="835" customWidth="1"/>
    <col min="6144" max="6145" width="8.7109375" style="835" customWidth="1"/>
    <col min="6146" max="6146" width="40.7109375" style="835" customWidth="1"/>
    <col min="6147" max="6398" width="9.140625" style="835"/>
    <col min="6399" max="6399" width="42.7109375" style="835" customWidth="1"/>
    <col min="6400" max="6401" width="8.7109375" style="835" customWidth="1"/>
    <col min="6402" max="6402" width="40.7109375" style="835" customWidth="1"/>
    <col min="6403" max="6654" width="9.140625" style="835"/>
    <col min="6655" max="6655" width="42.7109375" style="835" customWidth="1"/>
    <col min="6656" max="6657" width="8.7109375" style="835" customWidth="1"/>
    <col min="6658" max="6658" width="40.7109375" style="835" customWidth="1"/>
    <col min="6659" max="6910" width="9.140625" style="835"/>
    <col min="6911" max="6911" width="42.7109375" style="835" customWidth="1"/>
    <col min="6912" max="6913" width="8.7109375" style="835" customWidth="1"/>
    <col min="6914" max="6914" width="40.7109375" style="835" customWidth="1"/>
    <col min="6915" max="7166" width="9.140625" style="835"/>
    <col min="7167" max="7167" width="42.7109375" style="835" customWidth="1"/>
    <col min="7168" max="7169" width="8.7109375" style="835" customWidth="1"/>
    <col min="7170" max="7170" width="40.7109375" style="835" customWidth="1"/>
    <col min="7171" max="7422" width="9.140625" style="835"/>
    <col min="7423" max="7423" width="42.7109375" style="835" customWidth="1"/>
    <col min="7424" max="7425" width="8.7109375" style="835" customWidth="1"/>
    <col min="7426" max="7426" width="40.7109375" style="835" customWidth="1"/>
    <col min="7427" max="7678" width="9.140625" style="835"/>
    <col min="7679" max="7679" width="42.7109375" style="835" customWidth="1"/>
    <col min="7680" max="7681" width="8.7109375" style="835" customWidth="1"/>
    <col min="7682" max="7682" width="40.7109375" style="835" customWidth="1"/>
    <col min="7683" max="7934" width="9.140625" style="835"/>
    <col min="7935" max="7935" width="42.7109375" style="835" customWidth="1"/>
    <col min="7936" max="7937" width="8.7109375" style="835" customWidth="1"/>
    <col min="7938" max="7938" width="40.7109375" style="835" customWidth="1"/>
    <col min="7939" max="8190" width="9.140625" style="835"/>
    <col min="8191" max="8191" width="42.7109375" style="835" customWidth="1"/>
    <col min="8192" max="8193" width="8.7109375" style="835" customWidth="1"/>
    <col min="8194" max="8194" width="40.7109375" style="835" customWidth="1"/>
    <col min="8195" max="8446" width="9.140625" style="835"/>
    <col min="8447" max="8447" width="42.7109375" style="835" customWidth="1"/>
    <col min="8448" max="8449" width="8.7109375" style="835" customWidth="1"/>
    <col min="8450" max="8450" width="40.7109375" style="835" customWidth="1"/>
    <col min="8451" max="8702" width="9.140625" style="835"/>
    <col min="8703" max="8703" width="42.7109375" style="835" customWidth="1"/>
    <col min="8704" max="8705" width="8.7109375" style="835" customWidth="1"/>
    <col min="8706" max="8706" width="40.7109375" style="835" customWidth="1"/>
    <col min="8707" max="8958" width="9.140625" style="835"/>
    <col min="8959" max="8959" width="42.7109375" style="835" customWidth="1"/>
    <col min="8960" max="8961" width="8.7109375" style="835" customWidth="1"/>
    <col min="8962" max="8962" width="40.7109375" style="835" customWidth="1"/>
    <col min="8963" max="9214" width="9.140625" style="835"/>
    <col min="9215" max="9215" width="42.7109375" style="835" customWidth="1"/>
    <col min="9216" max="9217" width="8.7109375" style="835" customWidth="1"/>
    <col min="9218" max="9218" width="40.7109375" style="835" customWidth="1"/>
    <col min="9219" max="9470" width="9.140625" style="835"/>
    <col min="9471" max="9471" width="42.7109375" style="835" customWidth="1"/>
    <col min="9472" max="9473" width="8.7109375" style="835" customWidth="1"/>
    <col min="9474" max="9474" width="40.7109375" style="835" customWidth="1"/>
    <col min="9475" max="9726" width="9.140625" style="835"/>
    <col min="9727" max="9727" width="42.7109375" style="835" customWidth="1"/>
    <col min="9728" max="9729" width="8.7109375" style="835" customWidth="1"/>
    <col min="9730" max="9730" width="40.7109375" style="835" customWidth="1"/>
    <col min="9731" max="9982" width="9.140625" style="835"/>
    <col min="9983" max="9983" width="42.7109375" style="835" customWidth="1"/>
    <col min="9984" max="9985" width="8.7109375" style="835" customWidth="1"/>
    <col min="9986" max="9986" width="40.7109375" style="835" customWidth="1"/>
    <col min="9987" max="10238" width="9.140625" style="835"/>
    <col min="10239" max="10239" width="42.7109375" style="835" customWidth="1"/>
    <col min="10240" max="10241" width="8.7109375" style="835" customWidth="1"/>
    <col min="10242" max="10242" width="40.7109375" style="835" customWidth="1"/>
    <col min="10243" max="10494" width="9.140625" style="835"/>
    <col min="10495" max="10495" width="42.7109375" style="835" customWidth="1"/>
    <col min="10496" max="10497" width="8.7109375" style="835" customWidth="1"/>
    <col min="10498" max="10498" width="40.7109375" style="835" customWidth="1"/>
    <col min="10499" max="10750" width="9.140625" style="835"/>
    <col min="10751" max="10751" width="42.7109375" style="835" customWidth="1"/>
    <col min="10752" max="10753" width="8.7109375" style="835" customWidth="1"/>
    <col min="10754" max="10754" width="40.7109375" style="835" customWidth="1"/>
    <col min="10755" max="11006" width="9.140625" style="835"/>
    <col min="11007" max="11007" width="42.7109375" style="835" customWidth="1"/>
    <col min="11008" max="11009" width="8.7109375" style="835" customWidth="1"/>
    <col min="11010" max="11010" width="40.7109375" style="835" customWidth="1"/>
    <col min="11011" max="11262" width="9.140625" style="835"/>
    <col min="11263" max="11263" width="42.7109375" style="835" customWidth="1"/>
    <col min="11264" max="11265" width="8.7109375" style="835" customWidth="1"/>
    <col min="11266" max="11266" width="40.7109375" style="835" customWidth="1"/>
    <col min="11267" max="11518" width="9.140625" style="835"/>
    <col min="11519" max="11519" width="42.7109375" style="835" customWidth="1"/>
    <col min="11520" max="11521" width="8.7109375" style="835" customWidth="1"/>
    <col min="11522" max="11522" width="40.7109375" style="835" customWidth="1"/>
    <col min="11523" max="11774" width="9.140625" style="835"/>
    <col min="11775" max="11775" width="42.7109375" style="835" customWidth="1"/>
    <col min="11776" max="11777" width="8.7109375" style="835" customWidth="1"/>
    <col min="11778" max="11778" width="40.7109375" style="835" customWidth="1"/>
    <col min="11779" max="12030" width="9.140625" style="835"/>
    <col min="12031" max="12031" width="42.7109375" style="835" customWidth="1"/>
    <col min="12032" max="12033" width="8.7109375" style="835" customWidth="1"/>
    <col min="12034" max="12034" width="40.7109375" style="835" customWidth="1"/>
    <col min="12035" max="12286" width="9.140625" style="835"/>
    <col min="12287" max="12287" width="42.7109375" style="835" customWidth="1"/>
    <col min="12288" max="12289" width="8.7109375" style="835" customWidth="1"/>
    <col min="12290" max="12290" width="40.7109375" style="835" customWidth="1"/>
    <col min="12291" max="12542" width="9.140625" style="835"/>
    <col min="12543" max="12543" width="42.7109375" style="835" customWidth="1"/>
    <col min="12544" max="12545" width="8.7109375" style="835" customWidth="1"/>
    <col min="12546" max="12546" width="40.7109375" style="835" customWidth="1"/>
    <col min="12547" max="12798" width="9.140625" style="835"/>
    <col min="12799" max="12799" width="42.7109375" style="835" customWidth="1"/>
    <col min="12800" max="12801" width="8.7109375" style="835" customWidth="1"/>
    <col min="12802" max="12802" width="40.7109375" style="835" customWidth="1"/>
    <col min="12803" max="13054" width="9.140625" style="835"/>
    <col min="13055" max="13055" width="42.7109375" style="835" customWidth="1"/>
    <col min="13056" max="13057" width="8.7109375" style="835" customWidth="1"/>
    <col min="13058" max="13058" width="40.7109375" style="835" customWidth="1"/>
    <col min="13059" max="13310" width="9.140625" style="835"/>
    <col min="13311" max="13311" width="42.7109375" style="835" customWidth="1"/>
    <col min="13312" max="13313" width="8.7109375" style="835" customWidth="1"/>
    <col min="13314" max="13314" width="40.7109375" style="835" customWidth="1"/>
    <col min="13315" max="13566" width="9.140625" style="835"/>
    <col min="13567" max="13567" width="42.7109375" style="835" customWidth="1"/>
    <col min="13568" max="13569" width="8.7109375" style="835" customWidth="1"/>
    <col min="13570" max="13570" width="40.7109375" style="835" customWidth="1"/>
    <col min="13571" max="13822" width="9.140625" style="835"/>
    <col min="13823" max="13823" width="42.7109375" style="835" customWidth="1"/>
    <col min="13824" max="13825" width="8.7109375" style="835" customWidth="1"/>
    <col min="13826" max="13826" width="40.7109375" style="835" customWidth="1"/>
    <col min="13827" max="14078" width="9.140625" style="835"/>
    <col min="14079" max="14079" width="42.7109375" style="835" customWidth="1"/>
    <col min="14080" max="14081" width="8.7109375" style="835" customWidth="1"/>
    <col min="14082" max="14082" width="40.7109375" style="835" customWidth="1"/>
    <col min="14083" max="14334" width="9.140625" style="835"/>
    <col min="14335" max="14335" width="42.7109375" style="835" customWidth="1"/>
    <col min="14336" max="14337" width="8.7109375" style="835" customWidth="1"/>
    <col min="14338" max="14338" width="40.7109375" style="835" customWidth="1"/>
    <col min="14339" max="14590" width="9.140625" style="835"/>
    <col min="14591" max="14591" width="42.7109375" style="835" customWidth="1"/>
    <col min="14592" max="14593" width="8.7109375" style="835" customWidth="1"/>
    <col min="14594" max="14594" width="40.7109375" style="835" customWidth="1"/>
    <col min="14595" max="14846" width="9.140625" style="835"/>
    <col min="14847" max="14847" width="42.7109375" style="835" customWidth="1"/>
    <col min="14848" max="14849" width="8.7109375" style="835" customWidth="1"/>
    <col min="14850" max="14850" width="40.7109375" style="835" customWidth="1"/>
    <col min="14851" max="15102" width="9.140625" style="835"/>
    <col min="15103" max="15103" width="42.7109375" style="835" customWidth="1"/>
    <col min="15104" max="15105" width="8.7109375" style="835" customWidth="1"/>
    <col min="15106" max="15106" width="40.7109375" style="835" customWidth="1"/>
    <col min="15107" max="15358" width="9.140625" style="835"/>
    <col min="15359" max="15359" width="42.7109375" style="835" customWidth="1"/>
    <col min="15360" max="15361" width="8.7109375" style="835" customWidth="1"/>
    <col min="15362" max="15362" width="40.7109375" style="835" customWidth="1"/>
    <col min="15363" max="15614" width="9.140625" style="835"/>
    <col min="15615" max="15615" width="42.7109375" style="835" customWidth="1"/>
    <col min="15616" max="15617" width="8.7109375" style="835" customWidth="1"/>
    <col min="15618" max="15618" width="40.7109375" style="835" customWidth="1"/>
    <col min="15619" max="15870" width="9.140625" style="835"/>
    <col min="15871" max="15871" width="42.7109375" style="835" customWidth="1"/>
    <col min="15872" max="15873" width="8.7109375" style="835" customWidth="1"/>
    <col min="15874" max="15874" width="40.7109375" style="835" customWidth="1"/>
    <col min="15875" max="16126" width="9.140625" style="835"/>
    <col min="16127" max="16127" width="42.7109375" style="835" customWidth="1"/>
    <col min="16128" max="16129" width="8.7109375" style="835" customWidth="1"/>
    <col min="16130" max="16130" width="40.7109375" style="835" customWidth="1"/>
    <col min="16131" max="16384" width="9.140625" style="835"/>
  </cols>
  <sheetData>
    <row r="1" spans="1:4" ht="46.5" customHeight="1" x14ac:dyDescent="0.2">
      <c r="A1" s="832" t="s">
        <v>494</v>
      </c>
      <c r="B1" s="833"/>
      <c r="C1" s="833"/>
      <c r="D1" s="834" t="s">
        <v>493</v>
      </c>
    </row>
    <row r="2" spans="1:4" ht="42.75" customHeight="1" thickBot="1" x14ac:dyDescent="0.25">
      <c r="A2" s="836" t="s">
        <v>484</v>
      </c>
      <c r="B2" s="837" t="s">
        <v>965</v>
      </c>
      <c r="C2" s="837" t="s">
        <v>966</v>
      </c>
      <c r="D2" s="838" t="s">
        <v>0</v>
      </c>
    </row>
    <row r="3" spans="1:4" ht="29.25" customHeight="1" thickTop="1" thickBot="1" x14ac:dyDescent="0.25">
      <c r="A3" s="902" t="s">
        <v>755</v>
      </c>
      <c r="B3" s="903"/>
      <c r="C3" s="904"/>
      <c r="D3" s="905" t="s">
        <v>452</v>
      </c>
    </row>
    <row r="4" spans="1:4" ht="27" thickTop="1" thickBot="1" x14ac:dyDescent="0.25">
      <c r="A4" s="842" t="s">
        <v>1193</v>
      </c>
      <c r="B4" s="843">
        <v>1</v>
      </c>
      <c r="C4" s="844" t="s">
        <v>1</v>
      </c>
      <c r="D4" s="845" t="s">
        <v>1112</v>
      </c>
    </row>
    <row r="5" spans="1:4" ht="44.25" customHeight="1" thickTop="1" thickBot="1" x14ac:dyDescent="0.25">
      <c r="A5" s="846" t="s">
        <v>1261</v>
      </c>
      <c r="B5" s="847">
        <v>2</v>
      </c>
      <c r="C5" s="848" t="s">
        <v>2</v>
      </c>
      <c r="D5" s="849" t="s">
        <v>1156</v>
      </c>
    </row>
    <row r="6" spans="1:4" ht="14.25" thickTop="1" thickBot="1" x14ac:dyDescent="0.25">
      <c r="A6" s="842" t="s">
        <v>1262</v>
      </c>
      <c r="B6" s="843">
        <v>3</v>
      </c>
      <c r="C6" s="844" t="s">
        <v>3</v>
      </c>
      <c r="D6" s="845" t="s">
        <v>1257</v>
      </c>
    </row>
    <row r="7" spans="1:4" ht="31.5" customHeight="1" thickTop="1" thickBot="1" x14ac:dyDescent="0.25">
      <c r="A7" s="846" t="s">
        <v>1263</v>
      </c>
      <c r="B7" s="847">
        <v>4</v>
      </c>
      <c r="C7" s="848" t="s">
        <v>4</v>
      </c>
      <c r="D7" s="849" t="s">
        <v>1258</v>
      </c>
    </row>
    <row r="8" spans="1:4" ht="27" thickTop="1" thickBot="1" x14ac:dyDescent="0.25">
      <c r="A8" s="842" t="s">
        <v>1264</v>
      </c>
      <c r="B8" s="843">
        <v>5</v>
      </c>
      <c r="C8" s="844" t="s">
        <v>5</v>
      </c>
      <c r="D8" s="845" t="s">
        <v>1259</v>
      </c>
    </row>
    <row r="9" spans="1:4" ht="30" customHeight="1" thickTop="1" thickBot="1" x14ac:dyDescent="0.25">
      <c r="A9" s="846" t="s">
        <v>1294</v>
      </c>
      <c r="B9" s="847">
        <v>7</v>
      </c>
      <c r="C9" s="848" t="s">
        <v>6</v>
      </c>
      <c r="D9" s="849" t="s">
        <v>1260</v>
      </c>
    </row>
    <row r="10" spans="1:4" ht="6.75" customHeight="1" thickTop="1" thickBot="1" x14ac:dyDescent="0.25">
      <c r="A10" s="850"/>
      <c r="B10" s="843"/>
      <c r="C10" s="844"/>
      <c r="D10" s="851"/>
    </row>
    <row r="11" spans="1:4" ht="29.25" customHeight="1" thickTop="1" thickBot="1" x14ac:dyDescent="0.25">
      <c r="A11" s="902" t="s">
        <v>756</v>
      </c>
      <c r="B11" s="903"/>
      <c r="C11" s="904"/>
      <c r="D11" s="905" t="s">
        <v>451</v>
      </c>
    </row>
    <row r="12" spans="1:4" ht="14.25" thickTop="1" thickBot="1" x14ac:dyDescent="0.25">
      <c r="A12" s="842" t="s">
        <v>1194</v>
      </c>
      <c r="B12" s="844" t="s">
        <v>25</v>
      </c>
      <c r="C12" s="844" t="s">
        <v>1</v>
      </c>
      <c r="D12" s="845" t="s">
        <v>1155</v>
      </c>
    </row>
    <row r="13" spans="1:4" ht="24" thickTop="1" thickBot="1" x14ac:dyDescent="0.25">
      <c r="A13" s="846" t="s">
        <v>1195</v>
      </c>
      <c r="B13" s="848" t="s">
        <v>113</v>
      </c>
      <c r="C13" s="848" t="s">
        <v>2</v>
      </c>
      <c r="D13" s="849" t="s">
        <v>1157</v>
      </c>
    </row>
    <row r="14" spans="1:4" ht="27" thickTop="1" thickBot="1" x14ac:dyDescent="0.25">
      <c r="A14" s="842" t="s">
        <v>1196</v>
      </c>
      <c r="B14" s="844" t="s">
        <v>1051</v>
      </c>
      <c r="C14" s="844" t="s">
        <v>3</v>
      </c>
      <c r="D14" s="845" t="s">
        <v>1158</v>
      </c>
    </row>
    <row r="15" spans="1:4" ht="14.25" thickTop="1" thickBot="1" x14ac:dyDescent="0.25">
      <c r="A15" s="846" t="s">
        <v>1197</v>
      </c>
      <c r="B15" s="848" t="s">
        <v>1052</v>
      </c>
      <c r="C15" s="848" t="s">
        <v>4</v>
      </c>
      <c r="D15" s="849" t="s">
        <v>1175</v>
      </c>
    </row>
    <row r="16" spans="1:4" ht="24" thickTop="1" thickBot="1" x14ac:dyDescent="0.25">
      <c r="A16" s="842" t="s">
        <v>1198</v>
      </c>
      <c r="B16" s="844" t="s">
        <v>23</v>
      </c>
      <c r="C16" s="844" t="s">
        <v>5</v>
      </c>
      <c r="D16" s="845" t="s">
        <v>1159</v>
      </c>
    </row>
    <row r="17" spans="1:4" ht="27" thickTop="1" thickBot="1" x14ac:dyDescent="0.25">
      <c r="A17" s="846" t="s">
        <v>1199</v>
      </c>
      <c r="B17" s="848" t="s">
        <v>30</v>
      </c>
      <c r="C17" s="848" t="s">
        <v>318</v>
      </c>
      <c r="D17" s="849" t="s">
        <v>1160</v>
      </c>
    </row>
    <row r="18" spans="1:4" ht="27" thickTop="1" thickBot="1" x14ac:dyDescent="0.25">
      <c r="A18" s="842" t="s">
        <v>1200</v>
      </c>
      <c r="B18" s="844" t="s">
        <v>1053</v>
      </c>
      <c r="C18" s="844" t="s">
        <v>319</v>
      </c>
      <c r="D18" s="845" t="s">
        <v>1161</v>
      </c>
    </row>
    <row r="19" spans="1:4" ht="27" thickTop="1" thickBot="1" x14ac:dyDescent="0.25">
      <c r="A19" s="846" t="s">
        <v>1201</v>
      </c>
      <c r="B19" s="848" t="s">
        <v>1310</v>
      </c>
      <c r="C19" s="848" t="s">
        <v>320</v>
      </c>
      <c r="D19" s="849" t="s">
        <v>1162</v>
      </c>
    </row>
    <row r="20" spans="1:4" ht="27" thickTop="1" thickBot="1" x14ac:dyDescent="0.25">
      <c r="A20" s="842" t="s">
        <v>1202</v>
      </c>
      <c r="B20" s="844" t="s">
        <v>1054</v>
      </c>
      <c r="C20" s="844" t="s">
        <v>7</v>
      </c>
      <c r="D20" s="845" t="s">
        <v>1163</v>
      </c>
    </row>
    <row r="21" spans="1:4" ht="27" thickTop="1" thickBot="1" x14ac:dyDescent="0.25">
      <c r="A21" s="846" t="s">
        <v>1203</v>
      </c>
      <c r="B21" s="848" t="s">
        <v>1055</v>
      </c>
      <c r="C21" s="848" t="s">
        <v>8</v>
      </c>
      <c r="D21" s="849" t="s">
        <v>1164</v>
      </c>
    </row>
    <row r="22" spans="1:4" ht="14.25" thickTop="1" thickBot="1" x14ac:dyDescent="0.25">
      <c r="A22" s="842" t="s">
        <v>1204</v>
      </c>
      <c r="B22" s="844" t="s">
        <v>1056</v>
      </c>
      <c r="C22" s="844" t="s">
        <v>9</v>
      </c>
      <c r="D22" s="845" t="s">
        <v>1165</v>
      </c>
    </row>
    <row r="23" spans="1:4" ht="27" thickTop="1" thickBot="1" x14ac:dyDescent="0.25">
      <c r="A23" s="852" t="s">
        <v>1205</v>
      </c>
      <c r="B23" s="853" t="s">
        <v>1057</v>
      </c>
      <c r="C23" s="853" t="s">
        <v>10</v>
      </c>
      <c r="D23" s="849" t="s">
        <v>1166</v>
      </c>
    </row>
    <row r="24" spans="1:4" ht="27" thickTop="1" thickBot="1" x14ac:dyDescent="0.25">
      <c r="A24" s="842" t="s">
        <v>1206</v>
      </c>
      <c r="B24" s="844" t="s">
        <v>1058</v>
      </c>
      <c r="C24" s="844" t="s">
        <v>112</v>
      </c>
      <c r="D24" s="845" t="s">
        <v>1167</v>
      </c>
    </row>
    <row r="25" spans="1:4" ht="26.25" thickTop="1" x14ac:dyDescent="0.2">
      <c r="A25" s="855" t="s">
        <v>1207</v>
      </c>
      <c r="B25" s="856" t="s">
        <v>1059</v>
      </c>
      <c r="C25" s="856" t="s">
        <v>11</v>
      </c>
      <c r="D25" s="857" t="s">
        <v>1168</v>
      </c>
    </row>
    <row r="26" spans="1:4" ht="26.25" thickBot="1" x14ac:dyDescent="0.25">
      <c r="A26" s="858" t="s">
        <v>1208</v>
      </c>
      <c r="B26" s="859" t="s">
        <v>1049</v>
      </c>
      <c r="C26" s="859" t="s">
        <v>12</v>
      </c>
      <c r="D26" s="860" t="s">
        <v>1136</v>
      </c>
    </row>
    <row r="27" spans="1:4" ht="27" thickTop="1" thickBot="1" x14ac:dyDescent="0.25">
      <c r="A27" s="846" t="s">
        <v>1209</v>
      </c>
      <c r="B27" s="848" t="s">
        <v>1060</v>
      </c>
      <c r="C27" s="848" t="s">
        <v>13</v>
      </c>
      <c r="D27" s="849" t="s">
        <v>1137</v>
      </c>
    </row>
    <row r="28" spans="1:4" ht="27" thickTop="1" thickBot="1" x14ac:dyDescent="0.25">
      <c r="A28" s="842" t="s">
        <v>1210</v>
      </c>
      <c r="B28" s="844" t="s">
        <v>1061</v>
      </c>
      <c r="C28" s="844" t="s">
        <v>14</v>
      </c>
      <c r="D28" s="845" t="s">
        <v>1138</v>
      </c>
    </row>
    <row r="29" spans="1:4" ht="27" thickTop="1" thickBot="1" x14ac:dyDescent="0.25">
      <c r="A29" s="846" t="s">
        <v>1295</v>
      </c>
      <c r="B29" s="848" t="s">
        <v>1062</v>
      </c>
      <c r="C29" s="848" t="s">
        <v>15</v>
      </c>
      <c r="D29" s="849" t="s">
        <v>1139</v>
      </c>
    </row>
    <row r="30" spans="1:4" ht="27" thickTop="1" thickBot="1" x14ac:dyDescent="0.25">
      <c r="A30" s="842" t="s">
        <v>1211</v>
      </c>
      <c r="B30" s="844" t="s">
        <v>1063</v>
      </c>
      <c r="C30" s="844" t="s">
        <v>16</v>
      </c>
      <c r="D30" s="845" t="s">
        <v>1140</v>
      </c>
    </row>
    <row r="31" spans="1:4" ht="27" thickTop="1" thickBot="1" x14ac:dyDescent="0.25">
      <c r="A31" s="846" t="s">
        <v>1212</v>
      </c>
      <c r="B31" s="848" t="s">
        <v>1064</v>
      </c>
      <c r="C31" s="848" t="s">
        <v>321</v>
      </c>
      <c r="D31" s="849" t="s">
        <v>1141</v>
      </c>
    </row>
    <row r="32" spans="1:4" ht="27" thickTop="1" thickBot="1" x14ac:dyDescent="0.25">
      <c r="A32" s="842" t="s">
        <v>1213</v>
      </c>
      <c r="B32" s="844" t="s">
        <v>1065</v>
      </c>
      <c r="C32" s="844" t="s">
        <v>322</v>
      </c>
      <c r="D32" s="845" t="s">
        <v>1142</v>
      </c>
    </row>
    <row r="33" spans="1:4" ht="27" thickTop="1" thickBot="1" x14ac:dyDescent="0.25">
      <c r="A33" s="846" t="s">
        <v>1214</v>
      </c>
      <c r="B33" s="848" t="s">
        <v>1066</v>
      </c>
      <c r="C33" s="848" t="s">
        <v>17</v>
      </c>
      <c r="D33" s="849" t="s">
        <v>1143</v>
      </c>
    </row>
    <row r="34" spans="1:4" ht="27" thickTop="1" thickBot="1" x14ac:dyDescent="0.25">
      <c r="A34" s="842" t="s">
        <v>1215</v>
      </c>
      <c r="B34" s="844" t="s">
        <v>1067</v>
      </c>
      <c r="C34" s="844" t="s">
        <v>18</v>
      </c>
      <c r="D34" s="845" t="s">
        <v>1144</v>
      </c>
    </row>
    <row r="35" spans="1:4" ht="27" thickTop="1" thickBot="1" x14ac:dyDescent="0.25">
      <c r="A35" s="846" t="s">
        <v>1216</v>
      </c>
      <c r="B35" s="848" t="s">
        <v>1068</v>
      </c>
      <c r="C35" s="848" t="s">
        <v>19</v>
      </c>
      <c r="D35" s="849" t="s">
        <v>1145</v>
      </c>
    </row>
    <row r="36" spans="1:4" ht="27" thickTop="1" thickBot="1" x14ac:dyDescent="0.25">
      <c r="A36" s="842" t="s">
        <v>1217</v>
      </c>
      <c r="B36" s="844" t="s">
        <v>1050</v>
      </c>
      <c r="C36" s="844" t="s">
        <v>20</v>
      </c>
      <c r="D36" s="845" t="s">
        <v>1146</v>
      </c>
    </row>
    <row r="37" spans="1:4" ht="27" thickTop="1" thickBot="1" x14ac:dyDescent="0.25">
      <c r="A37" s="846" t="s">
        <v>1218</v>
      </c>
      <c r="B37" s="848" t="s">
        <v>1069</v>
      </c>
      <c r="C37" s="848" t="s">
        <v>21</v>
      </c>
      <c r="D37" s="849" t="s">
        <v>1147</v>
      </c>
    </row>
    <row r="38" spans="1:4" ht="27" thickTop="1" thickBot="1" x14ac:dyDescent="0.25">
      <c r="A38" s="861" t="s">
        <v>1219</v>
      </c>
      <c r="B38" s="862" t="s">
        <v>1070</v>
      </c>
      <c r="C38" s="862" t="s">
        <v>22</v>
      </c>
      <c r="D38" s="863" t="s">
        <v>1148</v>
      </c>
    </row>
    <row r="39" spans="1:4" ht="27" thickTop="1" thickBot="1" x14ac:dyDescent="0.25">
      <c r="A39" s="846" t="s">
        <v>1220</v>
      </c>
      <c r="B39" s="848" t="s">
        <v>1071</v>
      </c>
      <c r="C39" s="848" t="s">
        <v>27</v>
      </c>
      <c r="D39" s="849" t="s">
        <v>1149</v>
      </c>
    </row>
    <row r="40" spans="1:4" ht="27" thickTop="1" thickBot="1" x14ac:dyDescent="0.25">
      <c r="A40" s="861" t="s">
        <v>1221</v>
      </c>
      <c r="B40" s="862" t="s">
        <v>1072</v>
      </c>
      <c r="C40" s="862" t="s">
        <v>28</v>
      </c>
      <c r="D40" s="863" t="s">
        <v>1150</v>
      </c>
    </row>
    <row r="41" spans="1:4" ht="27" thickTop="1" thickBot="1" x14ac:dyDescent="0.25">
      <c r="A41" s="846" t="s">
        <v>1222</v>
      </c>
      <c r="B41" s="848" t="s">
        <v>1073</v>
      </c>
      <c r="C41" s="848" t="s">
        <v>29</v>
      </c>
      <c r="D41" s="849" t="s">
        <v>1151</v>
      </c>
    </row>
    <row r="42" spans="1:4" ht="27" thickTop="1" thickBot="1" x14ac:dyDescent="0.25">
      <c r="A42" s="861" t="s">
        <v>1223</v>
      </c>
      <c r="B42" s="862" t="s">
        <v>1074</v>
      </c>
      <c r="C42" s="862" t="s">
        <v>23</v>
      </c>
      <c r="D42" s="863" t="s">
        <v>1152</v>
      </c>
    </row>
    <row r="43" spans="1:4" ht="27" thickTop="1" thickBot="1" x14ac:dyDescent="0.25">
      <c r="A43" s="846" t="s">
        <v>1224</v>
      </c>
      <c r="B43" s="848" t="s">
        <v>1075</v>
      </c>
      <c r="C43" s="848" t="s">
        <v>24</v>
      </c>
      <c r="D43" s="849" t="s">
        <v>1153</v>
      </c>
    </row>
    <row r="44" spans="1:4" ht="27" thickTop="1" thickBot="1" x14ac:dyDescent="0.25">
      <c r="A44" s="861" t="s">
        <v>1225</v>
      </c>
      <c r="B44" s="862" t="s">
        <v>1076</v>
      </c>
      <c r="C44" s="862" t="s">
        <v>30</v>
      </c>
      <c r="D44" s="863" t="s">
        <v>1154</v>
      </c>
    </row>
    <row r="45" spans="1:4" ht="29.25" hidden="1" customHeight="1" thickTop="1" thickBot="1" x14ac:dyDescent="0.25">
      <c r="A45" s="902" t="s">
        <v>974</v>
      </c>
      <c r="B45" s="903"/>
      <c r="C45" s="904"/>
      <c r="D45" s="905" t="s">
        <v>964</v>
      </c>
    </row>
    <row r="46" spans="1:4" ht="27" hidden="1" thickTop="1" thickBot="1" x14ac:dyDescent="0.25">
      <c r="A46" s="842" t="s">
        <v>999</v>
      </c>
      <c r="B46" s="844"/>
      <c r="C46" s="844" t="s">
        <v>1</v>
      </c>
      <c r="D46" s="845" t="s">
        <v>1000</v>
      </c>
    </row>
    <row r="47" spans="1:4" ht="27" hidden="1" thickTop="1" thickBot="1" x14ac:dyDescent="0.25">
      <c r="A47" s="846" t="s">
        <v>1011</v>
      </c>
      <c r="B47" s="848"/>
      <c r="C47" s="848" t="s">
        <v>2</v>
      </c>
      <c r="D47" s="849" t="s">
        <v>1001</v>
      </c>
    </row>
    <row r="48" spans="1:4" ht="27" hidden="1" thickTop="1" thickBot="1" x14ac:dyDescent="0.25">
      <c r="A48" s="842" t="s">
        <v>1012</v>
      </c>
      <c r="B48" s="844"/>
      <c r="C48" s="844" t="s">
        <v>3</v>
      </c>
      <c r="D48" s="845" t="s">
        <v>1002</v>
      </c>
    </row>
    <row r="49" spans="1:4" ht="27" hidden="1" thickTop="1" thickBot="1" x14ac:dyDescent="0.25">
      <c r="A49" s="855" t="s">
        <v>1013</v>
      </c>
      <c r="B49" s="856"/>
      <c r="C49" s="856" t="s">
        <v>4</v>
      </c>
      <c r="D49" s="857" t="s">
        <v>1003</v>
      </c>
    </row>
    <row r="50" spans="1:4" ht="27" hidden="1" thickTop="1" thickBot="1" x14ac:dyDescent="0.25">
      <c r="A50" s="858" t="s">
        <v>1014</v>
      </c>
      <c r="B50" s="859"/>
      <c r="C50" s="859" t="s">
        <v>5</v>
      </c>
      <c r="D50" s="860" t="s">
        <v>1004</v>
      </c>
    </row>
    <row r="51" spans="1:4" ht="27" hidden="1" thickTop="1" thickBot="1" x14ac:dyDescent="0.25">
      <c r="A51" s="846" t="s">
        <v>1015</v>
      </c>
      <c r="B51" s="848"/>
      <c r="C51" s="848" t="s">
        <v>6</v>
      </c>
      <c r="D51" s="849" t="s">
        <v>1005</v>
      </c>
    </row>
    <row r="52" spans="1:4" ht="14.25" hidden="1" thickTop="1" thickBot="1" x14ac:dyDescent="0.25">
      <c r="A52" s="842" t="s">
        <v>1016</v>
      </c>
      <c r="B52" s="844"/>
      <c r="C52" s="844" t="s">
        <v>7</v>
      </c>
      <c r="D52" s="845" t="s">
        <v>1006</v>
      </c>
    </row>
    <row r="53" spans="1:4" ht="27" hidden="1" thickTop="1" thickBot="1" x14ac:dyDescent="0.25">
      <c r="A53" s="846" t="s">
        <v>1017</v>
      </c>
      <c r="B53" s="848"/>
      <c r="C53" s="848" t="s">
        <v>820</v>
      </c>
      <c r="D53" s="849" t="s">
        <v>1007</v>
      </c>
    </row>
    <row r="54" spans="1:4" ht="27" hidden="1" thickTop="1" thickBot="1" x14ac:dyDescent="0.25">
      <c r="A54" s="861" t="s">
        <v>1018</v>
      </c>
      <c r="B54" s="844"/>
      <c r="C54" s="844" t="s">
        <v>821</v>
      </c>
      <c r="D54" s="863" t="s">
        <v>1008</v>
      </c>
    </row>
    <row r="55" spans="1:4" ht="27" hidden="1" thickTop="1" thickBot="1" x14ac:dyDescent="0.25">
      <c r="A55" s="846" t="s">
        <v>1010</v>
      </c>
      <c r="B55" s="848"/>
      <c r="C55" s="848" t="s">
        <v>822</v>
      </c>
      <c r="D55" s="849" t="s">
        <v>1009</v>
      </c>
    </row>
    <row r="56" spans="1:4" ht="4.5" customHeight="1" thickTop="1" x14ac:dyDescent="0.2">
      <c r="A56" s="1003"/>
      <c r="B56" s="1004"/>
      <c r="C56" s="1005"/>
      <c r="D56" s="1006"/>
    </row>
    <row r="57" spans="1:4" ht="29.25" customHeight="1" x14ac:dyDescent="0.2">
      <c r="A57" s="1011" t="s">
        <v>1032</v>
      </c>
      <c r="B57" s="1012"/>
      <c r="C57" s="1013"/>
      <c r="D57" s="1014" t="s">
        <v>1033</v>
      </c>
    </row>
    <row r="58" spans="1:4" ht="13.5" thickBot="1" x14ac:dyDescent="0.25">
      <c r="A58" s="1007" t="s">
        <v>1226</v>
      </c>
      <c r="B58" s="1008">
        <v>56</v>
      </c>
      <c r="C58" s="1009" t="s">
        <v>1</v>
      </c>
      <c r="D58" s="1010" t="s">
        <v>1176</v>
      </c>
    </row>
    <row r="59" spans="1:4" ht="24" thickTop="1" thickBot="1" x14ac:dyDescent="0.25">
      <c r="A59" s="846" t="s">
        <v>1227</v>
      </c>
      <c r="B59" s="847">
        <v>57</v>
      </c>
      <c r="C59" s="848" t="s">
        <v>2</v>
      </c>
      <c r="D59" s="849" t="s">
        <v>1131</v>
      </c>
    </row>
    <row r="60" spans="1:4" ht="14.25" thickTop="1" thickBot="1" x14ac:dyDescent="0.25">
      <c r="A60" s="861" t="s">
        <v>1228</v>
      </c>
      <c r="B60" s="864">
        <v>58</v>
      </c>
      <c r="C60" s="862" t="s">
        <v>3</v>
      </c>
      <c r="D60" s="863" t="s">
        <v>1132</v>
      </c>
    </row>
    <row r="61" spans="1:4" ht="14.25" thickTop="1" thickBot="1" x14ac:dyDescent="0.25">
      <c r="A61" s="846" t="s">
        <v>1229</v>
      </c>
      <c r="B61" s="847">
        <v>60</v>
      </c>
      <c r="C61" s="848" t="s">
        <v>4</v>
      </c>
      <c r="D61" s="849" t="s">
        <v>1133</v>
      </c>
    </row>
    <row r="62" spans="1:4" ht="27" thickTop="1" thickBot="1" x14ac:dyDescent="0.25">
      <c r="A62" s="866" t="s">
        <v>1230</v>
      </c>
      <c r="B62" s="867">
        <v>62</v>
      </c>
      <c r="C62" s="868" t="s">
        <v>5</v>
      </c>
      <c r="D62" s="869" t="s">
        <v>1134</v>
      </c>
    </row>
    <row r="63" spans="1:4" ht="14.25" thickTop="1" thickBot="1" x14ac:dyDescent="0.25">
      <c r="A63" s="846" t="s">
        <v>1231</v>
      </c>
      <c r="B63" s="847">
        <v>63</v>
      </c>
      <c r="C63" s="848" t="s">
        <v>6</v>
      </c>
      <c r="D63" s="849" t="s">
        <v>1135</v>
      </c>
    </row>
    <row r="64" spans="1:4" ht="24" thickTop="1" thickBot="1" x14ac:dyDescent="0.25">
      <c r="A64" s="861" t="s">
        <v>1232</v>
      </c>
      <c r="B64" s="864">
        <v>65</v>
      </c>
      <c r="C64" s="862" t="s">
        <v>7</v>
      </c>
      <c r="D64" s="863" t="s">
        <v>1122</v>
      </c>
    </row>
    <row r="65" spans="1:4" ht="34.5" customHeight="1" thickTop="1" thickBot="1" x14ac:dyDescent="0.25">
      <c r="A65" s="846" t="s">
        <v>1233</v>
      </c>
      <c r="B65" s="847">
        <v>68</v>
      </c>
      <c r="C65" s="848" t="s">
        <v>820</v>
      </c>
      <c r="D65" s="849" t="s">
        <v>1123</v>
      </c>
    </row>
    <row r="66" spans="1:4" ht="27" thickTop="1" thickBot="1" x14ac:dyDescent="0.25">
      <c r="A66" s="861" t="s">
        <v>1234</v>
      </c>
      <c r="B66" s="864">
        <v>70</v>
      </c>
      <c r="C66" s="862" t="s">
        <v>821</v>
      </c>
      <c r="D66" s="863" t="s">
        <v>1124</v>
      </c>
    </row>
    <row r="67" spans="1:4" ht="30.75" customHeight="1" thickTop="1" thickBot="1" x14ac:dyDescent="0.25">
      <c r="A67" s="846" t="s">
        <v>1235</v>
      </c>
      <c r="B67" s="847">
        <v>72</v>
      </c>
      <c r="C67" s="848" t="s">
        <v>822</v>
      </c>
      <c r="D67" s="849" t="s">
        <v>1125</v>
      </c>
    </row>
    <row r="68" spans="1:4" ht="14.25" thickTop="1" thickBot="1" x14ac:dyDescent="0.25">
      <c r="A68" s="861" t="s">
        <v>1236</v>
      </c>
      <c r="B68" s="864">
        <v>74</v>
      </c>
      <c r="C68" s="862" t="s">
        <v>9</v>
      </c>
      <c r="D68" s="863" t="s">
        <v>1126</v>
      </c>
    </row>
    <row r="69" spans="1:4" ht="27" thickTop="1" thickBot="1" x14ac:dyDescent="0.25">
      <c r="A69" s="846" t="s">
        <v>1237</v>
      </c>
      <c r="B69" s="847">
        <v>76</v>
      </c>
      <c r="C69" s="848" t="s">
        <v>823</v>
      </c>
      <c r="D69" s="870" t="s">
        <v>1127</v>
      </c>
    </row>
    <row r="70" spans="1:4" ht="29.25" customHeight="1" thickTop="1" thickBot="1" x14ac:dyDescent="0.25">
      <c r="A70" s="861" t="s">
        <v>1238</v>
      </c>
      <c r="B70" s="864">
        <v>77</v>
      </c>
      <c r="C70" s="862" t="s">
        <v>824</v>
      </c>
      <c r="D70" s="863" t="s">
        <v>1128</v>
      </c>
    </row>
    <row r="71" spans="1:4" ht="31.5" customHeight="1" thickTop="1" thickBot="1" x14ac:dyDescent="0.25">
      <c r="A71" s="846" t="s">
        <v>1239</v>
      </c>
      <c r="B71" s="847">
        <v>78</v>
      </c>
      <c r="C71" s="848" t="s">
        <v>849</v>
      </c>
      <c r="D71" s="849" t="s">
        <v>1129</v>
      </c>
    </row>
    <row r="72" spans="1:4" ht="27" thickTop="1" thickBot="1" x14ac:dyDescent="0.25">
      <c r="A72" s="861" t="s">
        <v>1268</v>
      </c>
      <c r="B72" s="864">
        <v>79</v>
      </c>
      <c r="C72" s="862" t="s">
        <v>112</v>
      </c>
      <c r="D72" s="863" t="s">
        <v>1130</v>
      </c>
    </row>
    <row r="73" spans="1:4" ht="29.25" customHeight="1" thickTop="1" thickBot="1" x14ac:dyDescent="0.25">
      <c r="A73" s="846" t="s">
        <v>1269</v>
      </c>
      <c r="B73" s="847">
        <v>80</v>
      </c>
      <c r="C73" s="848" t="s">
        <v>11</v>
      </c>
      <c r="D73" s="849" t="s">
        <v>1265</v>
      </c>
    </row>
    <row r="74" spans="1:4" ht="27" thickTop="1" thickBot="1" x14ac:dyDescent="0.25">
      <c r="A74" s="861" t="s">
        <v>1270</v>
      </c>
      <c r="B74" s="864">
        <v>86</v>
      </c>
      <c r="C74" s="862" t="s">
        <v>12</v>
      </c>
      <c r="D74" s="863" t="s">
        <v>1266</v>
      </c>
    </row>
    <row r="75" spans="1:4" ht="26.25" thickTop="1" x14ac:dyDescent="0.2">
      <c r="A75" s="855" t="s">
        <v>1271</v>
      </c>
      <c r="B75" s="865">
        <v>92</v>
      </c>
      <c r="C75" s="856" t="s">
        <v>13</v>
      </c>
      <c r="D75" s="857" t="s">
        <v>1267</v>
      </c>
    </row>
    <row r="76" spans="1:4" ht="13.5" thickBot="1" x14ac:dyDescent="0.25">
      <c r="A76" s="909"/>
      <c r="B76" s="910"/>
      <c r="C76" s="859"/>
      <c r="D76" s="911"/>
    </row>
    <row r="77" spans="1:4" ht="29.25" customHeight="1" thickTop="1" thickBot="1" x14ac:dyDescent="0.25">
      <c r="A77" s="902" t="s">
        <v>1035</v>
      </c>
      <c r="B77" s="903"/>
      <c r="C77" s="904"/>
      <c r="D77" s="905" t="s">
        <v>1034</v>
      </c>
    </row>
    <row r="78" spans="1:4" ht="27" thickTop="1" thickBot="1" x14ac:dyDescent="0.25">
      <c r="A78" s="846" t="s">
        <v>1240</v>
      </c>
      <c r="B78" s="847">
        <v>102</v>
      </c>
      <c r="C78" s="848" t="s">
        <v>1</v>
      </c>
      <c r="D78" s="849" t="s">
        <v>1177</v>
      </c>
    </row>
    <row r="79" spans="1:4" ht="27" thickTop="1" thickBot="1" x14ac:dyDescent="0.25">
      <c r="A79" s="861" t="s">
        <v>1241</v>
      </c>
      <c r="B79" s="864">
        <v>104</v>
      </c>
      <c r="C79" s="862" t="s">
        <v>2</v>
      </c>
      <c r="D79" s="863" t="s">
        <v>1116</v>
      </c>
    </row>
    <row r="80" spans="1:4" ht="27" thickTop="1" thickBot="1" x14ac:dyDescent="0.25">
      <c r="A80" s="846" t="s">
        <v>1242</v>
      </c>
      <c r="B80" s="847">
        <v>105</v>
      </c>
      <c r="C80" s="848" t="s">
        <v>3</v>
      </c>
      <c r="D80" s="849" t="s">
        <v>1117</v>
      </c>
    </row>
    <row r="81" spans="1:4" ht="27" thickTop="1" thickBot="1" x14ac:dyDescent="0.25">
      <c r="A81" s="861" t="s">
        <v>1243</v>
      </c>
      <c r="B81" s="864">
        <v>106</v>
      </c>
      <c r="C81" s="862" t="s">
        <v>4</v>
      </c>
      <c r="D81" s="863" t="s">
        <v>1118</v>
      </c>
    </row>
    <row r="82" spans="1:4" ht="27" thickTop="1" thickBot="1" x14ac:dyDescent="0.25">
      <c r="A82" s="846" t="s">
        <v>1244</v>
      </c>
      <c r="B82" s="847">
        <v>107</v>
      </c>
      <c r="C82" s="848" t="s">
        <v>490</v>
      </c>
      <c r="D82" s="849" t="s">
        <v>1119</v>
      </c>
    </row>
    <row r="83" spans="1:4" ht="27" thickTop="1" thickBot="1" x14ac:dyDescent="0.25">
      <c r="A83" s="861" t="s">
        <v>1245</v>
      </c>
      <c r="B83" s="864">
        <v>108</v>
      </c>
      <c r="C83" s="862" t="s">
        <v>491</v>
      </c>
      <c r="D83" s="863" t="s">
        <v>1120</v>
      </c>
    </row>
    <row r="84" spans="1:4" ht="27" thickTop="1" thickBot="1" x14ac:dyDescent="0.25">
      <c r="A84" s="852" t="s">
        <v>1246</v>
      </c>
      <c r="B84" s="871">
        <v>109</v>
      </c>
      <c r="C84" s="853" t="s">
        <v>492</v>
      </c>
      <c r="D84" s="854" t="s">
        <v>1121</v>
      </c>
    </row>
    <row r="85" spans="1:4" ht="14.25" thickTop="1" thickBot="1" x14ac:dyDescent="0.25">
      <c r="A85" s="861" t="s">
        <v>1247</v>
      </c>
      <c r="B85" s="864">
        <v>110</v>
      </c>
      <c r="C85" s="862" t="s">
        <v>6</v>
      </c>
      <c r="D85" s="863" t="s">
        <v>1115</v>
      </c>
    </row>
    <row r="86" spans="1:4" ht="30" customHeight="1" thickTop="1" thickBot="1" x14ac:dyDescent="0.25">
      <c r="A86" s="855" t="s">
        <v>1290</v>
      </c>
      <c r="B86" s="865">
        <v>112</v>
      </c>
      <c r="C86" s="856" t="s">
        <v>7</v>
      </c>
      <c r="D86" s="857" t="s">
        <v>1289</v>
      </c>
    </row>
    <row r="87" spans="1:4" ht="14.25" thickTop="1" thickBot="1" x14ac:dyDescent="0.25">
      <c r="A87" s="850"/>
      <c r="B87" s="843"/>
      <c r="C87" s="844"/>
      <c r="D87" s="851"/>
    </row>
    <row r="88" spans="1:4" ht="40.5" customHeight="1" thickTop="1" thickBot="1" x14ac:dyDescent="0.25">
      <c r="A88" s="902" t="s">
        <v>1036</v>
      </c>
      <c r="B88" s="903"/>
      <c r="C88" s="904"/>
      <c r="D88" s="905" t="s">
        <v>1037</v>
      </c>
    </row>
    <row r="89" spans="1:4" ht="27" thickTop="1" thickBot="1" x14ac:dyDescent="0.25">
      <c r="A89" s="872" t="s">
        <v>1291</v>
      </c>
      <c r="B89" s="873">
        <v>117</v>
      </c>
      <c r="C89" s="874" t="s">
        <v>1</v>
      </c>
      <c r="D89" s="875" t="s">
        <v>1114</v>
      </c>
    </row>
    <row r="90" spans="1:4" ht="27" thickTop="1" thickBot="1" x14ac:dyDescent="0.25">
      <c r="A90" s="876" t="s">
        <v>1292</v>
      </c>
      <c r="B90" s="877">
        <v>118</v>
      </c>
      <c r="C90" s="878" t="s">
        <v>2</v>
      </c>
      <c r="D90" s="879" t="s">
        <v>1041</v>
      </c>
    </row>
    <row r="91" spans="1:4" ht="30" customHeight="1" thickTop="1" thickBot="1" x14ac:dyDescent="0.25">
      <c r="A91" s="880" t="s">
        <v>1293</v>
      </c>
      <c r="B91" s="873">
        <v>119</v>
      </c>
      <c r="C91" s="874" t="s">
        <v>3</v>
      </c>
      <c r="D91" s="875" t="s">
        <v>1113</v>
      </c>
    </row>
    <row r="92" spans="1:4" ht="14.25" thickTop="1" thickBot="1" x14ac:dyDescent="0.25">
      <c r="A92" s="850"/>
      <c r="B92" s="843"/>
      <c r="C92" s="844"/>
      <c r="D92" s="851"/>
    </row>
    <row r="93" spans="1:4" ht="29.25" customHeight="1" thickTop="1" thickBot="1" x14ac:dyDescent="0.25">
      <c r="A93" s="839" t="s">
        <v>435</v>
      </c>
      <c r="B93" s="840"/>
      <c r="C93" s="841"/>
      <c r="D93" s="883" t="s">
        <v>31</v>
      </c>
    </row>
    <row r="94" spans="1:4" ht="3.75" customHeight="1" thickTop="1" thickBot="1" x14ac:dyDescent="0.25">
      <c r="A94" s="850"/>
      <c r="B94" s="843"/>
      <c r="C94" s="844"/>
      <c r="D94" s="851"/>
    </row>
    <row r="95" spans="1:4" ht="16.5" customHeight="1" thickTop="1" thickBot="1" x14ac:dyDescent="0.25">
      <c r="A95" s="880" t="s">
        <v>453</v>
      </c>
      <c r="B95" s="873">
        <v>123</v>
      </c>
      <c r="C95" s="874"/>
      <c r="D95" s="881" t="s">
        <v>32</v>
      </c>
    </row>
    <row r="96" spans="1:4" ht="16.5" customHeight="1" thickTop="1" x14ac:dyDescent="0.2">
      <c r="A96" s="855" t="s">
        <v>1045</v>
      </c>
      <c r="B96" s="865">
        <v>124</v>
      </c>
      <c r="C96" s="856"/>
      <c r="D96" s="912" t="s">
        <v>1044</v>
      </c>
    </row>
    <row r="97" spans="2:4" x14ac:dyDescent="0.2">
      <c r="B97" s="835"/>
      <c r="C97" s="835"/>
    </row>
    <row r="98" spans="2:4" x14ac:dyDescent="0.2">
      <c r="B98" s="835"/>
      <c r="C98" s="835"/>
    </row>
    <row r="99" spans="2:4" x14ac:dyDescent="0.2">
      <c r="B99" s="835"/>
      <c r="C99" s="835"/>
    </row>
    <row r="100" spans="2:4" x14ac:dyDescent="0.2">
      <c r="B100" s="835"/>
      <c r="C100" s="835"/>
    </row>
    <row r="111" spans="2:4" x14ac:dyDescent="0.2">
      <c r="B111" s="835"/>
      <c r="D111" s="882"/>
    </row>
    <row r="112" spans="2:4" x14ac:dyDescent="0.2">
      <c r="B112" s="835"/>
      <c r="D112" s="882"/>
    </row>
    <row r="113" spans="2:4" x14ac:dyDescent="0.2">
      <c r="B113" s="835"/>
      <c r="D113" s="882"/>
    </row>
    <row r="114" spans="2:4" x14ac:dyDescent="0.2">
      <c r="B114" s="835"/>
      <c r="D114" s="882"/>
    </row>
    <row r="115" spans="2:4" x14ac:dyDescent="0.2">
      <c r="B115" s="835"/>
      <c r="D115" s="882"/>
    </row>
    <row r="116" spans="2:4" x14ac:dyDescent="0.2">
      <c r="B116" s="835"/>
      <c r="D116" s="882"/>
    </row>
    <row r="117" spans="2:4" x14ac:dyDescent="0.2">
      <c r="B117" s="835"/>
      <c r="D117" s="882"/>
    </row>
    <row r="118" spans="2:4" x14ac:dyDescent="0.2">
      <c r="B118" s="835"/>
      <c r="D118" s="882"/>
    </row>
    <row r="119" spans="2:4" x14ac:dyDescent="0.2">
      <c r="B119" s="835"/>
      <c r="D119" s="882"/>
    </row>
    <row r="120" spans="2:4" x14ac:dyDescent="0.2">
      <c r="B120" s="835"/>
      <c r="D120" s="882"/>
    </row>
    <row r="121" spans="2:4" x14ac:dyDescent="0.2">
      <c r="B121" s="835"/>
      <c r="D121" s="882"/>
    </row>
    <row r="122" spans="2:4" x14ac:dyDescent="0.2">
      <c r="B122" s="835"/>
      <c r="D122" s="882"/>
    </row>
    <row r="123" spans="2:4" x14ac:dyDescent="0.2">
      <c r="B123" s="835"/>
      <c r="D123" s="882"/>
    </row>
    <row r="124" spans="2:4" x14ac:dyDescent="0.2">
      <c r="B124" s="835"/>
      <c r="D124" s="882"/>
    </row>
    <row r="125" spans="2:4" x14ac:dyDescent="0.2">
      <c r="B125" s="835"/>
      <c r="D125" s="882"/>
    </row>
    <row r="126" spans="2:4" x14ac:dyDescent="0.2">
      <c r="B126" s="835"/>
      <c r="D126" s="882"/>
    </row>
    <row r="127" spans="2:4" x14ac:dyDescent="0.2">
      <c r="B127" s="835"/>
      <c r="D127" s="882"/>
    </row>
    <row r="128" spans="2:4" x14ac:dyDescent="0.2">
      <c r="B128" s="835"/>
      <c r="D128" s="882"/>
    </row>
    <row r="129" spans="2:4" x14ac:dyDescent="0.2">
      <c r="B129" s="835"/>
      <c r="D129" s="882"/>
    </row>
    <row r="130" spans="2:4" x14ac:dyDescent="0.2">
      <c r="B130" s="835"/>
      <c r="D130" s="882"/>
    </row>
    <row r="131" spans="2:4" x14ac:dyDescent="0.2">
      <c r="B131" s="835"/>
      <c r="D131" s="882"/>
    </row>
    <row r="132" spans="2:4" x14ac:dyDescent="0.2">
      <c r="B132" s="835"/>
      <c r="D132" s="882"/>
    </row>
    <row r="133" spans="2:4" x14ac:dyDescent="0.2">
      <c r="B133" s="835"/>
      <c r="D133" s="882"/>
    </row>
    <row r="134" spans="2:4" x14ac:dyDescent="0.2">
      <c r="B134" s="835"/>
      <c r="D134" s="882"/>
    </row>
    <row r="135" spans="2:4" x14ac:dyDescent="0.2">
      <c r="B135" s="835"/>
      <c r="D135" s="882"/>
    </row>
    <row r="136" spans="2:4" x14ac:dyDescent="0.2">
      <c r="B136" s="835"/>
      <c r="D136" s="882"/>
    </row>
    <row r="137" spans="2:4" x14ac:dyDescent="0.2">
      <c r="B137" s="835"/>
      <c r="D137" s="882"/>
    </row>
    <row r="138" spans="2:4" x14ac:dyDescent="0.2">
      <c r="B138" s="835"/>
      <c r="D138" s="882"/>
    </row>
    <row r="139" spans="2:4" x14ac:dyDescent="0.2">
      <c r="B139" s="835"/>
      <c r="D139" s="882"/>
    </row>
    <row r="140" spans="2:4" x14ac:dyDescent="0.2">
      <c r="B140" s="835"/>
      <c r="D140" s="882"/>
    </row>
    <row r="141" spans="2:4" x14ac:dyDescent="0.2">
      <c r="B141" s="835"/>
      <c r="D141" s="882"/>
    </row>
    <row r="142" spans="2:4" x14ac:dyDescent="0.2">
      <c r="B142" s="835"/>
      <c r="D142" s="882"/>
    </row>
    <row r="143" spans="2:4" x14ac:dyDescent="0.2">
      <c r="B143" s="835"/>
      <c r="D143" s="882"/>
    </row>
    <row r="144" spans="2:4" x14ac:dyDescent="0.2">
      <c r="B144" s="835"/>
      <c r="D144" s="882"/>
    </row>
    <row r="145" spans="2:4" x14ac:dyDescent="0.2">
      <c r="B145" s="835"/>
      <c r="D145" s="882"/>
    </row>
    <row r="146" spans="2:4" x14ac:dyDescent="0.2">
      <c r="B146" s="835"/>
      <c r="D146" s="882"/>
    </row>
    <row r="147" spans="2:4" x14ac:dyDescent="0.2">
      <c r="B147" s="835"/>
      <c r="D147" s="882"/>
    </row>
    <row r="148" spans="2:4" x14ac:dyDescent="0.2">
      <c r="B148" s="835"/>
      <c r="D148" s="882"/>
    </row>
    <row r="149" spans="2:4" x14ac:dyDescent="0.2">
      <c r="B149" s="835"/>
      <c r="D149" s="882"/>
    </row>
    <row r="150" spans="2:4" x14ac:dyDescent="0.2">
      <c r="B150" s="835"/>
      <c r="D150" s="882"/>
    </row>
    <row r="151" spans="2:4" x14ac:dyDescent="0.2">
      <c r="B151" s="835"/>
      <c r="D151" s="882"/>
    </row>
    <row r="152" spans="2:4" x14ac:dyDescent="0.2">
      <c r="B152" s="835"/>
      <c r="D152" s="882"/>
    </row>
    <row r="153" spans="2:4" x14ac:dyDescent="0.2">
      <c r="B153" s="835"/>
      <c r="D153" s="882"/>
    </row>
    <row r="154" spans="2:4" x14ac:dyDescent="0.2">
      <c r="B154" s="835"/>
      <c r="D154" s="882"/>
    </row>
    <row r="155" spans="2:4" x14ac:dyDescent="0.2">
      <c r="B155" s="835"/>
      <c r="D155" s="882"/>
    </row>
    <row r="156" spans="2:4" x14ac:dyDescent="0.2">
      <c r="B156" s="835"/>
      <c r="D156" s="882"/>
    </row>
  </sheetData>
  <printOptions horizontalCentered="1"/>
  <pageMargins left="0.43" right="0" top="0.59055118110236227" bottom="0.39370078740157483" header="0.51181102362204722" footer="0.51181102362204722"/>
  <pageSetup scale="86" orientation="portrait" r:id="rId1"/>
  <headerFooter alignWithMargins="0">
    <oddFooter>&amp;L_x000D_&amp;1#&amp;"Aptos"&amp;10&amp;K13A10E Classification: C0 Public - تصنيف الوثيقة عام</oddFooter>
  </headerFooter>
  <rowBreaks count="3" manualBreakCount="3">
    <brk id="25" max="16383" man="1"/>
    <brk id="56" max="3" man="1"/>
    <brk id="75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0"/>
  <sheetViews>
    <sheetView view="pageBreakPreview" zoomScale="115" zoomScaleNormal="100" zoomScaleSheetLayoutView="115" workbookViewId="0">
      <selection activeCell="O18" sqref="O18"/>
    </sheetView>
  </sheetViews>
  <sheetFormatPr defaultColWidth="8.85546875" defaultRowHeight="12.75" x14ac:dyDescent="0.2"/>
  <cols>
    <col min="1" max="1" width="40.7109375" style="835" customWidth="1"/>
    <col min="2" max="3" width="8.7109375" style="882" customWidth="1"/>
    <col min="4" max="4" width="40.7109375" style="835" customWidth="1"/>
    <col min="5" max="256" width="9.140625" style="835"/>
    <col min="257" max="257" width="42.7109375" style="835" customWidth="1"/>
    <col min="258" max="259" width="8.7109375" style="835" customWidth="1"/>
    <col min="260" max="260" width="40.7109375" style="835" customWidth="1"/>
    <col min="261" max="512" width="9.140625" style="835"/>
    <col min="513" max="513" width="42.7109375" style="835" customWidth="1"/>
    <col min="514" max="515" width="8.7109375" style="835" customWidth="1"/>
    <col min="516" max="516" width="40.7109375" style="835" customWidth="1"/>
    <col min="517" max="768" width="9.140625" style="835"/>
    <col min="769" max="769" width="42.7109375" style="835" customWidth="1"/>
    <col min="770" max="771" width="8.7109375" style="835" customWidth="1"/>
    <col min="772" max="772" width="40.7109375" style="835" customWidth="1"/>
    <col min="773" max="1024" width="9.140625" style="835"/>
    <col min="1025" max="1025" width="42.7109375" style="835" customWidth="1"/>
    <col min="1026" max="1027" width="8.7109375" style="835" customWidth="1"/>
    <col min="1028" max="1028" width="40.7109375" style="835" customWidth="1"/>
    <col min="1029" max="1280" width="9.140625" style="835"/>
    <col min="1281" max="1281" width="42.7109375" style="835" customWidth="1"/>
    <col min="1282" max="1283" width="8.7109375" style="835" customWidth="1"/>
    <col min="1284" max="1284" width="40.7109375" style="835" customWidth="1"/>
    <col min="1285" max="1536" width="9.140625" style="835"/>
    <col min="1537" max="1537" width="42.7109375" style="835" customWidth="1"/>
    <col min="1538" max="1539" width="8.7109375" style="835" customWidth="1"/>
    <col min="1540" max="1540" width="40.7109375" style="835" customWidth="1"/>
    <col min="1541" max="1792" width="9.140625" style="835"/>
    <col min="1793" max="1793" width="42.7109375" style="835" customWidth="1"/>
    <col min="1794" max="1795" width="8.7109375" style="835" customWidth="1"/>
    <col min="1796" max="1796" width="40.7109375" style="835" customWidth="1"/>
    <col min="1797" max="2048" width="9.140625" style="835"/>
    <col min="2049" max="2049" width="42.7109375" style="835" customWidth="1"/>
    <col min="2050" max="2051" width="8.7109375" style="835" customWidth="1"/>
    <col min="2052" max="2052" width="40.7109375" style="835" customWidth="1"/>
    <col min="2053" max="2304" width="9.140625" style="835"/>
    <col min="2305" max="2305" width="42.7109375" style="835" customWidth="1"/>
    <col min="2306" max="2307" width="8.7109375" style="835" customWidth="1"/>
    <col min="2308" max="2308" width="40.7109375" style="835" customWidth="1"/>
    <col min="2309" max="2560" width="9.140625" style="835"/>
    <col min="2561" max="2561" width="42.7109375" style="835" customWidth="1"/>
    <col min="2562" max="2563" width="8.7109375" style="835" customWidth="1"/>
    <col min="2564" max="2564" width="40.7109375" style="835" customWidth="1"/>
    <col min="2565" max="2816" width="9.140625" style="835"/>
    <col min="2817" max="2817" width="42.7109375" style="835" customWidth="1"/>
    <col min="2818" max="2819" width="8.7109375" style="835" customWidth="1"/>
    <col min="2820" max="2820" width="40.7109375" style="835" customWidth="1"/>
    <col min="2821" max="3072" width="9.140625" style="835"/>
    <col min="3073" max="3073" width="42.7109375" style="835" customWidth="1"/>
    <col min="3074" max="3075" width="8.7109375" style="835" customWidth="1"/>
    <col min="3076" max="3076" width="40.7109375" style="835" customWidth="1"/>
    <col min="3077" max="3328" width="9.140625" style="835"/>
    <col min="3329" max="3329" width="42.7109375" style="835" customWidth="1"/>
    <col min="3330" max="3331" width="8.7109375" style="835" customWidth="1"/>
    <col min="3332" max="3332" width="40.7109375" style="835" customWidth="1"/>
    <col min="3333" max="3584" width="9.140625" style="835"/>
    <col min="3585" max="3585" width="42.7109375" style="835" customWidth="1"/>
    <col min="3586" max="3587" width="8.7109375" style="835" customWidth="1"/>
    <col min="3588" max="3588" width="40.7109375" style="835" customWidth="1"/>
    <col min="3589" max="3840" width="9.140625" style="835"/>
    <col min="3841" max="3841" width="42.7109375" style="835" customWidth="1"/>
    <col min="3842" max="3843" width="8.7109375" style="835" customWidth="1"/>
    <col min="3844" max="3844" width="40.7109375" style="835" customWidth="1"/>
    <col min="3845" max="4096" width="9.140625" style="835"/>
    <col min="4097" max="4097" width="42.7109375" style="835" customWidth="1"/>
    <col min="4098" max="4099" width="8.7109375" style="835" customWidth="1"/>
    <col min="4100" max="4100" width="40.7109375" style="835" customWidth="1"/>
    <col min="4101" max="4352" width="9.140625" style="835"/>
    <col min="4353" max="4353" width="42.7109375" style="835" customWidth="1"/>
    <col min="4354" max="4355" width="8.7109375" style="835" customWidth="1"/>
    <col min="4356" max="4356" width="40.7109375" style="835" customWidth="1"/>
    <col min="4357" max="4608" width="9.140625" style="835"/>
    <col min="4609" max="4609" width="42.7109375" style="835" customWidth="1"/>
    <col min="4610" max="4611" width="8.7109375" style="835" customWidth="1"/>
    <col min="4612" max="4612" width="40.7109375" style="835" customWidth="1"/>
    <col min="4613" max="4864" width="9.140625" style="835"/>
    <col min="4865" max="4865" width="42.7109375" style="835" customWidth="1"/>
    <col min="4866" max="4867" width="8.7109375" style="835" customWidth="1"/>
    <col min="4868" max="4868" width="40.7109375" style="835" customWidth="1"/>
    <col min="4869" max="5120" width="9.140625" style="835"/>
    <col min="5121" max="5121" width="42.7109375" style="835" customWidth="1"/>
    <col min="5122" max="5123" width="8.7109375" style="835" customWidth="1"/>
    <col min="5124" max="5124" width="40.7109375" style="835" customWidth="1"/>
    <col min="5125" max="5376" width="9.140625" style="835"/>
    <col min="5377" max="5377" width="42.7109375" style="835" customWidth="1"/>
    <col min="5378" max="5379" width="8.7109375" style="835" customWidth="1"/>
    <col min="5380" max="5380" width="40.7109375" style="835" customWidth="1"/>
    <col min="5381" max="5632" width="9.140625" style="835"/>
    <col min="5633" max="5633" width="42.7109375" style="835" customWidth="1"/>
    <col min="5634" max="5635" width="8.7109375" style="835" customWidth="1"/>
    <col min="5636" max="5636" width="40.7109375" style="835" customWidth="1"/>
    <col min="5637" max="5888" width="9.140625" style="835"/>
    <col min="5889" max="5889" width="42.7109375" style="835" customWidth="1"/>
    <col min="5890" max="5891" width="8.7109375" style="835" customWidth="1"/>
    <col min="5892" max="5892" width="40.7109375" style="835" customWidth="1"/>
    <col min="5893" max="6144" width="9.140625" style="835"/>
    <col min="6145" max="6145" width="42.7109375" style="835" customWidth="1"/>
    <col min="6146" max="6147" width="8.7109375" style="835" customWidth="1"/>
    <col min="6148" max="6148" width="40.7109375" style="835" customWidth="1"/>
    <col min="6149" max="6400" width="9.140625" style="835"/>
    <col min="6401" max="6401" width="42.7109375" style="835" customWidth="1"/>
    <col min="6402" max="6403" width="8.7109375" style="835" customWidth="1"/>
    <col min="6404" max="6404" width="40.7109375" style="835" customWidth="1"/>
    <col min="6405" max="6656" width="9.140625" style="835"/>
    <col min="6657" max="6657" width="42.7109375" style="835" customWidth="1"/>
    <col min="6658" max="6659" width="8.7109375" style="835" customWidth="1"/>
    <col min="6660" max="6660" width="40.7109375" style="835" customWidth="1"/>
    <col min="6661" max="6912" width="9.140625" style="835"/>
    <col min="6913" max="6913" width="42.7109375" style="835" customWidth="1"/>
    <col min="6914" max="6915" width="8.7109375" style="835" customWidth="1"/>
    <col min="6916" max="6916" width="40.7109375" style="835" customWidth="1"/>
    <col min="6917" max="7168" width="9.140625" style="835"/>
    <col min="7169" max="7169" width="42.7109375" style="835" customWidth="1"/>
    <col min="7170" max="7171" width="8.7109375" style="835" customWidth="1"/>
    <col min="7172" max="7172" width="40.7109375" style="835" customWidth="1"/>
    <col min="7173" max="7424" width="9.140625" style="835"/>
    <col min="7425" max="7425" width="42.7109375" style="835" customWidth="1"/>
    <col min="7426" max="7427" width="8.7109375" style="835" customWidth="1"/>
    <col min="7428" max="7428" width="40.7109375" style="835" customWidth="1"/>
    <col min="7429" max="7680" width="9.140625" style="835"/>
    <col min="7681" max="7681" width="42.7109375" style="835" customWidth="1"/>
    <col min="7682" max="7683" width="8.7109375" style="835" customWidth="1"/>
    <col min="7684" max="7684" width="40.7109375" style="835" customWidth="1"/>
    <col min="7685" max="7936" width="9.140625" style="835"/>
    <col min="7937" max="7937" width="42.7109375" style="835" customWidth="1"/>
    <col min="7938" max="7939" width="8.7109375" style="835" customWidth="1"/>
    <col min="7940" max="7940" width="40.7109375" style="835" customWidth="1"/>
    <col min="7941" max="8192" width="9.140625" style="835"/>
    <col min="8193" max="8193" width="42.7109375" style="835" customWidth="1"/>
    <col min="8194" max="8195" width="8.7109375" style="835" customWidth="1"/>
    <col min="8196" max="8196" width="40.7109375" style="835" customWidth="1"/>
    <col min="8197" max="8448" width="9.140625" style="835"/>
    <col min="8449" max="8449" width="42.7109375" style="835" customWidth="1"/>
    <col min="8450" max="8451" width="8.7109375" style="835" customWidth="1"/>
    <col min="8452" max="8452" width="40.7109375" style="835" customWidth="1"/>
    <col min="8453" max="8704" width="9.140625" style="835"/>
    <col min="8705" max="8705" width="42.7109375" style="835" customWidth="1"/>
    <col min="8706" max="8707" width="8.7109375" style="835" customWidth="1"/>
    <col min="8708" max="8708" width="40.7109375" style="835" customWidth="1"/>
    <col min="8709" max="8960" width="9.140625" style="835"/>
    <col min="8961" max="8961" width="42.7109375" style="835" customWidth="1"/>
    <col min="8962" max="8963" width="8.7109375" style="835" customWidth="1"/>
    <col min="8964" max="8964" width="40.7109375" style="835" customWidth="1"/>
    <col min="8965" max="9216" width="9.140625" style="835"/>
    <col min="9217" max="9217" width="42.7109375" style="835" customWidth="1"/>
    <col min="9218" max="9219" width="8.7109375" style="835" customWidth="1"/>
    <col min="9220" max="9220" width="40.7109375" style="835" customWidth="1"/>
    <col min="9221" max="9472" width="9.140625" style="835"/>
    <col min="9473" max="9473" width="42.7109375" style="835" customWidth="1"/>
    <col min="9474" max="9475" width="8.7109375" style="835" customWidth="1"/>
    <col min="9476" max="9476" width="40.7109375" style="835" customWidth="1"/>
    <col min="9477" max="9728" width="9.140625" style="835"/>
    <col min="9729" max="9729" width="42.7109375" style="835" customWidth="1"/>
    <col min="9730" max="9731" width="8.7109375" style="835" customWidth="1"/>
    <col min="9732" max="9732" width="40.7109375" style="835" customWidth="1"/>
    <col min="9733" max="9984" width="9.140625" style="835"/>
    <col min="9985" max="9985" width="42.7109375" style="835" customWidth="1"/>
    <col min="9986" max="9987" width="8.7109375" style="835" customWidth="1"/>
    <col min="9988" max="9988" width="40.7109375" style="835" customWidth="1"/>
    <col min="9989" max="10240" width="9.140625" style="835"/>
    <col min="10241" max="10241" width="42.7109375" style="835" customWidth="1"/>
    <col min="10242" max="10243" width="8.7109375" style="835" customWidth="1"/>
    <col min="10244" max="10244" width="40.7109375" style="835" customWidth="1"/>
    <col min="10245" max="10496" width="9.140625" style="835"/>
    <col min="10497" max="10497" width="42.7109375" style="835" customWidth="1"/>
    <col min="10498" max="10499" width="8.7109375" style="835" customWidth="1"/>
    <col min="10500" max="10500" width="40.7109375" style="835" customWidth="1"/>
    <col min="10501" max="10752" width="9.140625" style="835"/>
    <col min="10753" max="10753" width="42.7109375" style="835" customWidth="1"/>
    <col min="10754" max="10755" width="8.7109375" style="835" customWidth="1"/>
    <col min="10756" max="10756" width="40.7109375" style="835" customWidth="1"/>
    <col min="10757" max="11008" width="9.140625" style="835"/>
    <col min="11009" max="11009" width="42.7109375" style="835" customWidth="1"/>
    <col min="11010" max="11011" width="8.7109375" style="835" customWidth="1"/>
    <col min="11012" max="11012" width="40.7109375" style="835" customWidth="1"/>
    <col min="11013" max="11264" width="9.140625" style="835"/>
    <col min="11265" max="11265" width="42.7109375" style="835" customWidth="1"/>
    <col min="11266" max="11267" width="8.7109375" style="835" customWidth="1"/>
    <col min="11268" max="11268" width="40.7109375" style="835" customWidth="1"/>
    <col min="11269" max="11520" width="9.140625" style="835"/>
    <col min="11521" max="11521" width="42.7109375" style="835" customWidth="1"/>
    <col min="11522" max="11523" width="8.7109375" style="835" customWidth="1"/>
    <col min="11524" max="11524" width="40.7109375" style="835" customWidth="1"/>
    <col min="11525" max="11776" width="9.140625" style="835"/>
    <col min="11777" max="11777" width="42.7109375" style="835" customWidth="1"/>
    <col min="11778" max="11779" width="8.7109375" style="835" customWidth="1"/>
    <col min="11780" max="11780" width="40.7109375" style="835" customWidth="1"/>
    <col min="11781" max="12032" width="9.140625" style="835"/>
    <col min="12033" max="12033" width="42.7109375" style="835" customWidth="1"/>
    <col min="12034" max="12035" width="8.7109375" style="835" customWidth="1"/>
    <col min="12036" max="12036" width="40.7109375" style="835" customWidth="1"/>
    <col min="12037" max="12288" width="9.140625" style="835"/>
    <col min="12289" max="12289" width="42.7109375" style="835" customWidth="1"/>
    <col min="12290" max="12291" width="8.7109375" style="835" customWidth="1"/>
    <col min="12292" max="12292" width="40.7109375" style="835" customWidth="1"/>
    <col min="12293" max="12544" width="9.140625" style="835"/>
    <col min="12545" max="12545" width="42.7109375" style="835" customWidth="1"/>
    <col min="12546" max="12547" width="8.7109375" style="835" customWidth="1"/>
    <col min="12548" max="12548" width="40.7109375" style="835" customWidth="1"/>
    <col min="12549" max="12800" width="9.140625" style="835"/>
    <col min="12801" max="12801" width="42.7109375" style="835" customWidth="1"/>
    <col min="12802" max="12803" width="8.7109375" style="835" customWidth="1"/>
    <col min="12804" max="12804" width="40.7109375" style="835" customWidth="1"/>
    <col min="12805" max="13056" width="9.140625" style="835"/>
    <col min="13057" max="13057" width="42.7109375" style="835" customWidth="1"/>
    <col min="13058" max="13059" width="8.7109375" style="835" customWidth="1"/>
    <col min="13060" max="13060" width="40.7109375" style="835" customWidth="1"/>
    <col min="13061" max="13312" width="9.140625" style="835"/>
    <col min="13313" max="13313" width="42.7109375" style="835" customWidth="1"/>
    <col min="13314" max="13315" width="8.7109375" style="835" customWidth="1"/>
    <col min="13316" max="13316" width="40.7109375" style="835" customWidth="1"/>
    <col min="13317" max="13568" width="9.140625" style="835"/>
    <col min="13569" max="13569" width="42.7109375" style="835" customWidth="1"/>
    <col min="13570" max="13571" width="8.7109375" style="835" customWidth="1"/>
    <col min="13572" max="13572" width="40.7109375" style="835" customWidth="1"/>
    <col min="13573" max="13824" width="9.140625" style="835"/>
    <col min="13825" max="13825" width="42.7109375" style="835" customWidth="1"/>
    <col min="13826" max="13827" width="8.7109375" style="835" customWidth="1"/>
    <col min="13828" max="13828" width="40.7109375" style="835" customWidth="1"/>
    <col min="13829" max="14080" width="9.140625" style="835"/>
    <col min="14081" max="14081" width="42.7109375" style="835" customWidth="1"/>
    <col min="14082" max="14083" width="8.7109375" style="835" customWidth="1"/>
    <col min="14084" max="14084" width="40.7109375" style="835" customWidth="1"/>
    <col min="14085" max="14336" width="9.140625" style="835"/>
    <col min="14337" max="14337" width="42.7109375" style="835" customWidth="1"/>
    <col min="14338" max="14339" width="8.7109375" style="835" customWidth="1"/>
    <col min="14340" max="14340" width="40.7109375" style="835" customWidth="1"/>
    <col min="14341" max="14592" width="9.140625" style="835"/>
    <col min="14593" max="14593" width="42.7109375" style="835" customWidth="1"/>
    <col min="14594" max="14595" width="8.7109375" style="835" customWidth="1"/>
    <col min="14596" max="14596" width="40.7109375" style="835" customWidth="1"/>
    <col min="14597" max="14848" width="9.140625" style="835"/>
    <col min="14849" max="14849" width="42.7109375" style="835" customWidth="1"/>
    <col min="14850" max="14851" width="8.7109375" style="835" customWidth="1"/>
    <col min="14852" max="14852" width="40.7109375" style="835" customWidth="1"/>
    <col min="14853" max="15104" width="9.140625" style="835"/>
    <col min="15105" max="15105" width="42.7109375" style="835" customWidth="1"/>
    <col min="15106" max="15107" width="8.7109375" style="835" customWidth="1"/>
    <col min="15108" max="15108" width="40.7109375" style="835" customWidth="1"/>
    <col min="15109" max="15360" width="9.140625" style="835"/>
    <col min="15361" max="15361" width="42.7109375" style="835" customWidth="1"/>
    <col min="15362" max="15363" width="8.7109375" style="835" customWidth="1"/>
    <col min="15364" max="15364" width="40.7109375" style="835" customWidth="1"/>
    <col min="15365" max="15616" width="9.140625" style="835"/>
    <col min="15617" max="15617" width="42.7109375" style="835" customWidth="1"/>
    <col min="15618" max="15619" width="8.7109375" style="835" customWidth="1"/>
    <col min="15620" max="15620" width="40.7109375" style="835" customWidth="1"/>
    <col min="15621" max="15872" width="9.140625" style="835"/>
    <col min="15873" max="15873" width="42.7109375" style="835" customWidth="1"/>
    <col min="15874" max="15875" width="8.7109375" style="835" customWidth="1"/>
    <col min="15876" max="15876" width="40.7109375" style="835" customWidth="1"/>
    <col min="15877" max="16128" width="9.140625" style="835"/>
    <col min="16129" max="16129" width="42.7109375" style="835" customWidth="1"/>
    <col min="16130" max="16131" width="8.7109375" style="835" customWidth="1"/>
    <col min="16132" max="16132" width="40.7109375" style="835" customWidth="1"/>
    <col min="16133" max="16384" width="9.140625" style="835"/>
  </cols>
  <sheetData>
    <row r="1" spans="1:4" ht="46.5" customHeight="1" x14ac:dyDescent="0.2">
      <c r="A1" s="832" t="s">
        <v>718</v>
      </c>
      <c r="B1" s="833"/>
      <c r="C1" s="833"/>
      <c r="D1" s="834" t="s">
        <v>719</v>
      </c>
    </row>
    <row r="2" spans="1:4" ht="42.75" customHeight="1" x14ac:dyDescent="0.2">
      <c r="A2" s="836" t="s">
        <v>454</v>
      </c>
      <c r="B2" s="837" t="s">
        <v>965</v>
      </c>
      <c r="C2" s="837" t="s">
        <v>967</v>
      </c>
      <c r="D2" s="838" t="s">
        <v>111</v>
      </c>
    </row>
    <row r="3" spans="1:4" ht="3.75" customHeight="1" thickBot="1" x14ac:dyDescent="0.25">
      <c r="A3" s="884"/>
      <c r="B3" s="885"/>
      <c r="C3" s="885"/>
      <c r="D3" s="886"/>
    </row>
    <row r="4" spans="1:4" ht="29.25" customHeight="1" thickTop="1" thickBot="1" x14ac:dyDescent="0.25">
      <c r="A4" s="902" t="s">
        <v>755</v>
      </c>
      <c r="B4" s="903"/>
      <c r="C4" s="904"/>
      <c r="D4" s="905" t="s">
        <v>452</v>
      </c>
    </row>
    <row r="5" spans="1:4" ht="28.5" customHeight="1" thickTop="1" thickBot="1" x14ac:dyDescent="0.25">
      <c r="A5" s="887" t="s">
        <v>1272</v>
      </c>
      <c r="B5" s="888">
        <v>6</v>
      </c>
      <c r="C5" s="889" t="s">
        <v>1</v>
      </c>
      <c r="D5" s="890" t="s">
        <v>1273</v>
      </c>
    </row>
    <row r="6" spans="1:4" ht="3.75" customHeight="1" thickTop="1" thickBot="1" x14ac:dyDescent="0.25">
      <c r="A6" s="884"/>
      <c r="B6" s="885"/>
      <c r="C6" s="885"/>
      <c r="D6" s="886"/>
    </row>
    <row r="7" spans="1:4" ht="29.25" customHeight="1" thickTop="1" thickBot="1" x14ac:dyDescent="0.25">
      <c r="A7" s="902" t="s">
        <v>756</v>
      </c>
      <c r="B7" s="903"/>
      <c r="C7" s="904"/>
      <c r="D7" s="905" t="s">
        <v>451</v>
      </c>
    </row>
    <row r="8" spans="1:4" ht="26.25" customHeight="1" thickTop="1" thickBot="1" x14ac:dyDescent="0.25">
      <c r="A8" s="861" t="s">
        <v>1305</v>
      </c>
      <c r="B8" s="864">
        <v>13</v>
      </c>
      <c r="C8" s="862" t="s">
        <v>2</v>
      </c>
      <c r="D8" s="863" t="s">
        <v>1178</v>
      </c>
    </row>
    <row r="9" spans="1:4" ht="28.5" customHeight="1" thickTop="1" thickBot="1" x14ac:dyDescent="0.25">
      <c r="A9" s="846" t="s">
        <v>1304</v>
      </c>
      <c r="B9" s="847">
        <v>18</v>
      </c>
      <c r="C9" s="848" t="s">
        <v>3</v>
      </c>
      <c r="D9" s="849" t="s">
        <v>1179</v>
      </c>
    </row>
    <row r="10" spans="1:4" ht="26.25" customHeight="1" thickTop="1" thickBot="1" x14ac:dyDescent="0.25">
      <c r="A10" s="861" t="s">
        <v>1248</v>
      </c>
      <c r="B10" s="864">
        <v>22</v>
      </c>
      <c r="C10" s="862" t="s">
        <v>4</v>
      </c>
      <c r="D10" s="863" t="s">
        <v>1180</v>
      </c>
    </row>
    <row r="11" spans="1:4" ht="26.25" customHeight="1" thickTop="1" thickBot="1" x14ac:dyDescent="0.25">
      <c r="A11" s="846" t="s">
        <v>1249</v>
      </c>
      <c r="B11" s="847">
        <v>26</v>
      </c>
      <c r="C11" s="848" t="s">
        <v>5</v>
      </c>
      <c r="D11" s="849" t="s">
        <v>1181</v>
      </c>
    </row>
    <row r="12" spans="1:4" ht="28.5" customHeight="1" thickTop="1" thickBot="1" x14ac:dyDescent="0.25">
      <c r="A12" s="861" t="s">
        <v>1250</v>
      </c>
      <c r="B12" s="864">
        <v>28</v>
      </c>
      <c r="C12" s="862" t="s">
        <v>6</v>
      </c>
      <c r="D12" s="863" t="s">
        <v>1182</v>
      </c>
    </row>
    <row r="13" spans="1:4" ht="28.5" customHeight="1" thickTop="1" thickBot="1" x14ac:dyDescent="0.25">
      <c r="A13" s="846" t="s">
        <v>1251</v>
      </c>
      <c r="B13" s="847">
        <v>30</v>
      </c>
      <c r="C13" s="848" t="s">
        <v>7</v>
      </c>
      <c r="D13" s="849" t="s">
        <v>1183</v>
      </c>
    </row>
    <row r="14" spans="1:4" ht="28.5" customHeight="1" thickTop="1" thickBot="1" x14ac:dyDescent="0.25">
      <c r="A14" s="861" t="s">
        <v>1252</v>
      </c>
      <c r="B14" s="864">
        <v>45</v>
      </c>
      <c r="C14" s="862" t="s">
        <v>8</v>
      </c>
      <c r="D14" s="863" t="s">
        <v>1184</v>
      </c>
    </row>
    <row r="15" spans="1:4" ht="3.75" customHeight="1" thickTop="1" thickBot="1" x14ac:dyDescent="0.25">
      <c r="A15" s="906"/>
      <c r="B15" s="907"/>
      <c r="C15" s="907"/>
      <c r="D15" s="908"/>
    </row>
    <row r="16" spans="1:4" ht="29.25" customHeight="1" thickTop="1" thickBot="1" x14ac:dyDescent="0.25">
      <c r="A16" s="902" t="s">
        <v>1032</v>
      </c>
      <c r="B16" s="903"/>
      <c r="C16" s="904"/>
      <c r="D16" s="905" t="s">
        <v>1033</v>
      </c>
    </row>
    <row r="17" spans="1:4" ht="28.5" customHeight="1" thickTop="1" thickBot="1" x14ac:dyDescent="0.25">
      <c r="A17" s="842" t="s">
        <v>1253</v>
      </c>
      <c r="B17" s="843">
        <v>59</v>
      </c>
      <c r="C17" s="844" t="s">
        <v>9</v>
      </c>
      <c r="D17" s="845" t="s">
        <v>1185</v>
      </c>
    </row>
    <row r="18" spans="1:4" ht="28.5" customHeight="1" thickTop="1" thickBot="1" x14ac:dyDescent="0.25">
      <c r="A18" s="846" t="s">
        <v>1254</v>
      </c>
      <c r="B18" s="847">
        <v>61</v>
      </c>
      <c r="C18" s="848" t="s">
        <v>10</v>
      </c>
      <c r="D18" s="849" t="s">
        <v>1186</v>
      </c>
    </row>
    <row r="19" spans="1:4" ht="28.5" customHeight="1" thickTop="1" thickBot="1" x14ac:dyDescent="0.25">
      <c r="A19" s="842" t="s">
        <v>1306</v>
      </c>
      <c r="B19" s="843">
        <v>64</v>
      </c>
      <c r="C19" s="844" t="s">
        <v>112</v>
      </c>
      <c r="D19" s="845" t="s">
        <v>1187</v>
      </c>
    </row>
    <row r="20" spans="1:4" ht="28.5" customHeight="1" thickTop="1" x14ac:dyDescent="0.2">
      <c r="A20" s="891" t="s">
        <v>1255</v>
      </c>
      <c r="B20" s="892">
        <v>75</v>
      </c>
      <c r="C20" s="893" t="s">
        <v>25</v>
      </c>
      <c r="D20" s="894" t="s">
        <v>1188</v>
      </c>
    </row>
    <row r="21" spans="1:4" ht="3.75" customHeight="1" thickBot="1" x14ac:dyDescent="0.25">
      <c r="A21" s="884"/>
      <c r="B21" s="885"/>
      <c r="C21" s="885"/>
      <c r="D21" s="886"/>
    </row>
    <row r="22" spans="1:4" ht="29.25" customHeight="1" thickTop="1" thickBot="1" x14ac:dyDescent="0.25">
      <c r="A22" s="902" t="s">
        <v>1035</v>
      </c>
      <c r="B22" s="903"/>
      <c r="C22" s="904"/>
      <c r="D22" s="905" t="s">
        <v>1034</v>
      </c>
    </row>
    <row r="23" spans="1:4" ht="28.5" customHeight="1" thickTop="1" thickBot="1" x14ac:dyDescent="0.25">
      <c r="A23" s="842" t="s">
        <v>1256</v>
      </c>
      <c r="B23" s="843">
        <v>104</v>
      </c>
      <c r="C23" s="844" t="s">
        <v>26</v>
      </c>
      <c r="D23" s="845" t="s">
        <v>1189</v>
      </c>
    </row>
    <row r="24" spans="1:4" ht="28.5" customHeight="1" thickTop="1" x14ac:dyDescent="0.2">
      <c r="A24" s="895" t="s">
        <v>1247</v>
      </c>
      <c r="B24" s="896">
        <v>111</v>
      </c>
      <c r="C24" s="897" t="s">
        <v>113</v>
      </c>
      <c r="D24" s="898" t="s">
        <v>1190</v>
      </c>
    </row>
    <row r="25" spans="1:4" x14ac:dyDescent="0.2">
      <c r="B25" s="835"/>
      <c r="D25" s="882"/>
    </row>
    <row r="26" spans="1:4" x14ac:dyDescent="0.2">
      <c r="B26" s="835"/>
      <c r="D26" s="882"/>
    </row>
    <row r="27" spans="1:4" x14ac:dyDescent="0.2">
      <c r="B27" s="835"/>
      <c r="D27" s="882"/>
    </row>
    <row r="28" spans="1:4" x14ac:dyDescent="0.2">
      <c r="B28" s="835"/>
      <c r="D28" s="882"/>
    </row>
    <row r="29" spans="1:4" x14ac:dyDescent="0.2">
      <c r="A29" s="835" t="s">
        <v>298</v>
      </c>
      <c r="B29" s="835"/>
      <c r="D29" s="882"/>
    </row>
    <row r="30" spans="1:4" x14ac:dyDescent="0.2">
      <c r="B30" s="835"/>
      <c r="D30" s="882"/>
    </row>
    <row r="31" spans="1:4" x14ac:dyDescent="0.2">
      <c r="B31" s="835"/>
      <c r="D31" s="882"/>
    </row>
    <row r="32" spans="1:4" x14ac:dyDescent="0.2">
      <c r="B32" s="835"/>
      <c r="D32" s="882"/>
    </row>
    <row r="33" spans="2:4" x14ac:dyDescent="0.2">
      <c r="B33" s="835"/>
      <c r="D33" s="882"/>
    </row>
    <row r="34" spans="2:4" x14ac:dyDescent="0.2">
      <c r="B34" s="835"/>
      <c r="D34" s="882"/>
    </row>
    <row r="35" spans="2:4" x14ac:dyDescent="0.2">
      <c r="B35" s="835"/>
      <c r="D35" s="882"/>
    </row>
    <row r="36" spans="2:4" x14ac:dyDescent="0.2">
      <c r="B36" s="835"/>
      <c r="D36" s="882"/>
    </row>
    <row r="37" spans="2:4" x14ac:dyDescent="0.2">
      <c r="B37" s="835"/>
      <c r="D37" s="882"/>
    </row>
    <row r="38" spans="2:4" x14ac:dyDescent="0.2">
      <c r="B38" s="835"/>
      <c r="D38" s="882"/>
    </row>
    <row r="39" spans="2:4" x14ac:dyDescent="0.2">
      <c r="B39" s="835"/>
      <c r="D39" s="882"/>
    </row>
    <row r="40" spans="2:4" x14ac:dyDescent="0.2">
      <c r="B40" s="835"/>
      <c r="D40" s="882"/>
    </row>
    <row r="41" spans="2:4" x14ac:dyDescent="0.2">
      <c r="B41" s="835"/>
      <c r="D41" s="882"/>
    </row>
    <row r="42" spans="2:4" x14ac:dyDescent="0.2">
      <c r="B42" s="835"/>
      <c r="D42" s="882"/>
    </row>
    <row r="43" spans="2:4" x14ac:dyDescent="0.2">
      <c r="B43" s="835"/>
    </row>
    <row r="44" spans="2:4" x14ac:dyDescent="0.2">
      <c r="B44" s="835"/>
    </row>
    <row r="45" spans="2:4" x14ac:dyDescent="0.2">
      <c r="B45" s="835"/>
    </row>
    <row r="46" spans="2:4" x14ac:dyDescent="0.2">
      <c r="B46" s="835"/>
    </row>
    <row r="47" spans="2:4" x14ac:dyDescent="0.2">
      <c r="B47" s="835"/>
    </row>
    <row r="48" spans="2:4" x14ac:dyDescent="0.2">
      <c r="B48" s="835"/>
    </row>
    <row r="49" spans="2:2" x14ac:dyDescent="0.2">
      <c r="B49" s="835"/>
    </row>
    <row r="50" spans="2:2" x14ac:dyDescent="0.2">
      <c r="B50" s="835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2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52.7109375" style="25" customWidth="1"/>
    <col min="2" max="256" width="9.140625" style="25"/>
    <col min="257" max="257" width="52.7109375" style="25" customWidth="1"/>
    <col min="258" max="512" width="9.140625" style="25"/>
    <col min="513" max="513" width="52.7109375" style="25" customWidth="1"/>
    <col min="514" max="768" width="9.140625" style="25"/>
    <col min="769" max="769" width="52.7109375" style="25" customWidth="1"/>
    <col min="770" max="1024" width="9.140625" style="25"/>
    <col min="1025" max="1025" width="52.7109375" style="25" customWidth="1"/>
    <col min="1026" max="1280" width="9.140625" style="25"/>
    <col min="1281" max="1281" width="52.7109375" style="25" customWidth="1"/>
    <col min="1282" max="1536" width="9.140625" style="25"/>
    <col min="1537" max="1537" width="52.7109375" style="25" customWidth="1"/>
    <col min="1538" max="1792" width="9.140625" style="25"/>
    <col min="1793" max="1793" width="52.7109375" style="25" customWidth="1"/>
    <col min="1794" max="2048" width="9.140625" style="25"/>
    <col min="2049" max="2049" width="52.7109375" style="25" customWidth="1"/>
    <col min="2050" max="2304" width="9.140625" style="25"/>
    <col min="2305" max="2305" width="52.7109375" style="25" customWidth="1"/>
    <col min="2306" max="2560" width="9.140625" style="25"/>
    <col min="2561" max="2561" width="52.7109375" style="25" customWidth="1"/>
    <col min="2562" max="2816" width="9.140625" style="25"/>
    <col min="2817" max="2817" width="52.7109375" style="25" customWidth="1"/>
    <col min="2818" max="3072" width="9.140625" style="25"/>
    <col min="3073" max="3073" width="52.7109375" style="25" customWidth="1"/>
    <col min="3074" max="3328" width="9.140625" style="25"/>
    <col min="3329" max="3329" width="52.7109375" style="25" customWidth="1"/>
    <col min="3330" max="3584" width="9.140625" style="25"/>
    <col min="3585" max="3585" width="52.7109375" style="25" customWidth="1"/>
    <col min="3586" max="3840" width="9.140625" style="25"/>
    <col min="3841" max="3841" width="52.7109375" style="25" customWidth="1"/>
    <col min="3842" max="4096" width="9.140625" style="25"/>
    <col min="4097" max="4097" width="52.7109375" style="25" customWidth="1"/>
    <col min="4098" max="4352" width="9.140625" style="25"/>
    <col min="4353" max="4353" width="52.7109375" style="25" customWidth="1"/>
    <col min="4354" max="4608" width="9.140625" style="25"/>
    <col min="4609" max="4609" width="52.7109375" style="25" customWidth="1"/>
    <col min="4610" max="4864" width="9.140625" style="25"/>
    <col min="4865" max="4865" width="52.7109375" style="25" customWidth="1"/>
    <col min="4866" max="5120" width="9.140625" style="25"/>
    <col min="5121" max="5121" width="52.7109375" style="25" customWidth="1"/>
    <col min="5122" max="5376" width="9.140625" style="25"/>
    <col min="5377" max="5377" width="52.7109375" style="25" customWidth="1"/>
    <col min="5378" max="5632" width="9.140625" style="25"/>
    <col min="5633" max="5633" width="52.7109375" style="25" customWidth="1"/>
    <col min="5634" max="5888" width="9.140625" style="25"/>
    <col min="5889" max="5889" width="52.7109375" style="25" customWidth="1"/>
    <col min="5890" max="6144" width="9.140625" style="25"/>
    <col min="6145" max="6145" width="52.7109375" style="25" customWidth="1"/>
    <col min="6146" max="6400" width="9.140625" style="25"/>
    <col min="6401" max="6401" width="52.7109375" style="25" customWidth="1"/>
    <col min="6402" max="6656" width="9.140625" style="25"/>
    <col min="6657" max="6657" width="52.7109375" style="25" customWidth="1"/>
    <col min="6658" max="6912" width="9.140625" style="25"/>
    <col min="6913" max="6913" width="52.7109375" style="25" customWidth="1"/>
    <col min="6914" max="7168" width="9.140625" style="25"/>
    <col min="7169" max="7169" width="52.7109375" style="25" customWidth="1"/>
    <col min="7170" max="7424" width="9.140625" style="25"/>
    <col min="7425" max="7425" width="52.7109375" style="25" customWidth="1"/>
    <col min="7426" max="7680" width="9.140625" style="25"/>
    <col min="7681" max="7681" width="52.7109375" style="25" customWidth="1"/>
    <col min="7682" max="7936" width="9.140625" style="25"/>
    <col min="7937" max="7937" width="52.7109375" style="25" customWidth="1"/>
    <col min="7938" max="8192" width="9.140625" style="25"/>
    <col min="8193" max="8193" width="52.7109375" style="25" customWidth="1"/>
    <col min="8194" max="8448" width="9.140625" style="25"/>
    <col min="8449" max="8449" width="52.7109375" style="25" customWidth="1"/>
    <col min="8450" max="8704" width="9.140625" style="25"/>
    <col min="8705" max="8705" width="52.7109375" style="25" customWidth="1"/>
    <col min="8706" max="8960" width="9.140625" style="25"/>
    <col min="8961" max="8961" width="52.7109375" style="25" customWidth="1"/>
    <col min="8962" max="9216" width="9.140625" style="25"/>
    <col min="9217" max="9217" width="52.7109375" style="25" customWidth="1"/>
    <col min="9218" max="9472" width="9.140625" style="25"/>
    <col min="9473" max="9473" width="52.7109375" style="25" customWidth="1"/>
    <col min="9474" max="9728" width="9.140625" style="25"/>
    <col min="9729" max="9729" width="52.7109375" style="25" customWidth="1"/>
    <col min="9730" max="9984" width="9.140625" style="25"/>
    <col min="9985" max="9985" width="52.7109375" style="25" customWidth="1"/>
    <col min="9986" max="10240" width="9.140625" style="25"/>
    <col min="10241" max="10241" width="52.7109375" style="25" customWidth="1"/>
    <col min="10242" max="10496" width="9.140625" style="25"/>
    <col min="10497" max="10497" width="52.7109375" style="25" customWidth="1"/>
    <col min="10498" max="10752" width="9.140625" style="25"/>
    <col min="10753" max="10753" width="52.7109375" style="25" customWidth="1"/>
    <col min="10754" max="11008" width="9.140625" style="25"/>
    <col min="11009" max="11009" width="52.7109375" style="25" customWidth="1"/>
    <col min="11010" max="11264" width="9.140625" style="25"/>
    <col min="11265" max="11265" width="52.7109375" style="25" customWidth="1"/>
    <col min="11266" max="11520" width="9.140625" style="25"/>
    <col min="11521" max="11521" width="52.7109375" style="25" customWidth="1"/>
    <col min="11522" max="11776" width="9.140625" style="25"/>
    <col min="11777" max="11777" width="52.7109375" style="25" customWidth="1"/>
    <col min="11778" max="12032" width="9.140625" style="25"/>
    <col min="12033" max="12033" width="52.7109375" style="25" customWidth="1"/>
    <col min="12034" max="12288" width="9.140625" style="25"/>
    <col min="12289" max="12289" width="52.7109375" style="25" customWidth="1"/>
    <col min="12290" max="12544" width="9.140625" style="25"/>
    <col min="12545" max="12545" width="52.7109375" style="25" customWidth="1"/>
    <col min="12546" max="12800" width="9.140625" style="25"/>
    <col min="12801" max="12801" width="52.7109375" style="25" customWidth="1"/>
    <col min="12802" max="13056" width="9.140625" style="25"/>
    <col min="13057" max="13057" width="52.7109375" style="25" customWidth="1"/>
    <col min="13058" max="13312" width="9.140625" style="25"/>
    <col min="13313" max="13313" width="52.7109375" style="25" customWidth="1"/>
    <col min="13314" max="13568" width="9.140625" style="25"/>
    <col min="13569" max="13569" width="52.7109375" style="25" customWidth="1"/>
    <col min="13570" max="13824" width="9.140625" style="25"/>
    <col min="13825" max="13825" width="52.7109375" style="25" customWidth="1"/>
    <col min="13826" max="14080" width="9.140625" style="25"/>
    <col min="14081" max="14081" width="52.7109375" style="25" customWidth="1"/>
    <col min="14082" max="14336" width="9.140625" style="25"/>
    <col min="14337" max="14337" width="52.7109375" style="25" customWidth="1"/>
    <col min="14338" max="14592" width="9.140625" style="25"/>
    <col min="14593" max="14593" width="52.7109375" style="25" customWidth="1"/>
    <col min="14594" max="14848" width="9.140625" style="25"/>
    <col min="14849" max="14849" width="52.7109375" style="25" customWidth="1"/>
    <col min="14850" max="15104" width="9.140625" style="25"/>
    <col min="15105" max="15105" width="52.7109375" style="25" customWidth="1"/>
    <col min="15106" max="15360" width="9.140625" style="25"/>
    <col min="15361" max="15361" width="52.7109375" style="25" customWidth="1"/>
    <col min="15362" max="15616" width="9.140625" style="25"/>
    <col min="15617" max="15617" width="52.7109375" style="25" customWidth="1"/>
    <col min="15618" max="15872" width="9.140625" style="25"/>
    <col min="15873" max="15873" width="52.7109375" style="25" customWidth="1"/>
    <col min="15874" max="16128" width="9.140625" style="25"/>
    <col min="16129" max="16129" width="52.7109375" style="25" customWidth="1"/>
    <col min="16130" max="16384" width="9.140625" style="25"/>
  </cols>
  <sheetData>
    <row r="1" spans="1:1" ht="99" customHeight="1" thickTop="1" thickBot="1" x14ac:dyDescent="0.25">
      <c r="A1" s="899" t="s">
        <v>968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B4E53-370D-4F20-A896-F8E605538900}">
  <dimension ref="A1:M18"/>
  <sheetViews>
    <sheetView view="pageBreakPreview" topLeftCell="A3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8.85546875" style="6" customWidth="1"/>
    <col min="2" max="3" width="10.85546875" style="6" customWidth="1"/>
    <col min="4" max="7" width="9.7109375" style="6" customWidth="1"/>
    <col min="8" max="8" width="10.85546875" style="6" customWidth="1"/>
    <col min="9" max="9" width="28.85546875" style="6" customWidth="1"/>
    <col min="10" max="256" width="8.85546875" style="36"/>
    <col min="257" max="257" width="30.7109375" style="36" customWidth="1"/>
    <col min="258" max="259" width="12.7109375" style="36" customWidth="1"/>
    <col min="260" max="263" width="10.7109375" style="36" customWidth="1"/>
    <col min="264" max="264" width="12.7109375" style="36" customWidth="1"/>
    <col min="265" max="265" width="30.7109375" style="36" customWidth="1"/>
    <col min="266" max="512" width="8.85546875" style="36"/>
    <col min="513" max="513" width="30.7109375" style="36" customWidth="1"/>
    <col min="514" max="515" width="12.7109375" style="36" customWidth="1"/>
    <col min="516" max="519" width="10.7109375" style="36" customWidth="1"/>
    <col min="520" max="520" width="12.7109375" style="36" customWidth="1"/>
    <col min="521" max="521" width="30.7109375" style="36" customWidth="1"/>
    <col min="522" max="768" width="8.85546875" style="36"/>
    <col min="769" max="769" width="30.7109375" style="36" customWidth="1"/>
    <col min="770" max="771" width="12.7109375" style="36" customWidth="1"/>
    <col min="772" max="775" width="10.7109375" style="36" customWidth="1"/>
    <col min="776" max="776" width="12.7109375" style="36" customWidth="1"/>
    <col min="777" max="777" width="30.7109375" style="36" customWidth="1"/>
    <col min="778" max="1024" width="8.85546875" style="36"/>
    <col min="1025" max="1025" width="30.7109375" style="36" customWidth="1"/>
    <col min="1026" max="1027" width="12.7109375" style="36" customWidth="1"/>
    <col min="1028" max="1031" width="10.7109375" style="36" customWidth="1"/>
    <col min="1032" max="1032" width="12.7109375" style="36" customWidth="1"/>
    <col min="1033" max="1033" width="30.7109375" style="36" customWidth="1"/>
    <col min="1034" max="1280" width="8.85546875" style="36"/>
    <col min="1281" max="1281" width="30.7109375" style="36" customWidth="1"/>
    <col min="1282" max="1283" width="12.7109375" style="36" customWidth="1"/>
    <col min="1284" max="1287" width="10.7109375" style="36" customWidth="1"/>
    <col min="1288" max="1288" width="12.7109375" style="36" customWidth="1"/>
    <col min="1289" max="1289" width="30.7109375" style="36" customWidth="1"/>
    <col min="1290" max="1536" width="8.85546875" style="36"/>
    <col min="1537" max="1537" width="30.7109375" style="36" customWidth="1"/>
    <col min="1538" max="1539" width="12.7109375" style="36" customWidth="1"/>
    <col min="1540" max="1543" width="10.7109375" style="36" customWidth="1"/>
    <col min="1544" max="1544" width="12.7109375" style="36" customWidth="1"/>
    <col min="1545" max="1545" width="30.7109375" style="36" customWidth="1"/>
    <col min="1546" max="1792" width="8.85546875" style="36"/>
    <col min="1793" max="1793" width="30.7109375" style="36" customWidth="1"/>
    <col min="1794" max="1795" width="12.7109375" style="36" customWidth="1"/>
    <col min="1796" max="1799" width="10.7109375" style="36" customWidth="1"/>
    <col min="1800" max="1800" width="12.7109375" style="36" customWidth="1"/>
    <col min="1801" max="1801" width="30.7109375" style="36" customWidth="1"/>
    <col min="1802" max="2048" width="8.85546875" style="36"/>
    <col min="2049" max="2049" width="30.7109375" style="36" customWidth="1"/>
    <col min="2050" max="2051" width="12.7109375" style="36" customWidth="1"/>
    <col min="2052" max="2055" width="10.7109375" style="36" customWidth="1"/>
    <col min="2056" max="2056" width="12.7109375" style="36" customWidth="1"/>
    <col min="2057" max="2057" width="30.7109375" style="36" customWidth="1"/>
    <col min="2058" max="2304" width="8.85546875" style="36"/>
    <col min="2305" max="2305" width="30.7109375" style="36" customWidth="1"/>
    <col min="2306" max="2307" width="12.7109375" style="36" customWidth="1"/>
    <col min="2308" max="2311" width="10.7109375" style="36" customWidth="1"/>
    <col min="2312" max="2312" width="12.7109375" style="36" customWidth="1"/>
    <col min="2313" max="2313" width="30.7109375" style="36" customWidth="1"/>
    <col min="2314" max="2560" width="8.85546875" style="36"/>
    <col min="2561" max="2561" width="30.7109375" style="36" customWidth="1"/>
    <col min="2562" max="2563" width="12.7109375" style="36" customWidth="1"/>
    <col min="2564" max="2567" width="10.7109375" style="36" customWidth="1"/>
    <col min="2568" max="2568" width="12.7109375" style="36" customWidth="1"/>
    <col min="2569" max="2569" width="30.7109375" style="36" customWidth="1"/>
    <col min="2570" max="2816" width="8.85546875" style="36"/>
    <col min="2817" max="2817" width="30.7109375" style="36" customWidth="1"/>
    <col min="2818" max="2819" width="12.7109375" style="36" customWidth="1"/>
    <col min="2820" max="2823" width="10.7109375" style="36" customWidth="1"/>
    <col min="2824" max="2824" width="12.7109375" style="36" customWidth="1"/>
    <col min="2825" max="2825" width="30.7109375" style="36" customWidth="1"/>
    <col min="2826" max="3072" width="8.85546875" style="36"/>
    <col min="3073" max="3073" width="30.7109375" style="36" customWidth="1"/>
    <col min="3074" max="3075" width="12.7109375" style="36" customWidth="1"/>
    <col min="3076" max="3079" width="10.7109375" style="36" customWidth="1"/>
    <col min="3080" max="3080" width="12.7109375" style="36" customWidth="1"/>
    <col min="3081" max="3081" width="30.7109375" style="36" customWidth="1"/>
    <col min="3082" max="3328" width="8.85546875" style="36"/>
    <col min="3329" max="3329" width="30.7109375" style="36" customWidth="1"/>
    <col min="3330" max="3331" width="12.7109375" style="36" customWidth="1"/>
    <col min="3332" max="3335" width="10.7109375" style="36" customWidth="1"/>
    <col min="3336" max="3336" width="12.7109375" style="36" customWidth="1"/>
    <col min="3337" max="3337" width="30.7109375" style="36" customWidth="1"/>
    <col min="3338" max="3584" width="8.85546875" style="36"/>
    <col min="3585" max="3585" width="30.7109375" style="36" customWidth="1"/>
    <col min="3586" max="3587" width="12.7109375" style="36" customWidth="1"/>
    <col min="3588" max="3591" width="10.7109375" style="36" customWidth="1"/>
    <col min="3592" max="3592" width="12.7109375" style="36" customWidth="1"/>
    <col min="3593" max="3593" width="30.7109375" style="36" customWidth="1"/>
    <col min="3594" max="3840" width="8.85546875" style="36"/>
    <col min="3841" max="3841" width="30.7109375" style="36" customWidth="1"/>
    <col min="3842" max="3843" width="12.7109375" style="36" customWidth="1"/>
    <col min="3844" max="3847" width="10.7109375" style="36" customWidth="1"/>
    <col min="3848" max="3848" width="12.7109375" style="36" customWidth="1"/>
    <col min="3849" max="3849" width="30.7109375" style="36" customWidth="1"/>
    <col min="3850" max="4096" width="8.85546875" style="36"/>
    <col min="4097" max="4097" width="30.7109375" style="36" customWidth="1"/>
    <col min="4098" max="4099" width="12.7109375" style="36" customWidth="1"/>
    <col min="4100" max="4103" width="10.7109375" style="36" customWidth="1"/>
    <col min="4104" max="4104" width="12.7109375" style="36" customWidth="1"/>
    <col min="4105" max="4105" width="30.7109375" style="36" customWidth="1"/>
    <col min="4106" max="4352" width="8.85546875" style="36"/>
    <col min="4353" max="4353" width="30.7109375" style="36" customWidth="1"/>
    <col min="4354" max="4355" width="12.7109375" style="36" customWidth="1"/>
    <col min="4356" max="4359" width="10.7109375" style="36" customWidth="1"/>
    <col min="4360" max="4360" width="12.7109375" style="36" customWidth="1"/>
    <col min="4361" max="4361" width="30.7109375" style="36" customWidth="1"/>
    <col min="4362" max="4608" width="8.85546875" style="36"/>
    <col min="4609" max="4609" width="30.7109375" style="36" customWidth="1"/>
    <col min="4610" max="4611" width="12.7109375" style="36" customWidth="1"/>
    <col min="4612" max="4615" width="10.7109375" style="36" customWidth="1"/>
    <col min="4616" max="4616" width="12.7109375" style="36" customWidth="1"/>
    <col min="4617" max="4617" width="30.7109375" style="36" customWidth="1"/>
    <col min="4618" max="4864" width="8.85546875" style="36"/>
    <col min="4865" max="4865" width="30.7109375" style="36" customWidth="1"/>
    <col min="4866" max="4867" width="12.7109375" style="36" customWidth="1"/>
    <col min="4868" max="4871" width="10.7109375" style="36" customWidth="1"/>
    <col min="4872" max="4872" width="12.7109375" style="36" customWidth="1"/>
    <col min="4873" max="4873" width="30.7109375" style="36" customWidth="1"/>
    <col min="4874" max="5120" width="8.85546875" style="36"/>
    <col min="5121" max="5121" width="30.7109375" style="36" customWidth="1"/>
    <col min="5122" max="5123" width="12.7109375" style="36" customWidth="1"/>
    <col min="5124" max="5127" width="10.7109375" style="36" customWidth="1"/>
    <col min="5128" max="5128" width="12.7109375" style="36" customWidth="1"/>
    <col min="5129" max="5129" width="30.7109375" style="36" customWidth="1"/>
    <col min="5130" max="5376" width="8.85546875" style="36"/>
    <col min="5377" max="5377" width="30.7109375" style="36" customWidth="1"/>
    <col min="5378" max="5379" width="12.7109375" style="36" customWidth="1"/>
    <col min="5380" max="5383" width="10.7109375" style="36" customWidth="1"/>
    <col min="5384" max="5384" width="12.7109375" style="36" customWidth="1"/>
    <col min="5385" max="5385" width="30.7109375" style="36" customWidth="1"/>
    <col min="5386" max="5632" width="8.85546875" style="36"/>
    <col min="5633" max="5633" width="30.7109375" style="36" customWidth="1"/>
    <col min="5634" max="5635" width="12.7109375" style="36" customWidth="1"/>
    <col min="5636" max="5639" width="10.7109375" style="36" customWidth="1"/>
    <col min="5640" max="5640" width="12.7109375" style="36" customWidth="1"/>
    <col min="5641" max="5641" width="30.7109375" style="36" customWidth="1"/>
    <col min="5642" max="5888" width="8.85546875" style="36"/>
    <col min="5889" max="5889" width="30.7109375" style="36" customWidth="1"/>
    <col min="5890" max="5891" width="12.7109375" style="36" customWidth="1"/>
    <col min="5892" max="5895" width="10.7109375" style="36" customWidth="1"/>
    <col min="5896" max="5896" width="12.7109375" style="36" customWidth="1"/>
    <col min="5897" max="5897" width="30.7109375" style="36" customWidth="1"/>
    <col min="5898" max="6144" width="8.85546875" style="36"/>
    <col min="6145" max="6145" width="30.7109375" style="36" customWidth="1"/>
    <col min="6146" max="6147" width="12.7109375" style="36" customWidth="1"/>
    <col min="6148" max="6151" width="10.7109375" style="36" customWidth="1"/>
    <col min="6152" max="6152" width="12.7109375" style="36" customWidth="1"/>
    <col min="6153" max="6153" width="30.7109375" style="36" customWidth="1"/>
    <col min="6154" max="6400" width="8.85546875" style="36"/>
    <col min="6401" max="6401" width="30.7109375" style="36" customWidth="1"/>
    <col min="6402" max="6403" width="12.7109375" style="36" customWidth="1"/>
    <col min="6404" max="6407" width="10.7109375" style="36" customWidth="1"/>
    <col min="6408" max="6408" width="12.7109375" style="36" customWidth="1"/>
    <col min="6409" max="6409" width="30.7109375" style="36" customWidth="1"/>
    <col min="6410" max="6656" width="8.85546875" style="36"/>
    <col min="6657" max="6657" width="30.7109375" style="36" customWidth="1"/>
    <col min="6658" max="6659" width="12.7109375" style="36" customWidth="1"/>
    <col min="6660" max="6663" width="10.7109375" style="36" customWidth="1"/>
    <col min="6664" max="6664" width="12.7109375" style="36" customWidth="1"/>
    <col min="6665" max="6665" width="30.7109375" style="36" customWidth="1"/>
    <col min="6666" max="6912" width="8.85546875" style="36"/>
    <col min="6913" max="6913" width="30.7109375" style="36" customWidth="1"/>
    <col min="6914" max="6915" width="12.7109375" style="36" customWidth="1"/>
    <col min="6916" max="6919" width="10.7109375" style="36" customWidth="1"/>
    <col min="6920" max="6920" width="12.7109375" style="36" customWidth="1"/>
    <col min="6921" max="6921" width="30.7109375" style="36" customWidth="1"/>
    <col min="6922" max="7168" width="8.85546875" style="36"/>
    <col min="7169" max="7169" width="30.7109375" style="36" customWidth="1"/>
    <col min="7170" max="7171" width="12.7109375" style="36" customWidth="1"/>
    <col min="7172" max="7175" width="10.7109375" style="36" customWidth="1"/>
    <col min="7176" max="7176" width="12.7109375" style="36" customWidth="1"/>
    <col min="7177" max="7177" width="30.7109375" style="36" customWidth="1"/>
    <col min="7178" max="7424" width="8.85546875" style="36"/>
    <col min="7425" max="7425" width="30.7109375" style="36" customWidth="1"/>
    <col min="7426" max="7427" width="12.7109375" style="36" customWidth="1"/>
    <col min="7428" max="7431" width="10.7109375" style="36" customWidth="1"/>
    <col min="7432" max="7432" width="12.7109375" style="36" customWidth="1"/>
    <col min="7433" max="7433" width="30.7109375" style="36" customWidth="1"/>
    <col min="7434" max="7680" width="8.85546875" style="36"/>
    <col min="7681" max="7681" width="30.7109375" style="36" customWidth="1"/>
    <col min="7682" max="7683" width="12.7109375" style="36" customWidth="1"/>
    <col min="7684" max="7687" width="10.7109375" style="36" customWidth="1"/>
    <col min="7688" max="7688" width="12.7109375" style="36" customWidth="1"/>
    <col min="7689" max="7689" width="30.7109375" style="36" customWidth="1"/>
    <col min="7690" max="7936" width="8.85546875" style="36"/>
    <col min="7937" max="7937" width="30.7109375" style="36" customWidth="1"/>
    <col min="7938" max="7939" width="12.7109375" style="36" customWidth="1"/>
    <col min="7940" max="7943" width="10.7109375" style="36" customWidth="1"/>
    <col min="7944" max="7944" width="12.7109375" style="36" customWidth="1"/>
    <col min="7945" max="7945" width="30.7109375" style="36" customWidth="1"/>
    <col min="7946" max="8192" width="8.85546875" style="36"/>
    <col min="8193" max="8193" width="30.7109375" style="36" customWidth="1"/>
    <col min="8194" max="8195" width="12.7109375" style="36" customWidth="1"/>
    <col min="8196" max="8199" width="10.7109375" style="36" customWidth="1"/>
    <col min="8200" max="8200" width="12.7109375" style="36" customWidth="1"/>
    <col min="8201" max="8201" width="30.7109375" style="36" customWidth="1"/>
    <col min="8202" max="8448" width="8.85546875" style="36"/>
    <col min="8449" max="8449" width="30.7109375" style="36" customWidth="1"/>
    <col min="8450" max="8451" width="12.7109375" style="36" customWidth="1"/>
    <col min="8452" max="8455" width="10.7109375" style="36" customWidth="1"/>
    <col min="8456" max="8456" width="12.7109375" style="36" customWidth="1"/>
    <col min="8457" max="8457" width="30.7109375" style="36" customWidth="1"/>
    <col min="8458" max="8704" width="8.85546875" style="36"/>
    <col min="8705" max="8705" width="30.7109375" style="36" customWidth="1"/>
    <col min="8706" max="8707" width="12.7109375" style="36" customWidth="1"/>
    <col min="8708" max="8711" width="10.7109375" style="36" customWidth="1"/>
    <col min="8712" max="8712" width="12.7109375" style="36" customWidth="1"/>
    <col min="8713" max="8713" width="30.7109375" style="36" customWidth="1"/>
    <col min="8714" max="8960" width="8.85546875" style="36"/>
    <col min="8961" max="8961" width="30.7109375" style="36" customWidth="1"/>
    <col min="8962" max="8963" width="12.7109375" style="36" customWidth="1"/>
    <col min="8964" max="8967" width="10.7109375" style="36" customWidth="1"/>
    <col min="8968" max="8968" width="12.7109375" style="36" customWidth="1"/>
    <col min="8969" max="8969" width="30.7109375" style="36" customWidth="1"/>
    <col min="8970" max="9216" width="8.85546875" style="36"/>
    <col min="9217" max="9217" width="30.7109375" style="36" customWidth="1"/>
    <col min="9218" max="9219" width="12.7109375" style="36" customWidth="1"/>
    <col min="9220" max="9223" width="10.7109375" style="36" customWidth="1"/>
    <col min="9224" max="9224" width="12.7109375" style="36" customWidth="1"/>
    <col min="9225" max="9225" width="30.7109375" style="36" customWidth="1"/>
    <col min="9226" max="9472" width="8.85546875" style="36"/>
    <col min="9473" max="9473" width="30.7109375" style="36" customWidth="1"/>
    <col min="9474" max="9475" width="12.7109375" style="36" customWidth="1"/>
    <col min="9476" max="9479" width="10.7109375" style="36" customWidth="1"/>
    <col min="9480" max="9480" width="12.7109375" style="36" customWidth="1"/>
    <col min="9481" max="9481" width="30.7109375" style="36" customWidth="1"/>
    <col min="9482" max="9728" width="8.85546875" style="36"/>
    <col min="9729" max="9729" width="30.7109375" style="36" customWidth="1"/>
    <col min="9730" max="9731" width="12.7109375" style="36" customWidth="1"/>
    <col min="9732" max="9735" width="10.7109375" style="36" customWidth="1"/>
    <col min="9736" max="9736" width="12.7109375" style="36" customWidth="1"/>
    <col min="9737" max="9737" width="30.7109375" style="36" customWidth="1"/>
    <col min="9738" max="9984" width="8.85546875" style="36"/>
    <col min="9985" max="9985" width="30.7109375" style="36" customWidth="1"/>
    <col min="9986" max="9987" width="12.7109375" style="36" customWidth="1"/>
    <col min="9988" max="9991" width="10.7109375" style="36" customWidth="1"/>
    <col min="9992" max="9992" width="12.7109375" style="36" customWidth="1"/>
    <col min="9993" max="9993" width="30.7109375" style="36" customWidth="1"/>
    <col min="9994" max="10240" width="8.85546875" style="36"/>
    <col min="10241" max="10241" width="30.7109375" style="36" customWidth="1"/>
    <col min="10242" max="10243" width="12.7109375" style="36" customWidth="1"/>
    <col min="10244" max="10247" width="10.7109375" style="36" customWidth="1"/>
    <col min="10248" max="10248" width="12.7109375" style="36" customWidth="1"/>
    <col min="10249" max="10249" width="30.7109375" style="36" customWidth="1"/>
    <col min="10250" max="10496" width="8.85546875" style="36"/>
    <col min="10497" max="10497" width="30.7109375" style="36" customWidth="1"/>
    <col min="10498" max="10499" width="12.7109375" style="36" customWidth="1"/>
    <col min="10500" max="10503" width="10.7109375" style="36" customWidth="1"/>
    <col min="10504" max="10504" width="12.7109375" style="36" customWidth="1"/>
    <col min="10505" max="10505" width="30.7109375" style="36" customWidth="1"/>
    <col min="10506" max="10752" width="8.85546875" style="36"/>
    <col min="10753" max="10753" width="30.7109375" style="36" customWidth="1"/>
    <col min="10754" max="10755" width="12.7109375" style="36" customWidth="1"/>
    <col min="10756" max="10759" width="10.7109375" style="36" customWidth="1"/>
    <col min="10760" max="10760" width="12.7109375" style="36" customWidth="1"/>
    <col min="10761" max="10761" width="30.7109375" style="36" customWidth="1"/>
    <col min="10762" max="11008" width="8.85546875" style="36"/>
    <col min="11009" max="11009" width="30.7109375" style="36" customWidth="1"/>
    <col min="11010" max="11011" width="12.7109375" style="36" customWidth="1"/>
    <col min="11012" max="11015" width="10.7109375" style="36" customWidth="1"/>
    <col min="11016" max="11016" width="12.7109375" style="36" customWidth="1"/>
    <col min="11017" max="11017" width="30.7109375" style="36" customWidth="1"/>
    <col min="11018" max="11264" width="8.85546875" style="36"/>
    <col min="11265" max="11265" width="30.7109375" style="36" customWidth="1"/>
    <col min="11266" max="11267" width="12.7109375" style="36" customWidth="1"/>
    <col min="11268" max="11271" width="10.7109375" style="36" customWidth="1"/>
    <col min="11272" max="11272" width="12.7109375" style="36" customWidth="1"/>
    <col min="11273" max="11273" width="30.7109375" style="36" customWidth="1"/>
    <col min="11274" max="11520" width="8.85546875" style="36"/>
    <col min="11521" max="11521" width="30.7109375" style="36" customWidth="1"/>
    <col min="11522" max="11523" width="12.7109375" style="36" customWidth="1"/>
    <col min="11524" max="11527" width="10.7109375" style="36" customWidth="1"/>
    <col min="11528" max="11528" width="12.7109375" style="36" customWidth="1"/>
    <col min="11529" max="11529" width="30.7109375" style="36" customWidth="1"/>
    <col min="11530" max="11776" width="8.85546875" style="36"/>
    <col min="11777" max="11777" width="30.7109375" style="36" customWidth="1"/>
    <col min="11778" max="11779" width="12.7109375" style="36" customWidth="1"/>
    <col min="11780" max="11783" width="10.7109375" style="36" customWidth="1"/>
    <col min="11784" max="11784" width="12.7109375" style="36" customWidth="1"/>
    <col min="11785" max="11785" width="30.7109375" style="36" customWidth="1"/>
    <col min="11786" max="12032" width="8.85546875" style="36"/>
    <col min="12033" max="12033" width="30.7109375" style="36" customWidth="1"/>
    <col min="12034" max="12035" width="12.7109375" style="36" customWidth="1"/>
    <col min="12036" max="12039" width="10.7109375" style="36" customWidth="1"/>
    <col min="12040" max="12040" width="12.7109375" style="36" customWidth="1"/>
    <col min="12041" max="12041" width="30.7109375" style="36" customWidth="1"/>
    <col min="12042" max="12288" width="8.85546875" style="36"/>
    <col min="12289" max="12289" width="30.7109375" style="36" customWidth="1"/>
    <col min="12290" max="12291" width="12.7109375" style="36" customWidth="1"/>
    <col min="12292" max="12295" width="10.7109375" style="36" customWidth="1"/>
    <col min="12296" max="12296" width="12.7109375" style="36" customWidth="1"/>
    <col min="12297" max="12297" width="30.7109375" style="36" customWidth="1"/>
    <col min="12298" max="12544" width="8.85546875" style="36"/>
    <col min="12545" max="12545" width="30.7109375" style="36" customWidth="1"/>
    <col min="12546" max="12547" width="12.7109375" style="36" customWidth="1"/>
    <col min="12548" max="12551" width="10.7109375" style="36" customWidth="1"/>
    <col min="12552" max="12552" width="12.7109375" style="36" customWidth="1"/>
    <col min="12553" max="12553" width="30.7109375" style="36" customWidth="1"/>
    <col min="12554" max="12800" width="8.85546875" style="36"/>
    <col min="12801" max="12801" width="30.7109375" style="36" customWidth="1"/>
    <col min="12802" max="12803" width="12.7109375" style="36" customWidth="1"/>
    <col min="12804" max="12807" width="10.7109375" style="36" customWidth="1"/>
    <col min="12808" max="12808" width="12.7109375" style="36" customWidth="1"/>
    <col min="12809" max="12809" width="30.7109375" style="36" customWidth="1"/>
    <col min="12810" max="13056" width="8.85546875" style="36"/>
    <col min="13057" max="13057" width="30.7109375" style="36" customWidth="1"/>
    <col min="13058" max="13059" width="12.7109375" style="36" customWidth="1"/>
    <col min="13060" max="13063" width="10.7109375" style="36" customWidth="1"/>
    <col min="13064" max="13064" width="12.7109375" style="36" customWidth="1"/>
    <col min="13065" max="13065" width="30.7109375" style="36" customWidth="1"/>
    <col min="13066" max="13312" width="8.85546875" style="36"/>
    <col min="13313" max="13313" width="30.7109375" style="36" customWidth="1"/>
    <col min="13314" max="13315" width="12.7109375" style="36" customWidth="1"/>
    <col min="13316" max="13319" width="10.7109375" style="36" customWidth="1"/>
    <col min="13320" max="13320" width="12.7109375" style="36" customWidth="1"/>
    <col min="13321" max="13321" width="30.7109375" style="36" customWidth="1"/>
    <col min="13322" max="13568" width="8.85546875" style="36"/>
    <col min="13569" max="13569" width="30.7109375" style="36" customWidth="1"/>
    <col min="13570" max="13571" width="12.7109375" style="36" customWidth="1"/>
    <col min="13572" max="13575" width="10.7109375" style="36" customWidth="1"/>
    <col min="13576" max="13576" width="12.7109375" style="36" customWidth="1"/>
    <col min="13577" max="13577" width="30.7109375" style="36" customWidth="1"/>
    <col min="13578" max="13824" width="8.85546875" style="36"/>
    <col min="13825" max="13825" width="30.7109375" style="36" customWidth="1"/>
    <col min="13826" max="13827" width="12.7109375" style="36" customWidth="1"/>
    <col min="13828" max="13831" width="10.7109375" style="36" customWidth="1"/>
    <col min="13832" max="13832" width="12.7109375" style="36" customWidth="1"/>
    <col min="13833" max="13833" width="30.7109375" style="36" customWidth="1"/>
    <col min="13834" max="14080" width="8.85546875" style="36"/>
    <col min="14081" max="14081" width="30.7109375" style="36" customWidth="1"/>
    <col min="14082" max="14083" width="12.7109375" style="36" customWidth="1"/>
    <col min="14084" max="14087" width="10.7109375" style="36" customWidth="1"/>
    <col min="14088" max="14088" width="12.7109375" style="36" customWidth="1"/>
    <col min="14089" max="14089" width="30.7109375" style="36" customWidth="1"/>
    <col min="14090" max="14336" width="8.85546875" style="36"/>
    <col min="14337" max="14337" width="30.7109375" style="36" customWidth="1"/>
    <col min="14338" max="14339" width="12.7109375" style="36" customWidth="1"/>
    <col min="14340" max="14343" width="10.7109375" style="36" customWidth="1"/>
    <col min="14344" max="14344" width="12.7109375" style="36" customWidth="1"/>
    <col min="14345" max="14345" width="30.7109375" style="36" customWidth="1"/>
    <col min="14346" max="14592" width="8.85546875" style="36"/>
    <col min="14593" max="14593" width="30.7109375" style="36" customWidth="1"/>
    <col min="14594" max="14595" width="12.7109375" style="36" customWidth="1"/>
    <col min="14596" max="14599" width="10.7109375" style="36" customWidth="1"/>
    <col min="14600" max="14600" width="12.7109375" style="36" customWidth="1"/>
    <col min="14601" max="14601" width="30.7109375" style="36" customWidth="1"/>
    <col min="14602" max="14848" width="8.85546875" style="36"/>
    <col min="14849" max="14849" width="30.7109375" style="36" customWidth="1"/>
    <col min="14850" max="14851" width="12.7109375" style="36" customWidth="1"/>
    <col min="14852" max="14855" width="10.7109375" style="36" customWidth="1"/>
    <col min="14856" max="14856" width="12.7109375" style="36" customWidth="1"/>
    <col min="14857" max="14857" width="30.7109375" style="36" customWidth="1"/>
    <col min="14858" max="15104" width="8.85546875" style="36"/>
    <col min="15105" max="15105" width="30.7109375" style="36" customWidth="1"/>
    <col min="15106" max="15107" width="12.7109375" style="36" customWidth="1"/>
    <col min="15108" max="15111" width="10.7109375" style="36" customWidth="1"/>
    <col min="15112" max="15112" width="12.7109375" style="36" customWidth="1"/>
    <col min="15113" max="15113" width="30.7109375" style="36" customWidth="1"/>
    <col min="15114" max="15360" width="8.85546875" style="36"/>
    <col min="15361" max="15361" width="30.7109375" style="36" customWidth="1"/>
    <col min="15362" max="15363" width="12.7109375" style="36" customWidth="1"/>
    <col min="15364" max="15367" width="10.7109375" style="36" customWidth="1"/>
    <col min="15368" max="15368" width="12.7109375" style="36" customWidth="1"/>
    <col min="15369" max="15369" width="30.7109375" style="36" customWidth="1"/>
    <col min="15370" max="15616" width="8.85546875" style="36"/>
    <col min="15617" max="15617" width="30.7109375" style="36" customWidth="1"/>
    <col min="15618" max="15619" width="12.7109375" style="36" customWidth="1"/>
    <col min="15620" max="15623" width="10.7109375" style="36" customWidth="1"/>
    <col min="15624" max="15624" width="12.7109375" style="36" customWidth="1"/>
    <col min="15625" max="15625" width="30.7109375" style="36" customWidth="1"/>
    <col min="15626" max="15872" width="8.85546875" style="36"/>
    <col min="15873" max="15873" width="30.7109375" style="36" customWidth="1"/>
    <col min="15874" max="15875" width="12.7109375" style="36" customWidth="1"/>
    <col min="15876" max="15879" width="10.7109375" style="36" customWidth="1"/>
    <col min="15880" max="15880" width="12.7109375" style="36" customWidth="1"/>
    <col min="15881" max="15881" width="30.7109375" style="36" customWidth="1"/>
    <col min="15882" max="16128" width="8.85546875" style="36"/>
    <col min="16129" max="16129" width="30.7109375" style="36" customWidth="1"/>
    <col min="16130" max="16131" width="12.7109375" style="36" customWidth="1"/>
    <col min="16132" max="16135" width="10.7109375" style="36" customWidth="1"/>
    <col min="16136" max="16136" width="12.7109375" style="36" customWidth="1"/>
    <col min="16137" max="16137" width="30.7109375" style="36" customWidth="1"/>
    <col min="16138" max="16384" width="8.85546875" style="36"/>
  </cols>
  <sheetData>
    <row r="1" spans="1:9" s="89" customFormat="1" ht="45.75" customHeight="1" x14ac:dyDescent="0.2">
      <c r="A1" s="1240" t="s">
        <v>516</v>
      </c>
      <c r="B1" s="1241"/>
      <c r="C1" s="1241"/>
      <c r="D1" s="1241"/>
      <c r="E1" s="1241"/>
      <c r="F1" s="1241"/>
      <c r="G1" s="1241"/>
      <c r="H1" s="1241"/>
      <c r="I1" s="1241"/>
    </row>
    <row r="2" spans="1:9" s="67" customFormat="1" ht="33" customHeight="1" x14ac:dyDescent="0.2">
      <c r="A2" s="1242" t="s">
        <v>522</v>
      </c>
      <c r="B2" s="1242"/>
      <c r="C2" s="1242"/>
      <c r="D2" s="1242"/>
      <c r="E2" s="1242"/>
      <c r="F2" s="1242"/>
      <c r="G2" s="1242"/>
      <c r="H2" s="1242"/>
      <c r="I2" s="1242"/>
    </row>
    <row r="3" spans="1:9" s="67" customFormat="1" ht="15.75" x14ac:dyDescent="0.2">
      <c r="A3" s="1243" t="s">
        <v>1078</v>
      </c>
      <c r="B3" s="1243"/>
      <c r="C3" s="1243"/>
      <c r="D3" s="1243"/>
      <c r="E3" s="1243"/>
      <c r="F3" s="1243"/>
      <c r="G3" s="1243"/>
      <c r="H3" s="1243"/>
      <c r="I3" s="1243"/>
    </row>
    <row r="4" spans="1:9" s="87" customFormat="1" ht="27.75" customHeight="1" x14ac:dyDescent="0.25">
      <c r="A4" s="611" t="s">
        <v>114</v>
      </c>
      <c r="B4" s="612"/>
      <c r="C4" s="612"/>
      <c r="D4" s="612"/>
      <c r="E4" s="612"/>
      <c r="F4" s="612"/>
      <c r="G4" s="612"/>
      <c r="H4" s="612"/>
      <c r="I4" s="1193" t="s">
        <v>33</v>
      </c>
    </row>
    <row r="5" spans="1:9" s="5" customFormat="1" ht="57" customHeight="1" x14ac:dyDescent="0.2">
      <c r="A5" s="1244" t="s">
        <v>521</v>
      </c>
      <c r="B5" s="1245"/>
      <c r="C5" s="1016">
        <v>2023</v>
      </c>
      <c r="D5" s="426">
        <v>2022</v>
      </c>
      <c r="E5" s="426">
        <v>2021</v>
      </c>
      <c r="F5" s="426">
        <v>2020</v>
      </c>
      <c r="G5" s="426">
        <v>2019</v>
      </c>
      <c r="H5" s="1246" t="s">
        <v>115</v>
      </c>
      <c r="I5" s="1247"/>
    </row>
    <row r="6" spans="1:9" ht="24.95" customHeight="1" thickBot="1" x14ac:dyDescent="0.25">
      <c r="A6" s="1234" t="s">
        <v>517</v>
      </c>
      <c r="B6" s="407" t="s">
        <v>116</v>
      </c>
      <c r="C6" s="408">
        <v>65.42</v>
      </c>
      <c r="D6" s="408">
        <v>69.67</v>
      </c>
      <c r="E6" s="408">
        <v>77.67</v>
      </c>
      <c r="F6" s="408">
        <v>72.42</v>
      </c>
      <c r="G6" s="408">
        <v>76.92</v>
      </c>
      <c r="H6" s="409" t="s">
        <v>117</v>
      </c>
      <c r="I6" s="1237" t="s">
        <v>118</v>
      </c>
    </row>
    <row r="7" spans="1:9" ht="24.95" customHeight="1" thickBot="1" x14ac:dyDescent="0.25">
      <c r="A7" s="1235"/>
      <c r="B7" s="410" t="s">
        <v>119</v>
      </c>
      <c r="C7" s="411">
        <v>45.25</v>
      </c>
      <c r="D7" s="411">
        <v>46.28</v>
      </c>
      <c r="E7" s="411">
        <v>49.52</v>
      </c>
      <c r="F7" s="411">
        <v>53.2</v>
      </c>
      <c r="G7" s="411">
        <v>56.26</v>
      </c>
      <c r="H7" s="412" t="s">
        <v>120</v>
      </c>
      <c r="I7" s="1238"/>
    </row>
    <row r="8" spans="1:9" ht="24.95" customHeight="1" thickBot="1" x14ac:dyDescent="0.25">
      <c r="A8" s="1236"/>
      <c r="B8" s="410" t="s">
        <v>42</v>
      </c>
      <c r="C8" s="413">
        <v>48.38</v>
      </c>
      <c r="D8" s="413">
        <v>50.15</v>
      </c>
      <c r="E8" s="413">
        <v>54.49</v>
      </c>
      <c r="F8" s="413">
        <v>56.27</v>
      </c>
      <c r="G8" s="413">
        <v>59.72</v>
      </c>
      <c r="H8" s="412" t="s">
        <v>43</v>
      </c>
      <c r="I8" s="1239"/>
    </row>
    <row r="9" spans="1:9" ht="24.95" customHeight="1" thickTop="1" thickBot="1" x14ac:dyDescent="0.25">
      <c r="A9" s="1248" t="s">
        <v>518</v>
      </c>
      <c r="B9" s="414" t="s">
        <v>116</v>
      </c>
      <c r="C9" s="415">
        <v>2.25</v>
      </c>
      <c r="D9" s="415">
        <v>2.38</v>
      </c>
      <c r="E9" s="415">
        <v>2.65</v>
      </c>
      <c r="F9" s="415">
        <v>2.48</v>
      </c>
      <c r="G9" s="415">
        <v>2.62</v>
      </c>
      <c r="H9" s="416" t="s">
        <v>117</v>
      </c>
      <c r="I9" s="1251" t="s">
        <v>121</v>
      </c>
    </row>
    <row r="10" spans="1:9" ht="24.95" customHeight="1" thickBot="1" x14ac:dyDescent="0.25">
      <c r="A10" s="1249"/>
      <c r="B10" s="417" t="s">
        <v>119</v>
      </c>
      <c r="C10" s="415">
        <v>1.38</v>
      </c>
      <c r="D10" s="415">
        <v>1.4</v>
      </c>
      <c r="E10" s="415">
        <v>1.45</v>
      </c>
      <c r="F10" s="415">
        <v>1.59</v>
      </c>
      <c r="G10" s="415">
        <v>1.63</v>
      </c>
      <c r="H10" s="418" t="s">
        <v>120</v>
      </c>
      <c r="I10" s="1252"/>
    </row>
    <row r="11" spans="1:9" ht="24.95" customHeight="1" thickBot="1" x14ac:dyDescent="0.25">
      <c r="A11" s="1250"/>
      <c r="B11" s="417" t="s">
        <v>42</v>
      </c>
      <c r="C11" s="419">
        <v>1.46</v>
      </c>
      <c r="D11" s="419">
        <v>1.51</v>
      </c>
      <c r="E11" s="419">
        <v>1.6</v>
      </c>
      <c r="F11" s="419">
        <v>1.67</v>
      </c>
      <c r="G11" s="419">
        <v>1.73</v>
      </c>
      <c r="H11" s="418" t="s">
        <v>43</v>
      </c>
      <c r="I11" s="1253"/>
    </row>
    <row r="12" spans="1:9" ht="24.95" customHeight="1" thickTop="1" thickBot="1" x14ac:dyDescent="0.25">
      <c r="A12" s="1254" t="s">
        <v>519</v>
      </c>
      <c r="B12" s="420" t="s">
        <v>116</v>
      </c>
      <c r="C12" s="411">
        <v>1.1100000000000001</v>
      </c>
      <c r="D12" s="411">
        <v>1.17</v>
      </c>
      <c r="E12" s="411">
        <v>1.28</v>
      </c>
      <c r="F12" s="411">
        <v>1.23</v>
      </c>
      <c r="G12" s="411">
        <v>1.2869999999999999</v>
      </c>
      <c r="H12" s="421" t="s">
        <v>117</v>
      </c>
      <c r="I12" s="1257" t="s">
        <v>122</v>
      </c>
    </row>
    <row r="13" spans="1:9" ht="24.95" customHeight="1" thickBot="1" x14ac:dyDescent="0.25">
      <c r="A13" s="1255"/>
      <c r="B13" s="410" t="s">
        <v>119</v>
      </c>
      <c r="C13" s="411">
        <v>0.67</v>
      </c>
      <c r="D13" s="411">
        <v>0.69</v>
      </c>
      <c r="E13" s="411">
        <v>0.7</v>
      </c>
      <c r="F13" s="411">
        <v>0.77</v>
      </c>
      <c r="G13" s="411">
        <v>0.79</v>
      </c>
      <c r="H13" s="412" t="s">
        <v>120</v>
      </c>
      <c r="I13" s="1258"/>
    </row>
    <row r="14" spans="1:9" ht="24.95" customHeight="1" thickBot="1" x14ac:dyDescent="0.25">
      <c r="A14" s="1256"/>
      <c r="B14" s="410" t="s">
        <v>42</v>
      </c>
      <c r="C14" s="413">
        <v>0.71</v>
      </c>
      <c r="D14" s="413">
        <v>0.74</v>
      </c>
      <c r="E14" s="413">
        <v>0.78</v>
      </c>
      <c r="F14" s="413">
        <v>0.82</v>
      </c>
      <c r="G14" s="413">
        <v>0.84</v>
      </c>
      <c r="H14" s="412" t="s">
        <v>43</v>
      </c>
      <c r="I14" s="1259"/>
    </row>
    <row r="15" spans="1:9" ht="24.95" customHeight="1" thickTop="1" thickBot="1" x14ac:dyDescent="0.25">
      <c r="A15" s="1248" t="s">
        <v>520</v>
      </c>
      <c r="B15" s="414" t="s">
        <v>116</v>
      </c>
      <c r="C15" s="415">
        <v>32.06</v>
      </c>
      <c r="D15" s="415">
        <v>31.93</v>
      </c>
      <c r="E15" s="415">
        <v>31.93</v>
      </c>
      <c r="F15" s="415">
        <v>32.049999999999997</v>
      </c>
      <c r="G15" s="415">
        <v>31.77</v>
      </c>
      <c r="H15" s="416" t="s">
        <v>117</v>
      </c>
      <c r="I15" s="1251" t="s">
        <v>123</v>
      </c>
    </row>
    <row r="16" spans="1:9" ht="24.95" customHeight="1" thickBot="1" x14ac:dyDescent="0.25">
      <c r="A16" s="1249"/>
      <c r="B16" s="417" t="s">
        <v>119</v>
      </c>
      <c r="C16" s="415">
        <v>29.85</v>
      </c>
      <c r="D16" s="415">
        <v>29.75</v>
      </c>
      <c r="E16" s="415">
        <v>30.16</v>
      </c>
      <c r="F16" s="415">
        <v>29.66</v>
      </c>
      <c r="G16" s="415">
        <v>29.67</v>
      </c>
      <c r="H16" s="418" t="s">
        <v>120</v>
      </c>
      <c r="I16" s="1252"/>
    </row>
    <row r="17" spans="1:13" ht="24.95" customHeight="1" x14ac:dyDescent="0.2">
      <c r="A17" s="1260"/>
      <c r="B17" s="422" t="s">
        <v>42</v>
      </c>
      <c r="C17" s="423">
        <v>30.33</v>
      </c>
      <c r="D17" s="423">
        <v>30.25</v>
      </c>
      <c r="E17" s="423">
        <v>30.57</v>
      </c>
      <c r="F17" s="423">
        <v>30.19</v>
      </c>
      <c r="G17" s="423">
        <v>30.2</v>
      </c>
      <c r="H17" s="424" t="s">
        <v>43</v>
      </c>
      <c r="I17" s="1261"/>
    </row>
    <row r="18" spans="1:13" ht="32.25" customHeight="1" x14ac:dyDescent="0.2">
      <c r="A18" s="1232" t="s">
        <v>1303</v>
      </c>
      <c r="B18" s="1232"/>
      <c r="C18" s="1232"/>
      <c r="D18" s="1232"/>
      <c r="F18" s="1233" t="s">
        <v>1302</v>
      </c>
      <c r="G18" s="1233"/>
      <c r="H18" s="1233"/>
      <c r="I18" s="1233"/>
      <c r="J18" s="1230"/>
      <c r="K18" s="1230"/>
      <c r="L18" s="1230"/>
      <c r="M18" s="1230"/>
    </row>
  </sheetData>
  <mergeCells count="15">
    <mergeCell ref="A18:D18"/>
    <mergeCell ref="F18:I18"/>
    <mergeCell ref="A6:A8"/>
    <mergeCell ref="I6:I8"/>
    <mergeCell ref="A1:I1"/>
    <mergeCell ref="A2:I2"/>
    <mergeCell ref="A3:I3"/>
    <mergeCell ref="A5:B5"/>
    <mergeCell ref="H5:I5"/>
    <mergeCell ref="A9:A11"/>
    <mergeCell ref="I9:I11"/>
    <mergeCell ref="A12:A14"/>
    <mergeCell ref="I12:I14"/>
    <mergeCell ref="A15:A17"/>
    <mergeCell ref="I15:I1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1E4D-6C66-4F93-A2E5-E4C36B323F8E}">
  <dimension ref="A1:J20"/>
  <sheetViews>
    <sheetView view="pageBreakPreview" zoomScaleNormal="100" zoomScaleSheetLayoutView="100" workbookViewId="0">
      <selection activeCell="O5" sqref="O5"/>
    </sheetView>
  </sheetViews>
  <sheetFormatPr defaultColWidth="8.85546875" defaultRowHeight="15" x14ac:dyDescent="0.2"/>
  <cols>
    <col min="1" max="1" width="20.42578125" style="6" customWidth="1"/>
    <col min="2" max="6" width="16.7109375" style="6" customWidth="1"/>
    <col min="7" max="7" width="20.42578125" style="6" customWidth="1"/>
    <col min="8" max="8" width="8.85546875" style="5"/>
    <col min="9" max="245" width="8.85546875" style="36"/>
    <col min="246" max="246" width="20.42578125" style="36" customWidth="1"/>
    <col min="247" max="251" width="20.7109375" style="36" customWidth="1"/>
    <col min="252" max="252" width="20.42578125" style="36" customWidth="1"/>
    <col min="253" max="501" width="8.85546875" style="36"/>
    <col min="502" max="502" width="20.42578125" style="36" customWidth="1"/>
    <col min="503" max="507" width="20.7109375" style="36" customWidth="1"/>
    <col min="508" max="508" width="20.42578125" style="36" customWidth="1"/>
    <col min="509" max="757" width="8.85546875" style="36"/>
    <col min="758" max="758" width="20.42578125" style="36" customWidth="1"/>
    <col min="759" max="763" width="20.7109375" style="36" customWidth="1"/>
    <col min="764" max="764" width="20.42578125" style="36" customWidth="1"/>
    <col min="765" max="1013" width="8.85546875" style="36"/>
    <col min="1014" max="1014" width="20.42578125" style="36" customWidth="1"/>
    <col min="1015" max="1019" width="20.7109375" style="36" customWidth="1"/>
    <col min="1020" max="1020" width="20.42578125" style="36" customWidth="1"/>
    <col min="1021" max="1269" width="8.85546875" style="36"/>
    <col min="1270" max="1270" width="20.42578125" style="36" customWidth="1"/>
    <col min="1271" max="1275" width="20.7109375" style="36" customWidth="1"/>
    <col min="1276" max="1276" width="20.42578125" style="36" customWidth="1"/>
    <col min="1277" max="1525" width="8.85546875" style="36"/>
    <col min="1526" max="1526" width="20.42578125" style="36" customWidth="1"/>
    <col min="1527" max="1531" width="20.7109375" style="36" customWidth="1"/>
    <col min="1532" max="1532" width="20.42578125" style="36" customWidth="1"/>
    <col min="1533" max="1781" width="8.85546875" style="36"/>
    <col min="1782" max="1782" width="20.42578125" style="36" customWidth="1"/>
    <col min="1783" max="1787" width="20.7109375" style="36" customWidth="1"/>
    <col min="1788" max="1788" width="20.42578125" style="36" customWidth="1"/>
    <col min="1789" max="2037" width="8.85546875" style="36"/>
    <col min="2038" max="2038" width="20.42578125" style="36" customWidth="1"/>
    <col min="2039" max="2043" width="20.7109375" style="36" customWidth="1"/>
    <col min="2044" max="2044" width="20.42578125" style="36" customWidth="1"/>
    <col min="2045" max="2293" width="8.85546875" style="36"/>
    <col min="2294" max="2294" width="20.42578125" style="36" customWidth="1"/>
    <col min="2295" max="2299" width="20.7109375" style="36" customWidth="1"/>
    <col min="2300" max="2300" width="20.42578125" style="36" customWidth="1"/>
    <col min="2301" max="2549" width="8.85546875" style="36"/>
    <col min="2550" max="2550" width="20.42578125" style="36" customWidth="1"/>
    <col min="2551" max="2555" width="20.7109375" style="36" customWidth="1"/>
    <col min="2556" max="2556" width="20.42578125" style="36" customWidth="1"/>
    <col min="2557" max="2805" width="8.85546875" style="36"/>
    <col min="2806" max="2806" width="20.42578125" style="36" customWidth="1"/>
    <col min="2807" max="2811" width="20.7109375" style="36" customWidth="1"/>
    <col min="2812" max="2812" width="20.42578125" style="36" customWidth="1"/>
    <col min="2813" max="3061" width="8.85546875" style="36"/>
    <col min="3062" max="3062" width="20.42578125" style="36" customWidth="1"/>
    <col min="3063" max="3067" width="20.7109375" style="36" customWidth="1"/>
    <col min="3068" max="3068" width="20.42578125" style="36" customWidth="1"/>
    <col min="3069" max="3317" width="8.85546875" style="36"/>
    <col min="3318" max="3318" width="20.42578125" style="36" customWidth="1"/>
    <col min="3319" max="3323" width="20.7109375" style="36" customWidth="1"/>
    <col min="3324" max="3324" width="20.42578125" style="36" customWidth="1"/>
    <col min="3325" max="3573" width="8.85546875" style="36"/>
    <col min="3574" max="3574" width="20.42578125" style="36" customWidth="1"/>
    <col min="3575" max="3579" width="20.7109375" style="36" customWidth="1"/>
    <col min="3580" max="3580" width="20.42578125" style="36" customWidth="1"/>
    <col min="3581" max="3829" width="8.85546875" style="36"/>
    <col min="3830" max="3830" width="20.42578125" style="36" customWidth="1"/>
    <col min="3831" max="3835" width="20.7109375" style="36" customWidth="1"/>
    <col min="3836" max="3836" width="20.42578125" style="36" customWidth="1"/>
    <col min="3837" max="4085" width="8.85546875" style="36"/>
    <col min="4086" max="4086" width="20.42578125" style="36" customWidth="1"/>
    <col min="4087" max="4091" width="20.7109375" style="36" customWidth="1"/>
    <col min="4092" max="4092" width="20.42578125" style="36" customWidth="1"/>
    <col min="4093" max="4341" width="8.85546875" style="36"/>
    <col min="4342" max="4342" width="20.42578125" style="36" customWidth="1"/>
    <col min="4343" max="4347" width="20.7109375" style="36" customWidth="1"/>
    <col min="4348" max="4348" width="20.42578125" style="36" customWidth="1"/>
    <col min="4349" max="4597" width="8.85546875" style="36"/>
    <col min="4598" max="4598" width="20.42578125" style="36" customWidth="1"/>
    <col min="4599" max="4603" width="20.7109375" style="36" customWidth="1"/>
    <col min="4604" max="4604" width="20.42578125" style="36" customWidth="1"/>
    <col min="4605" max="4853" width="8.85546875" style="36"/>
    <col min="4854" max="4854" width="20.42578125" style="36" customWidth="1"/>
    <col min="4855" max="4859" width="20.7109375" style="36" customWidth="1"/>
    <col min="4860" max="4860" width="20.42578125" style="36" customWidth="1"/>
    <col min="4861" max="5109" width="8.85546875" style="36"/>
    <col min="5110" max="5110" width="20.42578125" style="36" customWidth="1"/>
    <col min="5111" max="5115" width="20.7109375" style="36" customWidth="1"/>
    <col min="5116" max="5116" width="20.42578125" style="36" customWidth="1"/>
    <col min="5117" max="5365" width="8.85546875" style="36"/>
    <col min="5366" max="5366" width="20.42578125" style="36" customWidth="1"/>
    <col min="5367" max="5371" width="20.7109375" style="36" customWidth="1"/>
    <col min="5372" max="5372" width="20.42578125" style="36" customWidth="1"/>
    <col min="5373" max="5621" width="8.85546875" style="36"/>
    <col min="5622" max="5622" width="20.42578125" style="36" customWidth="1"/>
    <col min="5623" max="5627" width="20.7109375" style="36" customWidth="1"/>
    <col min="5628" max="5628" width="20.42578125" style="36" customWidth="1"/>
    <col min="5629" max="5877" width="8.85546875" style="36"/>
    <col min="5878" max="5878" width="20.42578125" style="36" customWidth="1"/>
    <col min="5879" max="5883" width="20.7109375" style="36" customWidth="1"/>
    <col min="5884" max="5884" width="20.42578125" style="36" customWidth="1"/>
    <col min="5885" max="6133" width="8.85546875" style="36"/>
    <col min="6134" max="6134" width="20.42578125" style="36" customWidth="1"/>
    <col min="6135" max="6139" width="20.7109375" style="36" customWidth="1"/>
    <col min="6140" max="6140" width="20.42578125" style="36" customWidth="1"/>
    <col min="6141" max="6389" width="8.85546875" style="36"/>
    <col min="6390" max="6390" width="20.42578125" style="36" customWidth="1"/>
    <col min="6391" max="6395" width="20.7109375" style="36" customWidth="1"/>
    <col min="6396" max="6396" width="20.42578125" style="36" customWidth="1"/>
    <col min="6397" max="6645" width="8.85546875" style="36"/>
    <col min="6646" max="6646" width="20.42578125" style="36" customWidth="1"/>
    <col min="6647" max="6651" width="20.7109375" style="36" customWidth="1"/>
    <col min="6652" max="6652" width="20.42578125" style="36" customWidth="1"/>
    <col min="6653" max="6901" width="8.85546875" style="36"/>
    <col min="6902" max="6902" width="20.42578125" style="36" customWidth="1"/>
    <col min="6903" max="6907" width="20.7109375" style="36" customWidth="1"/>
    <col min="6908" max="6908" width="20.42578125" style="36" customWidth="1"/>
    <col min="6909" max="7157" width="8.85546875" style="36"/>
    <col min="7158" max="7158" width="20.42578125" style="36" customWidth="1"/>
    <col min="7159" max="7163" width="20.7109375" style="36" customWidth="1"/>
    <col min="7164" max="7164" width="20.42578125" style="36" customWidth="1"/>
    <col min="7165" max="7413" width="8.85546875" style="36"/>
    <col min="7414" max="7414" width="20.42578125" style="36" customWidth="1"/>
    <col min="7415" max="7419" width="20.7109375" style="36" customWidth="1"/>
    <col min="7420" max="7420" width="20.42578125" style="36" customWidth="1"/>
    <col min="7421" max="7669" width="8.85546875" style="36"/>
    <col min="7670" max="7670" width="20.42578125" style="36" customWidth="1"/>
    <col min="7671" max="7675" width="20.7109375" style="36" customWidth="1"/>
    <col min="7676" max="7676" width="20.42578125" style="36" customWidth="1"/>
    <col min="7677" max="7925" width="8.85546875" style="36"/>
    <col min="7926" max="7926" width="20.42578125" style="36" customWidth="1"/>
    <col min="7927" max="7931" width="20.7109375" style="36" customWidth="1"/>
    <col min="7932" max="7932" width="20.42578125" style="36" customWidth="1"/>
    <col min="7933" max="8181" width="8.85546875" style="36"/>
    <col min="8182" max="8182" width="20.42578125" style="36" customWidth="1"/>
    <col min="8183" max="8187" width="20.7109375" style="36" customWidth="1"/>
    <col min="8188" max="8188" width="20.42578125" style="36" customWidth="1"/>
    <col min="8189" max="8437" width="8.85546875" style="36"/>
    <col min="8438" max="8438" width="20.42578125" style="36" customWidth="1"/>
    <col min="8439" max="8443" width="20.7109375" style="36" customWidth="1"/>
    <col min="8444" max="8444" width="20.42578125" style="36" customWidth="1"/>
    <col min="8445" max="8693" width="8.85546875" style="36"/>
    <col min="8694" max="8694" width="20.42578125" style="36" customWidth="1"/>
    <col min="8695" max="8699" width="20.7109375" style="36" customWidth="1"/>
    <col min="8700" max="8700" width="20.42578125" style="36" customWidth="1"/>
    <col min="8701" max="8949" width="8.85546875" style="36"/>
    <col min="8950" max="8950" width="20.42578125" style="36" customWidth="1"/>
    <col min="8951" max="8955" width="20.7109375" style="36" customWidth="1"/>
    <col min="8956" max="8956" width="20.42578125" style="36" customWidth="1"/>
    <col min="8957" max="9205" width="8.85546875" style="36"/>
    <col min="9206" max="9206" width="20.42578125" style="36" customWidth="1"/>
    <col min="9207" max="9211" width="20.7109375" style="36" customWidth="1"/>
    <col min="9212" max="9212" width="20.42578125" style="36" customWidth="1"/>
    <col min="9213" max="9461" width="8.85546875" style="36"/>
    <col min="9462" max="9462" width="20.42578125" style="36" customWidth="1"/>
    <col min="9463" max="9467" width="20.7109375" style="36" customWidth="1"/>
    <col min="9468" max="9468" width="20.42578125" style="36" customWidth="1"/>
    <col min="9469" max="9717" width="8.85546875" style="36"/>
    <col min="9718" max="9718" width="20.42578125" style="36" customWidth="1"/>
    <col min="9719" max="9723" width="20.7109375" style="36" customWidth="1"/>
    <col min="9724" max="9724" width="20.42578125" style="36" customWidth="1"/>
    <col min="9725" max="9973" width="8.85546875" style="36"/>
    <col min="9974" max="9974" width="20.42578125" style="36" customWidth="1"/>
    <col min="9975" max="9979" width="20.7109375" style="36" customWidth="1"/>
    <col min="9980" max="9980" width="20.42578125" style="36" customWidth="1"/>
    <col min="9981" max="10229" width="8.85546875" style="36"/>
    <col min="10230" max="10230" width="20.42578125" style="36" customWidth="1"/>
    <col min="10231" max="10235" width="20.7109375" style="36" customWidth="1"/>
    <col min="10236" max="10236" width="20.42578125" style="36" customWidth="1"/>
    <col min="10237" max="10485" width="8.85546875" style="36"/>
    <col min="10486" max="10486" width="20.42578125" style="36" customWidth="1"/>
    <col min="10487" max="10491" width="20.7109375" style="36" customWidth="1"/>
    <col min="10492" max="10492" width="20.42578125" style="36" customWidth="1"/>
    <col min="10493" max="10741" width="8.85546875" style="36"/>
    <col min="10742" max="10742" width="20.42578125" style="36" customWidth="1"/>
    <col min="10743" max="10747" width="20.7109375" style="36" customWidth="1"/>
    <col min="10748" max="10748" width="20.42578125" style="36" customWidth="1"/>
    <col min="10749" max="10997" width="8.85546875" style="36"/>
    <col min="10998" max="10998" width="20.42578125" style="36" customWidth="1"/>
    <col min="10999" max="11003" width="20.7109375" style="36" customWidth="1"/>
    <col min="11004" max="11004" width="20.42578125" style="36" customWidth="1"/>
    <col min="11005" max="11253" width="8.85546875" style="36"/>
    <col min="11254" max="11254" width="20.42578125" style="36" customWidth="1"/>
    <col min="11255" max="11259" width="20.7109375" style="36" customWidth="1"/>
    <col min="11260" max="11260" width="20.42578125" style="36" customWidth="1"/>
    <col min="11261" max="11509" width="8.85546875" style="36"/>
    <col min="11510" max="11510" width="20.42578125" style="36" customWidth="1"/>
    <col min="11511" max="11515" width="20.7109375" style="36" customWidth="1"/>
    <col min="11516" max="11516" width="20.42578125" style="36" customWidth="1"/>
    <col min="11517" max="11765" width="8.85546875" style="36"/>
    <col min="11766" max="11766" width="20.42578125" style="36" customWidth="1"/>
    <col min="11767" max="11771" width="20.7109375" style="36" customWidth="1"/>
    <col min="11772" max="11772" width="20.42578125" style="36" customWidth="1"/>
    <col min="11773" max="12021" width="8.85546875" style="36"/>
    <col min="12022" max="12022" width="20.42578125" style="36" customWidth="1"/>
    <col min="12023" max="12027" width="20.7109375" style="36" customWidth="1"/>
    <col min="12028" max="12028" width="20.42578125" style="36" customWidth="1"/>
    <col min="12029" max="12277" width="8.85546875" style="36"/>
    <col min="12278" max="12278" width="20.42578125" style="36" customWidth="1"/>
    <col min="12279" max="12283" width="20.7109375" style="36" customWidth="1"/>
    <col min="12284" max="12284" width="20.42578125" style="36" customWidth="1"/>
    <col min="12285" max="12533" width="8.85546875" style="36"/>
    <col min="12534" max="12534" width="20.42578125" style="36" customWidth="1"/>
    <col min="12535" max="12539" width="20.7109375" style="36" customWidth="1"/>
    <col min="12540" max="12540" width="20.42578125" style="36" customWidth="1"/>
    <col min="12541" max="12789" width="8.85546875" style="36"/>
    <col min="12790" max="12790" width="20.42578125" style="36" customWidth="1"/>
    <col min="12791" max="12795" width="20.7109375" style="36" customWidth="1"/>
    <col min="12796" max="12796" width="20.42578125" style="36" customWidth="1"/>
    <col min="12797" max="13045" width="8.85546875" style="36"/>
    <col min="13046" max="13046" width="20.42578125" style="36" customWidth="1"/>
    <col min="13047" max="13051" width="20.7109375" style="36" customWidth="1"/>
    <col min="13052" max="13052" width="20.42578125" style="36" customWidth="1"/>
    <col min="13053" max="13301" width="8.85546875" style="36"/>
    <col min="13302" max="13302" width="20.42578125" style="36" customWidth="1"/>
    <col min="13303" max="13307" width="20.7109375" style="36" customWidth="1"/>
    <col min="13308" max="13308" width="20.42578125" style="36" customWidth="1"/>
    <col min="13309" max="13557" width="8.85546875" style="36"/>
    <col min="13558" max="13558" width="20.42578125" style="36" customWidth="1"/>
    <col min="13559" max="13563" width="20.7109375" style="36" customWidth="1"/>
    <col min="13564" max="13564" width="20.42578125" style="36" customWidth="1"/>
    <col min="13565" max="13813" width="8.85546875" style="36"/>
    <col min="13814" max="13814" width="20.42578125" style="36" customWidth="1"/>
    <col min="13815" max="13819" width="20.7109375" style="36" customWidth="1"/>
    <col min="13820" max="13820" width="20.42578125" style="36" customWidth="1"/>
    <col min="13821" max="14069" width="8.85546875" style="36"/>
    <col min="14070" max="14070" width="20.42578125" style="36" customWidth="1"/>
    <col min="14071" max="14075" width="20.7109375" style="36" customWidth="1"/>
    <col min="14076" max="14076" width="20.42578125" style="36" customWidth="1"/>
    <col min="14077" max="14325" width="8.85546875" style="36"/>
    <col min="14326" max="14326" width="20.42578125" style="36" customWidth="1"/>
    <col min="14327" max="14331" width="20.7109375" style="36" customWidth="1"/>
    <col min="14332" max="14332" width="20.42578125" style="36" customWidth="1"/>
    <col min="14333" max="14581" width="8.85546875" style="36"/>
    <col min="14582" max="14582" width="20.42578125" style="36" customWidth="1"/>
    <col min="14583" max="14587" width="20.7109375" style="36" customWidth="1"/>
    <col min="14588" max="14588" width="20.42578125" style="36" customWidth="1"/>
    <col min="14589" max="14837" width="8.85546875" style="36"/>
    <col min="14838" max="14838" width="20.42578125" style="36" customWidth="1"/>
    <col min="14839" max="14843" width="20.7109375" style="36" customWidth="1"/>
    <col min="14844" max="14844" width="20.42578125" style="36" customWidth="1"/>
    <col min="14845" max="15093" width="8.85546875" style="36"/>
    <col min="15094" max="15094" width="20.42578125" style="36" customWidth="1"/>
    <col min="15095" max="15099" width="20.7109375" style="36" customWidth="1"/>
    <col min="15100" max="15100" width="20.42578125" style="36" customWidth="1"/>
    <col min="15101" max="15349" width="8.85546875" style="36"/>
    <col min="15350" max="15350" width="20.42578125" style="36" customWidth="1"/>
    <col min="15351" max="15355" width="20.7109375" style="36" customWidth="1"/>
    <col min="15356" max="15356" width="20.42578125" style="36" customWidth="1"/>
    <col min="15357" max="15605" width="8.85546875" style="36"/>
    <col min="15606" max="15606" width="20.42578125" style="36" customWidth="1"/>
    <col min="15607" max="15611" width="20.7109375" style="36" customWidth="1"/>
    <col min="15612" max="15612" width="20.42578125" style="36" customWidth="1"/>
    <col min="15613" max="15861" width="8.85546875" style="36"/>
    <col min="15862" max="15862" width="20.42578125" style="36" customWidth="1"/>
    <col min="15863" max="15867" width="20.7109375" style="36" customWidth="1"/>
    <col min="15868" max="15868" width="20.42578125" style="36" customWidth="1"/>
    <col min="15869" max="16117" width="8.85546875" style="36"/>
    <col min="16118" max="16118" width="20.42578125" style="36" customWidth="1"/>
    <col min="16119" max="16123" width="20.7109375" style="36" customWidth="1"/>
    <col min="16124" max="16124" width="20.42578125" style="36" customWidth="1"/>
    <col min="16125" max="16384" width="8.85546875" style="36"/>
  </cols>
  <sheetData>
    <row r="1" spans="1:10" s="89" customFormat="1" ht="48.75" customHeight="1" x14ac:dyDescent="0.2">
      <c r="A1" s="1240" t="s">
        <v>676</v>
      </c>
      <c r="B1" s="1241"/>
      <c r="C1" s="1241"/>
      <c r="D1" s="1241"/>
      <c r="E1" s="1241"/>
      <c r="F1" s="1241"/>
      <c r="G1" s="1241"/>
    </row>
    <row r="2" spans="1:10" s="67" customFormat="1" ht="36.75" customHeight="1" x14ac:dyDescent="0.2">
      <c r="A2" s="1242" t="s">
        <v>1042</v>
      </c>
      <c r="B2" s="1242"/>
      <c r="C2" s="1242"/>
      <c r="D2" s="1242"/>
      <c r="E2" s="1242"/>
      <c r="F2" s="1242"/>
      <c r="G2" s="1242"/>
    </row>
    <row r="3" spans="1:10" s="67" customFormat="1" ht="15.75" customHeight="1" x14ac:dyDescent="0.2">
      <c r="A3" s="1243" t="s">
        <v>1077</v>
      </c>
      <c r="B3" s="1243"/>
      <c r="C3" s="1243"/>
      <c r="D3" s="1243"/>
      <c r="E3" s="1243"/>
      <c r="F3" s="1243"/>
      <c r="G3" s="1243"/>
    </row>
    <row r="4" spans="1:10" s="87" customFormat="1" ht="27.75" customHeight="1" x14ac:dyDescent="0.25">
      <c r="A4" s="613" t="s">
        <v>124</v>
      </c>
      <c r="B4" s="612"/>
      <c r="C4" s="612"/>
      <c r="D4" s="610"/>
      <c r="E4" s="610"/>
      <c r="F4" s="610"/>
      <c r="G4" s="616" t="s">
        <v>125</v>
      </c>
      <c r="H4" s="614"/>
    </row>
    <row r="5" spans="1:10" s="5" customFormat="1" ht="51" customHeight="1" x14ac:dyDescent="0.25">
      <c r="A5" s="1262" t="s">
        <v>126</v>
      </c>
      <c r="B5" s="425" t="s">
        <v>127</v>
      </c>
      <c r="C5" s="425" t="s">
        <v>128</v>
      </c>
      <c r="D5" s="425" t="s">
        <v>129</v>
      </c>
      <c r="E5" s="425" t="s">
        <v>130</v>
      </c>
      <c r="F5" s="425" t="s">
        <v>131</v>
      </c>
      <c r="G5" s="1264" t="s">
        <v>132</v>
      </c>
    </row>
    <row r="6" spans="1:10" s="5" customFormat="1" ht="51" customHeight="1" x14ac:dyDescent="0.2">
      <c r="A6" s="1263"/>
      <c r="B6" s="699" t="s">
        <v>525</v>
      </c>
      <c r="C6" s="699" t="s">
        <v>529</v>
      </c>
      <c r="D6" s="699" t="s">
        <v>528</v>
      </c>
      <c r="E6" s="699" t="s">
        <v>527</v>
      </c>
      <c r="F6" s="699" t="s">
        <v>526</v>
      </c>
      <c r="G6" s="1265"/>
    </row>
    <row r="7" spans="1:10" ht="24.95" customHeight="1" thickBot="1" x14ac:dyDescent="0.25">
      <c r="A7" s="956">
        <v>2014</v>
      </c>
      <c r="B7" s="700">
        <v>100</v>
      </c>
      <c r="C7" s="700">
        <v>3.93</v>
      </c>
      <c r="D7" s="700">
        <v>10.41</v>
      </c>
      <c r="E7" s="700">
        <v>1.1000000000000001</v>
      </c>
      <c r="F7" s="700">
        <v>11.48</v>
      </c>
      <c r="G7" s="701">
        <v>2014</v>
      </c>
      <c r="I7" s="1231"/>
    </row>
    <row r="8" spans="1:10" ht="24.95" customHeight="1" thickTop="1" thickBot="1" x14ac:dyDescent="0.25">
      <c r="A8" s="661">
        <v>2015</v>
      </c>
      <c r="B8" s="662">
        <v>100</v>
      </c>
      <c r="C8" s="662">
        <v>11.27</v>
      </c>
      <c r="D8" s="662">
        <v>9.9700000000000006</v>
      </c>
      <c r="E8" s="662">
        <v>0.95</v>
      </c>
      <c r="F8" s="662">
        <v>10.920546888780413</v>
      </c>
      <c r="G8" s="663">
        <v>2015</v>
      </c>
      <c r="I8" s="1231"/>
      <c r="J8" s="1231"/>
    </row>
    <row r="9" spans="1:10" ht="24.95" customHeight="1" thickTop="1" thickBot="1" x14ac:dyDescent="0.25">
      <c r="A9" s="479">
        <v>2016</v>
      </c>
      <c r="B9" s="664">
        <v>100</v>
      </c>
      <c r="C9" s="664">
        <v>0</v>
      </c>
      <c r="D9" s="664">
        <v>9.35</v>
      </c>
      <c r="E9" s="664">
        <v>0.9</v>
      </c>
      <c r="F9" s="664">
        <v>10.244365713464907</v>
      </c>
      <c r="G9" s="665">
        <v>2016</v>
      </c>
      <c r="I9" s="1231"/>
      <c r="J9" s="1231"/>
    </row>
    <row r="10" spans="1:10" ht="24.95" customHeight="1" thickTop="1" thickBot="1" x14ac:dyDescent="0.25">
      <c r="A10" s="661">
        <v>2017</v>
      </c>
      <c r="B10" s="662">
        <v>100</v>
      </c>
      <c r="C10" s="662">
        <v>0</v>
      </c>
      <c r="D10" s="662">
        <v>9.4</v>
      </c>
      <c r="E10" s="662">
        <v>0.84</v>
      </c>
      <c r="F10" s="662">
        <v>10.242214837668273</v>
      </c>
      <c r="G10" s="663">
        <v>2017</v>
      </c>
      <c r="I10" s="1231"/>
      <c r="J10" s="1231"/>
    </row>
    <row r="11" spans="1:10" ht="24.95" customHeight="1" thickTop="1" thickBot="1" x14ac:dyDescent="0.25">
      <c r="A11" s="479">
        <v>2018</v>
      </c>
      <c r="B11" s="664">
        <v>100</v>
      </c>
      <c r="C11" s="664">
        <v>3.56</v>
      </c>
      <c r="D11" s="664">
        <v>9.31</v>
      </c>
      <c r="E11" s="664">
        <v>0.86</v>
      </c>
      <c r="F11" s="664">
        <v>10.169301166232515</v>
      </c>
      <c r="G11" s="665">
        <v>2018</v>
      </c>
      <c r="I11" s="1231"/>
      <c r="J11" s="1231"/>
    </row>
    <row r="12" spans="1:10" ht="24.95" customHeight="1" thickTop="1" thickBot="1" x14ac:dyDescent="0.25">
      <c r="A12" s="661">
        <v>2019</v>
      </c>
      <c r="B12" s="662">
        <v>100</v>
      </c>
      <c r="C12" s="662">
        <v>3.52</v>
      </c>
      <c r="D12" s="662">
        <v>9.36</v>
      </c>
      <c r="E12" s="662">
        <v>0.79</v>
      </c>
      <c r="F12" s="662">
        <v>10.150035617293785</v>
      </c>
      <c r="G12" s="663">
        <v>2019</v>
      </c>
      <c r="I12" s="1231"/>
      <c r="J12" s="1231"/>
    </row>
    <row r="13" spans="1:10" ht="24.95" customHeight="1" thickTop="1" thickBot="1" x14ac:dyDescent="0.25">
      <c r="A13" s="479">
        <v>2020</v>
      </c>
      <c r="B13" s="664">
        <v>100</v>
      </c>
      <c r="C13" s="664">
        <v>3.45</v>
      </c>
      <c r="D13" s="664">
        <v>9.25</v>
      </c>
      <c r="E13" s="664">
        <v>0.99</v>
      </c>
      <c r="F13" s="664">
        <v>10.238986137808833</v>
      </c>
      <c r="G13" s="665">
        <v>2020</v>
      </c>
      <c r="I13" s="1231"/>
      <c r="J13" s="1231"/>
    </row>
    <row r="14" spans="1:10" ht="24.95" customHeight="1" thickTop="1" thickBot="1" x14ac:dyDescent="0.25">
      <c r="A14" s="661">
        <v>2021</v>
      </c>
      <c r="B14" s="662">
        <v>100</v>
      </c>
      <c r="C14" s="662">
        <v>7.6</v>
      </c>
      <c r="D14" s="662">
        <v>8.5399999999999991</v>
      </c>
      <c r="E14" s="662">
        <v>1.03</v>
      </c>
      <c r="F14" s="662">
        <v>9.5769463372246602</v>
      </c>
      <c r="G14" s="663">
        <v>2021</v>
      </c>
      <c r="I14" s="1231"/>
      <c r="J14" s="1231"/>
    </row>
    <row r="15" spans="1:10" ht="24.95" customHeight="1" thickTop="1" thickBot="1" x14ac:dyDescent="0.25">
      <c r="A15" s="479">
        <v>2022</v>
      </c>
      <c r="B15" s="664">
        <v>100</v>
      </c>
      <c r="C15" s="664">
        <v>7.6</v>
      </c>
      <c r="D15" s="664">
        <v>8.02</v>
      </c>
      <c r="E15" s="664">
        <v>0.95</v>
      </c>
      <c r="F15" s="664">
        <v>8.9747056943818748</v>
      </c>
      <c r="G15" s="665">
        <v>2022</v>
      </c>
      <c r="I15" s="1231"/>
      <c r="J15" s="1231"/>
    </row>
    <row r="16" spans="1:10" ht="24.95" customHeight="1" thickTop="1" x14ac:dyDescent="0.2">
      <c r="A16" s="661">
        <v>2023</v>
      </c>
      <c r="B16" s="662">
        <v>100</v>
      </c>
      <c r="C16" s="662">
        <v>3.66</v>
      </c>
      <c r="D16" s="662">
        <v>8.0299999999999994</v>
      </c>
      <c r="E16" s="662">
        <v>0.89</v>
      </c>
      <c r="F16" s="662">
        <v>8.9199984982068266</v>
      </c>
      <c r="G16" s="663">
        <v>2023</v>
      </c>
      <c r="J16" s="1231"/>
    </row>
    <row r="18" spans="5:6" x14ac:dyDescent="0.2">
      <c r="F18" s="7"/>
    </row>
    <row r="19" spans="5:6" x14ac:dyDescent="0.2">
      <c r="E19" s="7"/>
      <c r="F19" s="7"/>
    </row>
    <row r="20" spans="5:6" x14ac:dyDescent="0.2">
      <c r="F20" s="7"/>
    </row>
  </sheetData>
  <mergeCells count="5">
    <mergeCell ref="A1:G1"/>
    <mergeCell ref="A2:G2"/>
    <mergeCell ref="A3:G3"/>
    <mergeCell ref="A5:A6"/>
    <mergeCell ref="G5:G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95FD-1CF7-4AE7-853B-31EB7FF4EDAC}">
  <dimension ref="A1:N28"/>
  <sheetViews>
    <sheetView view="pageBreakPreview" zoomScaleNormal="100" zoomScaleSheetLayoutView="100" workbookViewId="0">
      <selection activeCell="U17" sqref="U17"/>
    </sheetView>
  </sheetViews>
  <sheetFormatPr defaultColWidth="8.85546875" defaultRowHeight="15" x14ac:dyDescent="0.2"/>
  <cols>
    <col min="1" max="1" width="24.140625" style="253" customWidth="1"/>
    <col min="2" max="2" width="10.140625" style="6" customWidth="1"/>
    <col min="3" max="9" width="6.85546875" style="6" customWidth="1"/>
    <col min="10" max="12" width="7" style="6" customWidth="1"/>
    <col min="13" max="13" width="9.7109375" style="6" customWidth="1"/>
    <col min="14" max="14" width="23" style="6" customWidth="1"/>
    <col min="15" max="256" width="8.85546875" style="36"/>
    <col min="257" max="257" width="25.7109375" style="36" customWidth="1"/>
    <col min="258" max="259" width="10.140625" style="36" customWidth="1"/>
    <col min="260" max="268" width="8" style="36" customWidth="1"/>
    <col min="269" max="269" width="11.28515625" style="36" customWidth="1"/>
    <col min="270" max="270" width="25.7109375" style="36" customWidth="1"/>
    <col min="271" max="512" width="8.85546875" style="36"/>
    <col min="513" max="513" width="25.7109375" style="36" customWidth="1"/>
    <col min="514" max="515" width="10.140625" style="36" customWidth="1"/>
    <col min="516" max="524" width="8" style="36" customWidth="1"/>
    <col min="525" max="525" width="11.28515625" style="36" customWidth="1"/>
    <col min="526" max="526" width="25.7109375" style="36" customWidth="1"/>
    <col min="527" max="768" width="8.85546875" style="36"/>
    <col min="769" max="769" width="25.7109375" style="36" customWidth="1"/>
    <col min="770" max="771" width="10.140625" style="36" customWidth="1"/>
    <col min="772" max="780" width="8" style="36" customWidth="1"/>
    <col min="781" max="781" width="11.28515625" style="36" customWidth="1"/>
    <col min="782" max="782" width="25.7109375" style="36" customWidth="1"/>
    <col min="783" max="1024" width="8.85546875" style="36"/>
    <col min="1025" max="1025" width="25.7109375" style="36" customWidth="1"/>
    <col min="1026" max="1027" width="10.140625" style="36" customWidth="1"/>
    <col min="1028" max="1036" width="8" style="36" customWidth="1"/>
    <col min="1037" max="1037" width="11.28515625" style="36" customWidth="1"/>
    <col min="1038" max="1038" width="25.7109375" style="36" customWidth="1"/>
    <col min="1039" max="1280" width="8.85546875" style="36"/>
    <col min="1281" max="1281" width="25.7109375" style="36" customWidth="1"/>
    <col min="1282" max="1283" width="10.140625" style="36" customWidth="1"/>
    <col min="1284" max="1292" width="8" style="36" customWidth="1"/>
    <col min="1293" max="1293" width="11.28515625" style="36" customWidth="1"/>
    <col min="1294" max="1294" width="25.7109375" style="36" customWidth="1"/>
    <col min="1295" max="1536" width="8.85546875" style="36"/>
    <col min="1537" max="1537" width="25.7109375" style="36" customWidth="1"/>
    <col min="1538" max="1539" width="10.140625" style="36" customWidth="1"/>
    <col min="1540" max="1548" width="8" style="36" customWidth="1"/>
    <col min="1549" max="1549" width="11.28515625" style="36" customWidth="1"/>
    <col min="1550" max="1550" width="25.7109375" style="36" customWidth="1"/>
    <col min="1551" max="1792" width="8.85546875" style="36"/>
    <col min="1793" max="1793" width="25.7109375" style="36" customWidth="1"/>
    <col min="1794" max="1795" width="10.140625" style="36" customWidth="1"/>
    <col min="1796" max="1804" width="8" style="36" customWidth="1"/>
    <col min="1805" max="1805" width="11.28515625" style="36" customWidth="1"/>
    <col min="1806" max="1806" width="25.7109375" style="36" customWidth="1"/>
    <col min="1807" max="2048" width="8.85546875" style="36"/>
    <col min="2049" max="2049" width="25.7109375" style="36" customWidth="1"/>
    <col min="2050" max="2051" width="10.140625" style="36" customWidth="1"/>
    <col min="2052" max="2060" width="8" style="36" customWidth="1"/>
    <col min="2061" max="2061" width="11.28515625" style="36" customWidth="1"/>
    <col min="2062" max="2062" width="25.7109375" style="36" customWidth="1"/>
    <col min="2063" max="2304" width="8.85546875" style="36"/>
    <col min="2305" max="2305" width="25.7109375" style="36" customWidth="1"/>
    <col min="2306" max="2307" width="10.140625" style="36" customWidth="1"/>
    <col min="2308" max="2316" width="8" style="36" customWidth="1"/>
    <col min="2317" max="2317" width="11.28515625" style="36" customWidth="1"/>
    <col min="2318" max="2318" width="25.7109375" style="36" customWidth="1"/>
    <col min="2319" max="2560" width="8.85546875" style="36"/>
    <col min="2561" max="2561" width="25.7109375" style="36" customWidth="1"/>
    <col min="2562" max="2563" width="10.140625" style="36" customWidth="1"/>
    <col min="2564" max="2572" width="8" style="36" customWidth="1"/>
    <col min="2573" max="2573" width="11.28515625" style="36" customWidth="1"/>
    <col min="2574" max="2574" width="25.7109375" style="36" customWidth="1"/>
    <col min="2575" max="2816" width="8.85546875" style="36"/>
    <col min="2817" max="2817" width="25.7109375" style="36" customWidth="1"/>
    <col min="2818" max="2819" width="10.140625" style="36" customWidth="1"/>
    <col min="2820" max="2828" width="8" style="36" customWidth="1"/>
    <col min="2829" max="2829" width="11.28515625" style="36" customWidth="1"/>
    <col min="2830" max="2830" width="25.7109375" style="36" customWidth="1"/>
    <col min="2831" max="3072" width="8.85546875" style="36"/>
    <col min="3073" max="3073" width="25.7109375" style="36" customWidth="1"/>
    <col min="3074" max="3075" width="10.140625" style="36" customWidth="1"/>
    <col min="3076" max="3084" width="8" style="36" customWidth="1"/>
    <col min="3085" max="3085" width="11.28515625" style="36" customWidth="1"/>
    <col min="3086" max="3086" width="25.7109375" style="36" customWidth="1"/>
    <col min="3087" max="3328" width="8.85546875" style="36"/>
    <col min="3329" max="3329" width="25.7109375" style="36" customWidth="1"/>
    <col min="3330" max="3331" width="10.140625" style="36" customWidth="1"/>
    <col min="3332" max="3340" width="8" style="36" customWidth="1"/>
    <col min="3341" max="3341" width="11.28515625" style="36" customWidth="1"/>
    <col min="3342" max="3342" width="25.7109375" style="36" customWidth="1"/>
    <col min="3343" max="3584" width="8.85546875" style="36"/>
    <col min="3585" max="3585" width="25.7109375" style="36" customWidth="1"/>
    <col min="3586" max="3587" width="10.140625" style="36" customWidth="1"/>
    <col min="3588" max="3596" width="8" style="36" customWidth="1"/>
    <col min="3597" max="3597" width="11.28515625" style="36" customWidth="1"/>
    <col min="3598" max="3598" width="25.7109375" style="36" customWidth="1"/>
    <col min="3599" max="3840" width="8.85546875" style="36"/>
    <col min="3841" max="3841" width="25.7109375" style="36" customWidth="1"/>
    <col min="3842" max="3843" width="10.140625" style="36" customWidth="1"/>
    <col min="3844" max="3852" width="8" style="36" customWidth="1"/>
    <col min="3853" max="3853" width="11.28515625" style="36" customWidth="1"/>
    <col min="3854" max="3854" width="25.7109375" style="36" customWidth="1"/>
    <col min="3855" max="4096" width="8.85546875" style="36"/>
    <col min="4097" max="4097" width="25.7109375" style="36" customWidth="1"/>
    <col min="4098" max="4099" width="10.140625" style="36" customWidth="1"/>
    <col min="4100" max="4108" width="8" style="36" customWidth="1"/>
    <col min="4109" max="4109" width="11.28515625" style="36" customWidth="1"/>
    <col min="4110" max="4110" width="25.7109375" style="36" customWidth="1"/>
    <col min="4111" max="4352" width="8.85546875" style="36"/>
    <col min="4353" max="4353" width="25.7109375" style="36" customWidth="1"/>
    <col min="4354" max="4355" width="10.140625" style="36" customWidth="1"/>
    <col min="4356" max="4364" width="8" style="36" customWidth="1"/>
    <col min="4365" max="4365" width="11.28515625" style="36" customWidth="1"/>
    <col min="4366" max="4366" width="25.7109375" style="36" customWidth="1"/>
    <col min="4367" max="4608" width="8.85546875" style="36"/>
    <col min="4609" max="4609" width="25.7109375" style="36" customWidth="1"/>
    <col min="4610" max="4611" width="10.140625" style="36" customWidth="1"/>
    <col min="4612" max="4620" width="8" style="36" customWidth="1"/>
    <col min="4621" max="4621" width="11.28515625" style="36" customWidth="1"/>
    <col min="4622" max="4622" width="25.7109375" style="36" customWidth="1"/>
    <col min="4623" max="4864" width="8.85546875" style="36"/>
    <col min="4865" max="4865" width="25.7109375" style="36" customWidth="1"/>
    <col min="4866" max="4867" width="10.140625" style="36" customWidth="1"/>
    <col min="4868" max="4876" width="8" style="36" customWidth="1"/>
    <col min="4877" max="4877" width="11.28515625" style="36" customWidth="1"/>
    <col min="4878" max="4878" width="25.7109375" style="36" customWidth="1"/>
    <col min="4879" max="5120" width="8.85546875" style="36"/>
    <col min="5121" max="5121" width="25.7109375" style="36" customWidth="1"/>
    <col min="5122" max="5123" width="10.140625" style="36" customWidth="1"/>
    <col min="5124" max="5132" width="8" style="36" customWidth="1"/>
    <col min="5133" max="5133" width="11.28515625" style="36" customWidth="1"/>
    <col min="5134" max="5134" width="25.7109375" style="36" customWidth="1"/>
    <col min="5135" max="5376" width="8.85546875" style="36"/>
    <col min="5377" max="5377" width="25.7109375" style="36" customWidth="1"/>
    <col min="5378" max="5379" width="10.140625" style="36" customWidth="1"/>
    <col min="5380" max="5388" width="8" style="36" customWidth="1"/>
    <col min="5389" max="5389" width="11.28515625" style="36" customWidth="1"/>
    <col min="5390" max="5390" width="25.7109375" style="36" customWidth="1"/>
    <col min="5391" max="5632" width="8.85546875" style="36"/>
    <col min="5633" max="5633" width="25.7109375" style="36" customWidth="1"/>
    <col min="5634" max="5635" width="10.140625" style="36" customWidth="1"/>
    <col min="5636" max="5644" width="8" style="36" customWidth="1"/>
    <col min="5645" max="5645" width="11.28515625" style="36" customWidth="1"/>
    <col min="5646" max="5646" width="25.7109375" style="36" customWidth="1"/>
    <col min="5647" max="5888" width="8.85546875" style="36"/>
    <col min="5889" max="5889" width="25.7109375" style="36" customWidth="1"/>
    <col min="5890" max="5891" width="10.140625" style="36" customWidth="1"/>
    <col min="5892" max="5900" width="8" style="36" customWidth="1"/>
    <col min="5901" max="5901" width="11.28515625" style="36" customWidth="1"/>
    <col min="5902" max="5902" width="25.7109375" style="36" customWidth="1"/>
    <col min="5903" max="6144" width="8.85546875" style="36"/>
    <col min="6145" max="6145" width="25.7109375" style="36" customWidth="1"/>
    <col min="6146" max="6147" width="10.140625" style="36" customWidth="1"/>
    <col min="6148" max="6156" width="8" style="36" customWidth="1"/>
    <col min="6157" max="6157" width="11.28515625" style="36" customWidth="1"/>
    <col min="6158" max="6158" width="25.7109375" style="36" customWidth="1"/>
    <col min="6159" max="6400" width="8.85546875" style="36"/>
    <col min="6401" max="6401" width="25.7109375" style="36" customWidth="1"/>
    <col min="6402" max="6403" width="10.140625" style="36" customWidth="1"/>
    <col min="6404" max="6412" width="8" style="36" customWidth="1"/>
    <col min="6413" max="6413" width="11.28515625" style="36" customWidth="1"/>
    <col min="6414" max="6414" width="25.7109375" style="36" customWidth="1"/>
    <col min="6415" max="6656" width="8.85546875" style="36"/>
    <col min="6657" max="6657" width="25.7109375" style="36" customWidth="1"/>
    <col min="6658" max="6659" width="10.140625" style="36" customWidth="1"/>
    <col min="6660" max="6668" width="8" style="36" customWidth="1"/>
    <col min="6669" max="6669" width="11.28515625" style="36" customWidth="1"/>
    <col min="6670" max="6670" width="25.7109375" style="36" customWidth="1"/>
    <col min="6671" max="6912" width="8.85546875" style="36"/>
    <col min="6913" max="6913" width="25.7109375" style="36" customWidth="1"/>
    <col min="6914" max="6915" width="10.140625" style="36" customWidth="1"/>
    <col min="6916" max="6924" width="8" style="36" customWidth="1"/>
    <col min="6925" max="6925" width="11.28515625" style="36" customWidth="1"/>
    <col min="6926" max="6926" width="25.7109375" style="36" customWidth="1"/>
    <col min="6927" max="7168" width="8.85546875" style="36"/>
    <col min="7169" max="7169" width="25.7109375" style="36" customWidth="1"/>
    <col min="7170" max="7171" width="10.140625" style="36" customWidth="1"/>
    <col min="7172" max="7180" width="8" style="36" customWidth="1"/>
    <col min="7181" max="7181" width="11.28515625" style="36" customWidth="1"/>
    <col min="7182" max="7182" width="25.7109375" style="36" customWidth="1"/>
    <col min="7183" max="7424" width="8.85546875" style="36"/>
    <col min="7425" max="7425" width="25.7109375" style="36" customWidth="1"/>
    <col min="7426" max="7427" width="10.140625" style="36" customWidth="1"/>
    <col min="7428" max="7436" width="8" style="36" customWidth="1"/>
    <col min="7437" max="7437" width="11.28515625" style="36" customWidth="1"/>
    <col min="7438" max="7438" width="25.7109375" style="36" customWidth="1"/>
    <col min="7439" max="7680" width="8.85546875" style="36"/>
    <col min="7681" max="7681" width="25.7109375" style="36" customWidth="1"/>
    <col min="7682" max="7683" width="10.140625" style="36" customWidth="1"/>
    <col min="7684" max="7692" width="8" style="36" customWidth="1"/>
    <col min="7693" max="7693" width="11.28515625" style="36" customWidth="1"/>
    <col min="7694" max="7694" width="25.7109375" style="36" customWidth="1"/>
    <col min="7695" max="7936" width="8.85546875" style="36"/>
    <col min="7937" max="7937" width="25.7109375" style="36" customWidth="1"/>
    <col min="7938" max="7939" width="10.140625" style="36" customWidth="1"/>
    <col min="7940" max="7948" width="8" style="36" customWidth="1"/>
    <col min="7949" max="7949" width="11.28515625" style="36" customWidth="1"/>
    <col min="7950" max="7950" width="25.7109375" style="36" customWidth="1"/>
    <col min="7951" max="8192" width="8.85546875" style="36"/>
    <col min="8193" max="8193" width="25.7109375" style="36" customWidth="1"/>
    <col min="8194" max="8195" width="10.140625" style="36" customWidth="1"/>
    <col min="8196" max="8204" width="8" style="36" customWidth="1"/>
    <col min="8205" max="8205" width="11.28515625" style="36" customWidth="1"/>
    <col min="8206" max="8206" width="25.7109375" style="36" customWidth="1"/>
    <col min="8207" max="8448" width="8.85546875" style="36"/>
    <col min="8449" max="8449" width="25.7109375" style="36" customWidth="1"/>
    <col min="8450" max="8451" width="10.140625" style="36" customWidth="1"/>
    <col min="8452" max="8460" width="8" style="36" customWidth="1"/>
    <col min="8461" max="8461" width="11.28515625" style="36" customWidth="1"/>
    <col min="8462" max="8462" width="25.7109375" style="36" customWidth="1"/>
    <col min="8463" max="8704" width="8.85546875" style="36"/>
    <col min="8705" max="8705" width="25.7109375" style="36" customWidth="1"/>
    <col min="8706" max="8707" width="10.140625" style="36" customWidth="1"/>
    <col min="8708" max="8716" width="8" style="36" customWidth="1"/>
    <col min="8717" max="8717" width="11.28515625" style="36" customWidth="1"/>
    <col min="8718" max="8718" width="25.7109375" style="36" customWidth="1"/>
    <col min="8719" max="8960" width="8.85546875" style="36"/>
    <col min="8961" max="8961" width="25.7109375" style="36" customWidth="1"/>
    <col min="8962" max="8963" width="10.140625" style="36" customWidth="1"/>
    <col min="8964" max="8972" width="8" style="36" customWidth="1"/>
    <col min="8973" max="8973" width="11.28515625" style="36" customWidth="1"/>
    <col min="8974" max="8974" width="25.7109375" style="36" customWidth="1"/>
    <col min="8975" max="9216" width="8.85546875" style="36"/>
    <col min="9217" max="9217" width="25.7109375" style="36" customWidth="1"/>
    <col min="9218" max="9219" width="10.140625" style="36" customWidth="1"/>
    <col min="9220" max="9228" width="8" style="36" customWidth="1"/>
    <col min="9229" max="9229" width="11.28515625" style="36" customWidth="1"/>
    <col min="9230" max="9230" width="25.7109375" style="36" customWidth="1"/>
    <col min="9231" max="9472" width="8.85546875" style="36"/>
    <col min="9473" max="9473" width="25.7109375" style="36" customWidth="1"/>
    <col min="9474" max="9475" width="10.140625" style="36" customWidth="1"/>
    <col min="9476" max="9484" width="8" style="36" customWidth="1"/>
    <col min="9485" max="9485" width="11.28515625" style="36" customWidth="1"/>
    <col min="9486" max="9486" width="25.7109375" style="36" customWidth="1"/>
    <col min="9487" max="9728" width="8.85546875" style="36"/>
    <col min="9729" max="9729" width="25.7109375" style="36" customWidth="1"/>
    <col min="9730" max="9731" width="10.140625" style="36" customWidth="1"/>
    <col min="9732" max="9740" width="8" style="36" customWidth="1"/>
    <col min="9741" max="9741" width="11.28515625" style="36" customWidth="1"/>
    <col min="9742" max="9742" width="25.7109375" style="36" customWidth="1"/>
    <col min="9743" max="9984" width="8.85546875" style="36"/>
    <col min="9985" max="9985" width="25.7109375" style="36" customWidth="1"/>
    <col min="9986" max="9987" width="10.140625" style="36" customWidth="1"/>
    <col min="9988" max="9996" width="8" style="36" customWidth="1"/>
    <col min="9997" max="9997" width="11.28515625" style="36" customWidth="1"/>
    <col min="9998" max="9998" width="25.7109375" style="36" customWidth="1"/>
    <col min="9999" max="10240" width="8.85546875" style="36"/>
    <col min="10241" max="10241" width="25.7109375" style="36" customWidth="1"/>
    <col min="10242" max="10243" width="10.140625" style="36" customWidth="1"/>
    <col min="10244" max="10252" width="8" style="36" customWidth="1"/>
    <col min="10253" max="10253" width="11.28515625" style="36" customWidth="1"/>
    <col min="10254" max="10254" width="25.7109375" style="36" customWidth="1"/>
    <col min="10255" max="10496" width="8.85546875" style="36"/>
    <col min="10497" max="10497" width="25.7109375" style="36" customWidth="1"/>
    <col min="10498" max="10499" width="10.140625" style="36" customWidth="1"/>
    <col min="10500" max="10508" width="8" style="36" customWidth="1"/>
    <col min="10509" max="10509" width="11.28515625" style="36" customWidth="1"/>
    <col min="10510" max="10510" width="25.7109375" style="36" customWidth="1"/>
    <col min="10511" max="10752" width="8.85546875" style="36"/>
    <col min="10753" max="10753" width="25.7109375" style="36" customWidth="1"/>
    <col min="10754" max="10755" width="10.140625" style="36" customWidth="1"/>
    <col min="10756" max="10764" width="8" style="36" customWidth="1"/>
    <col min="10765" max="10765" width="11.28515625" style="36" customWidth="1"/>
    <col min="10766" max="10766" width="25.7109375" style="36" customWidth="1"/>
    <col min="10767" max="11008" width="8.85546875" style="36"/>
    <col min="11009" max="11009" width="25.7109375" style="36" customWidth="1"/>
    <col min="11010" max="11011" width="10.140625" style="36" customWidth="1"/>
    <col min="11012" max="11020" width="8" style="36" customWidth="1"/>
    <col min="11021" max="11021" width="11.28515625" style="36" customWidth="1"/>
    <col min="11022" max="11022" width="25.7109375" style="36" customWidth="1"/>
    <col min="11023" max="11264" width="8.85546875" style="36"/>
    <col min="11265" max="11265" width="25.7109375" style="36" customWidth="1"/>
    <col min="11266" max="11267" width="10.140625" style="36" customWidth="1"/>
    <col min="11268" max="11276" width="8" style="36" customWidth="1"/>
    <col min="11277" max="11277" width="11.28515625" style="36" customWidth="1"/>
    <col min="11278" max="11278" width="25.7109375" style="36" customWidth="1"/>
    <col min="11279" max="11520" width="8.85546875" style="36"/>
    <col min="11521" max="11521" width="25.7109375" style="36" customWidth="1"/>
    <col min="11522" max="11523" width="10.140625" style="36" customWidth="1"/>
    <col min="11524" max="11532" width="8" style="36" customWidth="1"/>
    <col min="11533" max="11533" width="11.28515625" style="36" customWidth="1"/>
    <col min="11534" max="11534" width="25.7109375" style="36" customWidth="1"/>
    <col min="11535" max="11776" width="8.85546875" style="36"/>
    <col min="11777" max="11777" width="25.7109375" style="36" customWidth="1"/>
    <col min="11778" max="11779" width="10.140625" style="36" customWidth="1"/>
    <col min="11780" max="11788" width="8" style="36" customWidth="1"/>
    <col min="11789" max="11789" width="11.28515625" style="36" customWidth="1"/>
    <col min="11790" max="11790" width="25.7109375" style="36" customWidth="1"/>
    <col min="11791" max="12032" width="8.85546875" style="36"/>
    <col min="12033" max="12033" width="25.7109375" style="36" customWidth="1"/>
    <col min="12034" max="12035" width="10.140625" style="36" customWidth="1"/>
    <col min="12036" max="12044" width="8" style="36" customWidth="1"/>
    <col min="12045" max="12045" width="11.28515625" style="36" customWidth="1"/>
    <col min="12046" max="12046" width="25.7109375" style="36" customWidth="1"/>
    <col min="12047" max="12288" width="8.85546875" style="36"/>
    <col min="12289" max="12289" width="25.7109375" style="36" customWidth="1"/>
    <col min="12290" max="12291" width="10.140625" style="36" customWidth="1"/>
    <col min="12292" max="12300" width="8" style="36" customWidth="1"/>
    <col min="12301" max="12301" width="11.28515625" style="36" customWidth="1"/>
    <col min="12302" max="12302" width="25.7109375" style="36" customWidth="1"/>
    <col min="12303" max="12544" width="8.85546875" style="36"/>
    <col min="12545" max="12545" width="25.7109375" style="36" customWidth="1"/>
    <col min="12546" max="12547" width="10.140625" style="36" customWidth="1"/>
    <col min="12548" max="12556" width="8" style="36" customWidth="1"/>
    <col min="12557" max="12557" width="11.28515625" style="36" customWidth="1"/>
    <col min="12558" max="12558" width="25.7109375" style="36" customWidth="1"/>
    <col min="12559" max="12800" width="8.85546875" style="36"/>
    <col min="12801" max="12801" width="25.7109375" style="36" customWidth="1"/>
    <col min="12802" max="12803" width="10.140625" style="36" customWidth="1"/>
    <col min="12804" max="12812" width="8" style="36" customWidth="1"/>
    <col min="12813" max="12813" width="11.28515625" style="36" customWidth="1"/>
    <col min="12814" max="12814" width="25.7109375" style="36" customWidth="1"/>
    <col min="12815" max="13056" width="8.85546875" style="36"/>
    <col min="13057" max="13057" width="25.7109375" style="36" customWidth="1"/>
    <col min="13058" max="13059" width="10.140625" style="36" customWidth="1"/>
    <col min="13060" max="13068" width="8" style="36" customWidth="1"/>
    <col min="13069" max="13069" width="11.28515625" style="36" customWidth="1"/>
    <col min="13070" max="13070" width="25.7109375" style="36" customWidth="1"/>
    <col min="13071" max="13312" width="8.85546875" style="36"/>
    <col min="13313" max="13313" width="25.7109375" style="36" customWidth="1"/>
    <col min="13314" max="13315" width="10.140625" style="36" customWidth="1"/>
    <col min="13316" max="13324" width="8" style="36" customWidth="1"/>
    <col min="13325" max="13325" width="11.28515625" style="36" customWidth="1"/>
    <col min="13326" max="13326" width="25.7109375" style="36" customWidth="1"/>
    <col min="13327" max="13568" width="8.85546875" style="36"/>
    <col min="13569" max="13569" width="25.7109375" style="36" customWidth="1"/>
    <col min="13570" max="13571" width="10.140625" style="36" customWidth="1"/>
    <col min="13572" max="13580" width="8" style="36" customWidth="1"/>
    <col min="13581" max="13581" width="11.28515625" style="36" customWidth="1"/>
    <col min="13582" max="13582" width="25.7109375" style="36" customWidth="1"/>
    <col min="13583" max="13824" width="8.85546875" style="36"/>
    <col min="13825" max="13825" width="25.7109375" style="36" customWidth="1"/>
    <col min="13826" max="13827" width="10.140625" style="36" customWidth="1"/>
    <col min="13828" max="13836" width="8" style="36" customWidth="1"/>
    <col min="13837" max="13837" width="11.28515625" style="36" customWidth="1"/>
    <col min="13838" max="13838" width="25.7109375" style="36" customWidth="1"/>
    <col min="13839" max="14080" width="8.85546875" style="36"/>
    <col min="14081" max="14081" width="25.7109375" style="36" customWidth="1"/>
    <col min="14082" max="14083" width="10.140625" style="36" customWidth="1"/>
    <col min="14084" max="14092" width="8" style="36" customWidth="1"/>
    <col min="14093" max="14093" width="11.28515625" style="36" customWidth="1"/>
    <col min="14094" max="14094" width="25.7109375" style="36" customWidth="1"/>
    <col min="14095" max="14336" width="8.85546875" style="36"/>
    <col min="14337" max="14337" width="25.7109375" style="36" customWidth="1"/>
    <col min="14338" max="14339" width="10.140625" style="36" customWidth="1"/>
    <col min="14340" max="14348" width="8" style="36" customWidth="1"/>
    <col min="14349" max="14349" width="11.28515625" style="36" customWidth="1"/>
    <col min="14350" max="14350" width="25.7109375" style="36" customWidth="1"/>
    <col min="14351" max="14592" width="8.85546875" style="36"/>
    <col min="14593" max="14593" width="25.7109375" style="36" customWidth="1"/>
    <col min="14594" max="14595" width="10.140625" style="36" customWidth="1"/>
    <col min="14596" max="14604" width="8" style="36" customWidth="1"/>
    <col min="14605" max="14605" width="11.28515625" style="36" customWidth="1"/>
    <col min="14606" max="14606" width="25.7109375" style="36" customWidth="1"/>
    <col min="14607" max="14848" width="8.85546875" style="36"/>
    <col min="14849" max="14849" width="25.7109375" style="36" customWidth="1"/>
    <col min="14850" max="14851" width="10.140625" style="36" customWidth="1"/>
    <col min="14852" max="14860" width="8" style="36" customWidth="1"/>
    <col min="14861" max="14861" width="11.28515625" style="36" customWidth="1"/>
    <col min="14862" max="14862" width="25.7109375" style="36" customWidth="1"/>
    <col min="14863" max="15104" width="8.85546875" style="36"/>
    <col min="15105" max="15105" width="25.7109375" style="36" customWidth="1"/>
    <col min="15106" max="15107" width="10.140625" style="36" customWidth="1"/>
    <col min="15108" max="15116" width="8" style="36" customWidth="1"/>
    <col min="15117" max="15117" width="11.28515625" style="36" customWidth="1"/>
    <col min="15118" max="15118" width="25.7109375" style="36" customWidth="1"/>
    <col min="15119" max="15360" width="8.85546875" style="36"/>
    <col min="15361" max="15361" width="25.7109375" style="36" customWidth="1"/>
    <col min="15362" max="15363" width="10.140625" style="36" customWidth="1"/>
    <col min="15364" max="15372" width="8" style="36" customWidth="1"/>
    <col min="15373" max="15373" width="11.28515625" style="36" customWidth="1"/>
    <col min="15374" max="15374" width="25.7109375" style="36" customWidth="1"/>
    <col min="15375" max="15616" width="8.85546875" style="36"/>
    <col min="15617" max="15617" width="25.7109375" style="36" customWidth="1"/>
    <col min="15618" max="15619" width="10.140625" style="36" customWidth="1"/>
    <col min="15620" max="15628" width="8" style="36" customWidth="1"/>
    <col min="15629" max="15629" width="11.28515625" style="36" customWidth="1"/>
    <col min="15630" max="15630" width="25.7109375" style="36" customWidth="1"/>
    <col min="15631" max="15872" width="8.85546875" style="36"/>
    <col min="15873" max="15873" width="25.7109375" style="36" customWidth="1"/>
    <col min="15874" max="15875" width="10.140625" style="36" customWidth="1"/>
    <col min="15876" max="15884" width="8" style="36" customWidth="1"/>
    <col min="15885" max="15885" width="11.28515625" style="36" customWidth="1"/>
    <col min="15886" max="15886" width="25.7109375" style="36" customWidth="1"/>
    <col min="15887" max="16128" width="8.85546875" style="36"/>
    <col min="16129" max="16129" width="25.7109375" style="36" customWidth="1"/>
    <col min="16130" max="16131" width="10.140625" style="36" customWidth="1"/>
    <col min="16132" max="16140" width="8" style="36" customWidth="1"/>
    <col min="16141" max="16141" width="11.28515625" style="36" customWidth="1"/>
    <col min="16142" max="16142" width="25.7109375" style="36" customWidth="1"/>
    <col min="16143" max="16384" width="8.85546875" style="36"/>
  </cols>
  <sheetData>
    <row r="1" spans="1:14" s="89" customFormat="1" ht="23.25" customHeight="1" x14ac:dyDescent="0.2">
      <c r="A1" s="1268" t="s">
        <v>1274</v>
      </c>
      <c r="B1" s="1268"/>
      <c r="C1" s="1268"/>
      <c r="D1" s="1268"/>
      <c r="E1" s="1268"/>
      <c r="F1" s="1268"/>
      <c r="G1" s="1268"/>
      <c r="H1" s="1268"/>
      <c r="I1" s="1268"/>
      <c r="J1" s="1268"/>
      <c r="K1" s="1268"/>
      <c r="L1" s="1268"/>
      <c r="M1" s="1268"/>
      <c r="N1" s="1268"/>
    </row>
    <row r="2" spans="1:14" s="67" customFormat="1" ht="15.75" customHeight="1" x14ac:dyDescent="0.2">
      <c r="A2" s="1269" t="s">
        <v>1275</v>
      </c>
      <c r="B2" s="1269"/>
      <c r="C2" s="1269"/>
      <c r="D2" s="1269"/>
      <c r="E2" s="1269"/>
      <c r="F2" s="1269"/>
      <c r="G2" s="1269"/>
      <c r="H2" s="1269"/>
      <c r="I2" s="1269"/>
      <c r="J2" s="1269"/>
      <c r="K2" s="1269"/>
      <c r="L2" s="1269"/>
      <c r="M2" s="1269"/>
      <c r="N2" s="1269"/>
    </row>
    <row r="3" spans="1:14" s="67" customFormat="1" ht="22.5" customHeight="1" x14ac:dyDescent="0.2">
      <c r="A3" s="1270" t="s">
        <v>1077</v>
      </c>
      <c r="B3" s="1270"/>
      <c r="C3" s="1270"/>
      <c r="D3" s="1270"/>
      <c r="E3" s="1270"/>
      <c r="F3" s="1270"/>
      <c r="G3" s="1270"/>
      <c r="H3" s="1270"/>
      <c r="I3" s="1270"/>
      <c r="J3" s="1270"/>
      <c r="K3" s="1270"/>
      <c r="L3" s="1270"/>
      <c r="M3" s="1270"/>
      <c r="N3" s="1270"/>
    </row>
    <row r="4" spans="1:14" s="87" customFormat="1" ht="27.75" customHeight="1" x14ac:dyDescent="0.25">
      <c r="A4" s="611" t="s">
        <v>133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1194" t="s">
        <v>44</v>
      </c>
    </row>
    <row r="5" spans="1:14" s="5" customFormat="1" ht="48.75" customHeight="1" x14ac:dyDescent="0.2">
      <c r="A5" s="1271" t="s">
        <v>521</v>
      </c>
      <c r="B5" s="1271"/>
      <c r="C5" s="32">
        <v>2023</v>
      </c>
      <c r="D5" s="32">
        <v>2022</v>
      </c>
      <c r="E5" s="32">
        <v>2021</v>
      </c>
      <c r="F5" s="32">
        <v>2020</v>
      </c>
      <c r="G5" s="32">
        <v>2019</v>
      </c>
      <c r="H5" s="32">
        <v>2018</v>
      </c>
      <c r="I5" s="32">
        <v>2017</v>
      </c>
      <c r="J5" s="32">
        <v>2016</v>
      </c>
      <c r="K5" s="32">
        <v>2015</v>
      </c>
      <c r="L5" s="32">
        <v>2014</v>
      </c>
      <c r="M5" s="1272" t="s">
        <v>508</v>
      </c>
      <c r="N5" s="1272"/>
    </row>
    <row r="6" spans="1:14" ht="21.95" customHeight="1" thickBot="1" x14ac:dyDescent="0.25">
      <c r="A6" s="1236" t="s">
        <v>455</v>
      </c>
      <c r="B6" s="573" t="s">
        <v>116</v>
      </c>
      <c r="C6" s="574">
        <v>1.86</v>
      </c>
      <c r="D6" s="574">
        <v>4.62</v>
      </c>
      <c r="E6" s="574">
        <v>4.22</v>
      </c>
      <c r="F6" s="574">
        <v>3.66</v>
      </c>
      <c r="G6" s="574">
        <v>2.5299999999999998</v>
      </c>
      <c r="H6" s="574">
        <v>3.2</v>
      </c>
      <c r="I6" s="574">
        <v>3.27</v>
      </c>
      <c r="J6" s="574">
        <v>3.15</v>
      </c>
      <c r="K6" s="574">
        <v>3.52</v>
      </c>
      <c r="L6" s="574">
        <v>2.0099999999999998</v>
      </c>
      <c r="M6" s="575" t="s">
        <v>134</v>
      </c>
      <c r="N6" s="1259" t="s">
        <v>135</v>
      </c>
    </row>
    <row r="7" spans="1:14" ht="21.95" customHeight="1" thickTop="1" thickBot="1" x14ac:dyDescent="0.25">
      <c r="A7" s="1266"/>
      <c r="B7" s="576" t="s">
        <v>119</v>
      </c>
      <c r="C7" s="577">
        <v>3.34</v>
      </c>
      <c r="D7" s="577">
        <v>2.97</v>
      </c>
      <c r="E7" s="577">
        <v>2.2200000000000002</v>
      </c>
      <c r="F7" s="577">
        <v>2.56</v>
      </c>
      <c r="G7" s="577">
        <v>2.77</v>
      </c>
      <c r="H7" s="577">
        <v>2.66</v>
      </c>
      <c r="I7" s="577">
        <v>2.66</v>
      </c>
      <c r="J7" s="577">
        <v>2.0699999999999998</v>
      </c>
      <c r="K7" s="577">
        <v>3.21</v>
      </c>
      <c r="L7" s="577">
        <v>2.29</v>
      </c>
      <c r="M7" s="578" t="s">
        <v>136</v>
      </c>
      <c r="N7" s="1267"/>
    </row>
    <row r="8" spans="1:14" ht="21.95" customHeight="1" thickTop="1" thickBot="1" x14ac:dyDescent="0.25">
      <c r="A8" s="1266"/>
      <c r="B8" s="576" t="s">
        <v>42</v>
      </c>
      <c r="C8" s="579">
        <v>2.96</v>
      </c>
      <c r="D8" s="579">
        <v>3.42</v>
      </c>
      <c r="E8" s="579">
        <v>2.81</v>
      </c>
      <c r="F8" s="579">
        <v>2.83</v>
      </c>
      <c r="G8" s="579">
        <v>2.71</v>
      </c>
      <c r="H8" s="579">
        <v>2.81</v>
      </c>
      <c r="I8" s="579">
        <v>2.83</v>
      </c>
      <c r="J8" s="579">
        <v>2.39</v>
      </c>
      <c r="K8" s="579">
        <v>3.31</v>
      </c>
      <c r="L8" s="579">
        <v>2.2000000000000002</v>
      </c>
      <c r="M8" s="578" t="s">
        <v>43</v>
      </c>
      <c r="N8" s="1267"/>
    </row>
    <row r="9" spans="1:14" ht="21.95" customHeight="1" thickTop="1" thickBot="1" x14ac:dyDescent="0.25">
      <c r="A9" s="1273" t="s">
        <v>456</v>
      </c>
      <c r="B9" s="580" t="s">
        <v>116</v>
      </c>
      <c r="C9" s="581">
        <v>1.43</v>
      </c>
      <c r="D9" s="581">
        <v>0.56000000000000005</v>
      </c>
      <c r="E9" s="581">
        <v>0.9</v>
      </c>
      <c r="F9" s="581">
        <v>0.7</v>
      </c>
      <c r="G9" s="581">
        <v>0.27</v>
      </c>
      <c r="H9" s="581">
        <v>1.03</v>
      </c>
      <c r="I9" s="581">
        <v>1.01</v>
      </c>
      <c r="J9" s="581">
        <v>0.76</v>
      </c>
      <c r="K9" s="581">
        <v>1.58</v>
      </c>
      <c r="L9" s="581">
        <v>1.26</v>
      </c>
      <c r="M9" s="582" t="s">
        <v>134</v>
      </c>
      <c r="N9" s="1274" t="s">
        <v>137</v>
      </c>
    </row>
    <row r="10" spans="1:14" ht="21.95" customHeight="1" thickTop="1" thickBot="1" x14ac:dyDescent="0.25">
      <c r="A10" s="1273"/>
      <c r="B10" s="583" t="s">
        <v>119</v>
      </c>
      <c r="C10" s="581">
        <v>0.54</v>
      </c>
      <c r="D10" s="581">
        <v>1.25</v>
      </c>
      <c r="E10" s="581">
        <v>0.7</v>
      </c>
      <c r="F10" s="581">
        <v>0.5</v>
      </c>
      <c r="G10" s="581">
        <v>0.86</v>
      </c>
      <c r="H10" s="581">
        <v>0.99</v>
      </c>
      <c r="I10" s="581">
        <v>1</v>
      </c>
      <c r="J10" s="581">
        <v>0.74</v>
      </c>
      <c r="K10" s="581">
        <v>1.1399999999999999</v>
      </c>
      <c r="L10" s="581">
        <v>1.54</v>
      </c>
      <c r="M10" s="584" t="s">
        <v>136</v>
      </c>
      <c r="N10" s="1274"/>
    </row>
    <row r="11" spans="1:14" ht="21.95" customHeight="1" thickTop="1" thickBot="1" x14ac:dyDescent="0.25">
      <c r="A11" s="1273"/>
      <c r="B11" s="583" t="s">
        <v>42</v>
      </c>
      <c r="C11" s="586">
        <v>0.77</v>
      </c>
      <c r="D11" s="586">
        <v>1.06</v>
      </c>
      <c r="E11" s="586">
        <v>0.76</v>
      </c>
      <c r="F11" s="586">
        <v>0.55000000000000004</v>
      </c>
      <c r="G11" s="586">
        <v>0.7</v>
      </c>
      <c r="H11" s="586">
        <v>1</v>
      </c>
      <c r="I11" s="585">
        <v>1</v>
      </c>
      <c r="J11" s="585">
        <v>0.75</v>
      </c>
      <c r="K11" s="586">
        <v>1.28</v>
      </c>
      <c r="L11" s="586">
        <v>1.45</v>
      </c>
      <c r="M11" s="584" t="s">
        <v>43</v>
      </c>
      <c r="N11" s="1274"/>
    </row>
    <row r="12" spans="1:14" ht="21.95" customHeight="1" thickTop="1" thickBot="1" x14ac:dyDescent="0.25">
      <c r="A12" s="1266" t="s">
        <v>458</v>
      </c>
      <c r="B12" s="587" t="s">
        <v>116</v>
      </c>
      <c r="C12" s="577">
        <v>3.3</v>
      </c>
      <c r="D12" s="577">
        <v>5.18</v>
      </c>
      <c r="E12" s="577">
        <v>5.12</v>
      </c>
      <c r="F12" s="577">
        <v>4.37</v>
      </c>
      <c r="G12" s="577">
        <v>2.8</v>
      </c>
      <c r="H12" s="577">
        <v>4.2300000000000004</v>
      </c>
      <c r="I12" s="577">
        <v>4.28</v>
      </c>
      <c r="J12" s="577">
        <v>3.91</v>
      </c>
      <c r="K12" s="577">
        <v>5.09</v>
      </c>
      <c r="L12" s="577">
        <v>3.27</v>
      </c>
      <c r="M12" s="588" t="s">
        <v>134</v>
      </c>
      <c r="N12" s="1267" t="s">
        <v>138</v>
      </c>
    </row>
    <row r="13" spans="1:14" ht="21.95" customHeight="1" thickTop="1" thickBot="1" x14ac:dyDescent="0.25">
      <c r="A13" s="1266"/>
      <c r="B13" s="576" t="s">
        <v>119</v>
      </c>
      <c r="C13" s="577">
        <v>3.88</v>
      </c>
      <c r="D13" s="577">
        <v>4.2300000000000004</v>
      </c>
      <c r="E13" s="577">
        <v>2.92</v>
      </c>
      <c r="F13" s="577">
        <v>3.06</v>
      </c>
      <c r="G13" s="577">
        <v>3.63</v>
      </c>
      <c r="H13" s="577">
        <v>3.65</v>
      </c>
      <c r="I13" s="577">
        <v>3.66</v>
      </c>
      <c r="J13" s="577">
        <v>2.81</v>
      </c>
      <c r="K13" s="577">
        <v>4.3499999999999996</v>
      </c>
      <c r="L13" s="577">
        <v>3.83</v>
      </c>
      <c r="M13" s="578" t="s">
        <v>136</v>
      </c>
      <c r="N13" s="1267"/>
    </row>
    <row r="14" spans="1:14" ht="21.95" customHeight="1" thickTop="1" thickBot="1" x14ac:dyDescent="0.25">
      <c r="A14" s="1266"/>
      <c r="B14" s="576" t="s">
        <v>42</v>
      </c>
      <c r="C14" s="579">
        <v>3.73</v>
      </c>
      <c r="D14" s="579">
        <v>4.4800000000000004</v>
      </c>
      <c r="E14" s="579">
        <v>3.57</v>
      </c>
      <c r="F14" s="579">
        <v>3.38</v>
      </c>
      <c r="G14" s="579">
        <v>3.41</v>
      </c>
      <c r="H14" s="579">
        <v>3.81</v>
      </c>
      <c r="I14" s="589">
        <v>3.83</v>
      </c>
      <c r="J14" s="589">
        <v>3.13</v>
      </c>
      <c r="K14" s="579">
        <v>4.58</v>
      </c>
      <c r="L14" s="579">
        <v>3.66</v>
      </c>
      <c r="M14" s="578" t="s">
        <v>43</v>
      </c>
      <c r="N14" s="1267"/>
    </row>
    <row r="15" spans="1:14" ht="21.95" customHeight="1" thickTop="1" thickBot="1" x14ac:dyDescent="0.25">
      <c r="A15" s="1275" t="s">
        <v>457</v>
      </c>
      <c r="B15" s="580" t="s">
        <v>116</v>
      </c>
      <c r="C15" s="581">
        <v>1.72</v>
      </c>
      <c r="D15" s="581">
        <v>2.1</v>
      </c>
      <c r="E15" s="581">
        <v>1.41</v>
      </c>
      <c r="F15" s="581">
        <v>1.1299999999999999</v>
      </c>
      <c r="G15" s="581">
        <v>0.93</v>
      </c>
      <c r="H15" s="581">
        <v>2.82</v>
      </c>
      <c r="I15" s="581">
        <v>1.26</v>
      </c>
      <c r="J15" s="581">
        <v>2.77</v>
      </c>
      <c r="K15" s="581">
        <v>3.28</v>
      </c>
      <c r="L15" s="581">
        <v>3.9</v>
      </c>
      <c r="M15" s="582" t="s">
        <v>134</v>
      </c>
      <c r="N15" s="1274" t="s">
        <v>139</v>
      </c>
    </row>
    <row r="16" spans="1:14" ht="21.95" customHeight="1" thickTop="1" thickBot="1" x14ac:dyDescent="0.25">
      <c r="A16" s="1276"/>
      <c r="B16" s="583" t="s">
        <v>119</v>
      </c>
      <c r="C16" s="581">
        <v>1.28</v>
      </c>
      <c r="D16" s="581">
        <v>2.0299999999999998</v>
      </c>
      <c r="E16" s="581">
        <v>1.46</v>
      </c>
      <c r="F16" s="581">
        <v>2.14</v>
      </c>
      <c r="G16" s="581">
        <v>1.58</v>
      </c>
      <c r="H16" s="581">
        <v>2.12</v>
      </c>
      <c r="I16" s="581">
        <v>1.7</v>
      </c>
      <c r="J16" s="581">
        <v>2.91</v>
      </c>
      <c r="K16" s="581">
        <v>2.61</v>
      </c>
      <c r="L16" s="581">
        <v>2.52</v>
      </c>
      <c r="M16" s="584" t="s">
        <v>136</v>
      </c>
      <c r="N16" s="1274"/>
    </row>
    <row r="17" spans="1:14" ht="21.95" customHeight="1" thickTop="1" x14ac:dyDescent="0.2">
      <c r="A17" s="1277"/>
      <c r="B17" s="590" t="s">
        <v>42</v>
      </c>
      <c r="C17" s="592">
        <v>1.39</v>
      </c>
      <c r="D17" s="592">
        <v>2.0499999999999998</v>
      </c>
      <c r="E17" s="592">
        <v>1.44</v>
      </c>
      <c r="F17" s="592">
        <v>1.9</v>
      </c>
      <c r="G17" s="592">
        <v>1.41</v>
      </c>
      <c r="H17" s="592">
        <v>2.3199999999999998</v>
      </c>
      <c r="I17" s="591">
        <v>1.58</v>
      </c>
      <c r="J17" s="591">
        <v>2.87</v>
      </c>
      <c r="K17" s="592">
        <v>2.82</v>
      </c>
      <c r="L17" s="592">
        <v>2.95</v>
      </c>
      <c r="M17" s="593" t="s">
        <v>43</v>
      </c>
      <c r="N17" s="1278"/>
    </row>
    <row r="18" spans="1:14" ht="33" customHeight="1" x14ac:dyDescent="0.2">
      <c r="A18" s="1232" t="s">
        <v>1303</v>
      </c>
      <c r="B18" s="1232"/>
      <c r="C18" s="1232"/>
      <c r="D18" s="1232"/>
      <c r="E18" s="1232"/>
      <c r="F18" s="1232"/>
      <c r="I18" s="1233" t="s">
        <v>1302</v>
      </c>
      <c r="J18" s="1233"/>
      <c r="K18" s="1233"/>
      <c r="L18" s="1233"/>
      <c r="M18" s="1233"/>
      <c r="N18" s="1233"/>
    </row>
    <row r="19" spans="1:14" ht="16.5" customHeight="1" x14ac:dyDescent="0.2">
      <c r="H19" s="645"/>
      <c r="I19" s="645"/>
      <c r="J19" s="645"/>
      <c r="K19" s="645"/>
      <c r="L19" s="645"/>
    </row>
    <row r="22" spans="1:14" ht="16.5" customHeight="1" x14ac:dyDescent="0.2"/>
    <row r="25" spans="1:14" ht="16.5" customHeight="1" x14ac:dyDescent="0.2"/>
    <row r="28" spans="1:14" ht="16.5" customHeight="1" x14ac:dyDescent="0.2"/>
  </sheetData>
  <mergeCells count="15">
    <mergeCell ref="A18:F18"/>
    <mergeCell ref="I18:N18"/>
    <mergeCell ref="A6:A8"/>
    <mergeCell ref="N6:N8"/>
    <mergeCell ref="A1:N1"/>
    <mergeCell ref="A2:N2"/>
    <mergeCell ref="A3:N3"/>
    <mergeCell ref="A5:B5"/>
    <mergeCell ref="M5:N5"/>
    <mergeCell ref="A9:A11"/>
    <mergeCell ref="N9:N11"/>
    <mergeCell ref="A12:A14"/>
    <mergeCell ref="N12:N14"/>
    <mergeCell ref="A15:A17"/>
    <mergeCell ref="N15:N1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20CB-B7AF-466A-BEA2-BD7E4750E71F}">
  <dimension ref="A1:O18"/>
  <sheetViews>
    <sheetView view="pageBreakPreview" zoomScaleNormal="100" zoomScaleSheetLayoutView="100" workbookViewId="0">
      <selection activeCell="K22" sqref="K22"/>
    </sheetView>
  </sheetViews>
  <sheetFormatPr defaultColWidth="8.85546875" defaultRowHeight="15" x14ac:dyDescent="0.2"/>
  <cols>
    <col min="1" max="1" width="26.42578125" style="37" customWidth="1"/>
    <col min="2" max="10" width="8.140625" style="37" customWidth="1"/>
    <col min="11" max="11" width="26.42578125" style="37" customWidth="1"/>
    <col min="12" max="12" width="19.42578125" style="36" customWidth="1"/>
    <col min="13" max="256" width="8.85546875" style="36"/>
    <col min="257" max="257" width="25.7109375" style="36" customWidth="1"/>
    <col min="258" max="266" width="7.7109375" style="36" customWidth="1"/>
    <col min="267" max="267" width="25.7109375" style="36" customWidth="1"/>
    <col min="268" max="512" width="8.85546875" style="36"/>
    <col min="513" max="513" width="25.7109375" style="36" customWidth="1"/>
    <col min="514" max="522" width="7.7109375" style="36" customWidth="1"/>
    <col min="523" max="523" width="25.7109375" style="36" customWidth="1"/>
    <col min="524" max="768" width="8.85546875" style="36"/>
    <col min="769" max="769" width="25.7109375" style="36" customWidth="1"/>
    <col min="770" max="778" width="7.7109375" style="36" customWidth="1"/>
    <col min="779" max="779" width="25.7109375" style="36" customWidth="1"/>
    <col min="780" max="1024" width="8.85546875" style="36"/>
    <col min="1025" max="1025" width="25.7109375" style="36" customWidth="1"/>
    <col min="1026" max="1034" width="7.7109375" style="36" customWidth="1"/>
    <col min="1035" max="1035" width="25.7109375" style="36" customWidth="1"/>
    <col min="1036" max="1280" width="8.85546875" style="36"/>
    <col min="1281" max="1281" width="25.7109375" style="36" customWidth="1"/>
    <col min="1282" max="1290" width="7.7109375" style="36" customWidth="1"/>
    <col min="1291" max="1291" width="25.7109375" style="36" customWidth="1"/>
    <col min="1292" max="1536" width="8.85546875" style="36"/>
    <col min="1537" max="1537" width="25.7109375" style="36" customWidth="1"/>
    <col min="1538" max="1546" width="7.7109375" style="36" customWidth="1"/>
    <col min="1547" max="1547" width="25.7109375" style="36" customWidth="1"/>
    <col min="1548" max="1792" width="8.85546875" style="36"/>
    <col min="1793" max="1793" width="25.7109375" style="36" customWidth="1"/>
    <col min="1794" max="1802" width="7.7109375" style="36" customWidth="1"/>
    <col min="1803" max="1803" width="25.7109375" style="36" customWidth="1"/>
    <col min="1804" max="2048" width="8.85546875" style="36"/>
    <col min="2049" max="2049" width="25.7109375" style="36" customWidth="1"/>
    <col min="2050" max="2058" width="7.7109375" style="36" customWidth="1"/>
    <col min="2059" max="2059" width="25.7109375" style="36" customWidth="1"/>
    <col min="2060" max="2304" width="8.85546875" style="36"/>
    <col min="2305" max="2305" width="25.7109375" style="36" customWidth="1"/>
    <col min="2306" max="2314" width="7.7109375" style="36" customWidth="1"/>
    <col min="2315" max="2315" width="25.7109375" style="36" customWidth="1"/>
    <col min="2316" max="2560" width="8.85546875" style="36"/>
    <col min="2561" max="2561" width="25.7109375" style="36" customWidth="1"/>
    <col min="2562" max="2570" width="7.7109375" style="36" customWidth="1"/>
    <col min="2571" max="2571" width="25.7109375" style="36" customWidth="1"/>
    <col min="2572" max="2816" width="8.85546875" style="36"/>
    <col min="2817" max="2817" width="25.7109375" style="36" customWidth="1"/>
    <col min="2818" max="2826" width="7.7109375" style="36" customWidth="1"/>
    <col min="2827" max="2827" width="25.7109375" style="36" customWidth="1"/>
    <col min="2828" max="3072" width="8.85546875" style="36"/>
    <col min="3073" max="3073" width="25.7109375" style="36" customWidth="1"/>
    <col min="3074" max="3082" width="7.7109375" style="36" customWidth="1"/>
    <col min="3083" max="3083" width="25.7109375" style="36" customWidth="1"/>
    <col min="3084" max="3328" width="8.85546875" style="36"/>
    <col min="3329" max="3329" width="25.7109375" style="36" customWidth="1"/>
    <col min="3330" max="3338" width="7.7109375" style="36" customWidth="1"/>
    <col min="3339" max="3339" width="25.7109375" style="36" customWidth="1"/>
    <col min="3340" max="3584" width="8.85546875" style="36"/>
    <col min="3585" max="3585" width="25.7109375" style="36" customWidth="1"/>
    <col min="3586" max="3594" width="7.7109375" style="36" customWidth="1"/>
    <col min="3595" max="3595" width="25.7109375" style="36" customWidth="1"/>
    <col min="3596" max="3840" width="8.85546875" style="36"/>
    <col min="3841" max="3841" width="25.7109375" style="36" customWidth="1"/>
    <col min="3842" max="3850" width="7.7109375" style="36" customWidth="1"/>
    <col min="3851" max="3851" width="25.7109375" style="36" customWidth="1"/>
    <col min="3852" max="4096" width="8.85546875" style="36"/>
    <col min="4097" max="4097" width="25.7109375" style="36" customWidth="1"/>
    <col min="4098" max="4106" width="7.7109375" style="36" customWidth="1"/>
    <col min="4107" max="4107" width="25.7109375" style="36" customWidth="1"/>
    <col min="4108" max="4352" width="8.85546875" style="36"/>
    <col min="4353" max="4353" width="25.7109375" style="36" customWidth="1"/>
    <col min="4354" max="4362" width="7.7109375" style="36" customWidth="1"/>
    <col min="4363" max="4363" width="25.7109375" style="36" customWidth="1"/>
    <col min="4364" max="4608" width="8.85546875" style="36"/>
    <col min="4609" max="4609" width="25.7109375" style="36" customWidth="1"/>
    <col min="4610" max="4618" width="7.7109375" style="36" customWidth="1"/>
    <col min="4619" max="4619" width="25.7109375" style="36" customWidth="1"/>
    <col min="4620" max="4864" width="8.85546875" style="36"/>
    <col min="4865" max="4865" width="25.7109375" style="36" customWidth="1"/>
    <col min="4866" max="4874" width="7.7109375" style="36" customWidth="1"/>
    <col min="4875" max="4875" width="25.7109375" style="36" customWidth="1"/>
    <col min="4876" max="5120" width="8.85546875" style="36"/>
    <col min="5121" max="5121" width="25.7109375" style="36" customWidth="1"/>
    <col min="5122" max="5130" width="7.7109375" style="36" customWidth="1"/>
    <col min="5131" max="5131" width="25.7109375" style="36" customWidth="1"/>
    <col min="5132" max="5376" width="8.85546875" style="36"/>
    <col min="5377" max="5377" width="25.7109375" style="36" customWidth="1"/>
    <col min="5378" max="5386" width="7.7109375" style="36" customWidth="1"/>
    <col min="5387" max="5387" width="25.7109375" style="36" customWidth="1"/>
    <col min="5388" max="5632" width="8.85546875" style="36"/>
    <col min="5633" max="5633" width="25.7109375" style="36" customWidth="1"/>
    <col min="5634" max="5642" width="7.7109375" style="36" customWidth="1"/>
    <col min="5643" max="5643" width="25.7109375" style="36" customWidth="1"/>
    <col min="5644" max="5888" width="8.85546875" style="36"/>
    <col min="5889" max="5889" width="25.7109375" style="36" customWidth="1"/>
    <col min="5890" max="5898" width="7.7109375" style="36" customWidth="1"/>
    <col min="5899" max="5899" width="25.7109375" style="36" customWidth="1"/>
    <col min="5900" max="6144" width="8.85546875" style="36"/>
    <col min="6145" max="6145" width="25.7109375" style="36" customWidth="1"/>
    <col min="6146" max="6154" width="7.7109375" style="36" customWidth="1"/>
    <col min="6155" max="6155" width="25.7109375" style="36" customWidth="1"/>
    <col min="6156" max="6400" width="8.85546875" style="36"/>
    <col min="6401" max="6401" width="25.7109375" style="36" customWidth="1"/>
    <col min="6402" max="6410" width="7.7109375" style="36" customWidth="1"/>
    <col min="6411" max="6411" width="25.7109375" style="36" customWidth="1"/>
    <col min="6412" max="6656" width="8.85546875" style="36"/>
    <col min="6657" max="6657" width="25.7109375" style="36" customWidth="1"/>
    <col min="6658" max="6666" width="7.7109375" style="36" customWidth="1"/>
    <col min="6667" max="6667" width="25.7109375" style="36" customWidth="1"/>
    <col min="6668" max="6912" width="8.85546875" style="36"/>
    <col min="6913" max="6913" width="25.7109375" style="36" customWidth="1"/>
    <col min="6914" max="6922" width="7.7109375" style="36" customWidth="1"/>
    <col min="6923" max="6923" width="25.7109375" style="36" customWidth="1"/>
    <col min="6924" max="7168" width="8.85546875" style="36"/>
    <col min="7169" max="7169" width="25.7109375" style="36" customWidth="1"/>
    <col min="7170" max="7178" width="7.7109375" style="36" customWidth="1"/>
    <col min="7179" max="7179" width="25.7109375" style="36" customWidth="1"/>
    <col min="7180" max="7424" width="8.85546875" style="36"/>
    <col min="7425" max="7425" width="25.7109375" style="36" customWidth="1"/>
    <col min="7426" max="7434" width="7.7109375" style="36" customWidth="1"/>
    <col min="7435" max="7435" width="25.7109375" style="36" customWidth="1"/>
    <col min="7436" max="7680" width="8.85546875" style="36"/>
    <col min="7681" max="7681" width="25.7109375" style="36" customWidth="1"/>
    <col min="7682" max="7690" width="7.7109375" style="36" customWidth="1"/>
    <col min="7691" max="7691" width="25.7109375" style="36" customWidth="1"/>
    <col min="7692" max="7936" width="8.85546875" style="36"/>
    <col min="7937" max="7937" width="25.7109375" style="36" customWidth="1"/>
    <col min="7938" max="7946" width="7.7109375" style="36" customWidth="1"/>
    <col min="7947" max="7947" width="25.7109375" style="36" customWidth="1"/>
    <col min="7948" max="8192" width="8.85546875" style="36"/>
    <col min="8193" max="8193" width="25.7109375" style="36" customWidth="1"/>
    <col min="8194" max="8202" width="7.7109375" style="36" customWidth="1"/>
    <col min="8203" max="8203" width="25.7109375" style="36" customWidth="1"/>
    <col min="8204" max="8448" width="8.85546875" style="36"/>
    <col min="8449" max="8449" width="25.7109375" style="36" customWidth="1"/>
    <col min="8450" max="8458" width="7.7109375" style="36" customWidth="1"/>
    <col min="8459" max="8459" width="25.7109375" style="36" customWidth="1"/>
    <col min="8460" max="8704" width="8.85546875" style="36"/>
    <col min="8705" max="8705" width="25.7109375" style="36" customWidth="1"/>
    <col min="8706" max="8714" width="7.7109375" style="36" customWidth="1"/>
    <col min="8715" max="8715" width="25.7109375" style="36" customWidth="1"/>
    <col min="8716" max="8960" width="8.85546875" style="36"/>
    <col min="8961" max="8961" width="25.7109375" style="36" customWidth="1"/>
    <col min="8962" max="8970" width="7.7109375" style="36" customWidth="1"/>
    <col min="8971" max="8971" width="25.7109375" style="36" customWidth="1"/>
    <col min="8972" max="9216" width="8.85546875" style="36"/>
    <col min="9217" max="9217" width="25.7109375" style="36" customWidth="1"/>
    <col min="9218" max="9226" width="7.7109375" style="36" customWidth="1"/>
    <col min="9227" max="9227" width="25.7109375" style="36" customWidth="1"/>
    <col min="9228" max="9472" width="8.85546875" style="36"/>
    <col min="9473" max="9473" width="25.7109375" style="36" customWidth="1"/>
    <col min="9474" max="9482" width="7.7109375" style="36" customWidth="1"/>
    <col min="9483" max="9483" width="25.7109375" style="36" customWidth="1"/>
    <col min="9484" max="9728" width="8.85546875" style="36"/>
    <col min="9729" max="9729" width="25.7109375" style="36" customWidth="1"/>
    <col min="9730" max="9738" width="7.7109375" style="36" customWidth="1"/>
    <col min="9739" max="9739" width="25.7109375" style="36" customWidth="1"/>
    <col min="9740" max="9984" width="8.85546875" style="36"/>
    <col min="9985" max="9985" width="25.7109375" style="36" customWidth="1"/>
    <col min="9986" max="9994" width="7.7109375" style="36" customWidth="1"/>
    <col min="9995" max="9995" width="25.7109375" style="36" customWidth="1"/>
    <col min="9996" max="10240" width="8.85546875" style="36"/>
    <col min="10241" max="10241" width="25.7109375" style="36" customWidth="1"/>
    <col min="10242" max="10250" width="7.7109375" style="36" customWidth="1"/>
    <col min="10251" max="10251" width="25.7109375" style="36" customWidth="1"/>
    <col min="10252" max="10496" width="8.85546875" style="36"/>
    <col min="10497" max="10497" width="25.7109375" style="36" customWidth="1"/>
    <col min="10498" max="10506" width="7.7109375" style="36" customWidth="1"/>
    <col min="10507" max="10507" width="25.7109375" style="36" customWidth="1"/>
    <col min="10508" max="10752" width="8.85546875" style="36"/>
    <col min="10753" max="10753" width="25.7109375" style="36" customWidth="1"/>
    <col min="10754" max="10762" width="7.7109375" style="36" customWidth="1"/>
    <col min="10763" max="10763" width="25.7109375" style="36" customWidth="1"/>
    <col min="10764" max="11008" width="8.85546875" style="36"/>
    <col min="11009" max="11009" width="25.7109375" style="36" customWidth="1"/>
    <col min="11010" max="11018" width="7.7109375" style="36" customWidth="1"/>
    <col min="11019" max="11019" width="25.7109375" style="36" customWidth="1"/>
    <col min="11020" max="11264" width="8.85546875" style="36"/>
    <col min="11265" max="11265" width="25.7109375" style="36" customWidth="1"/>
    <col min="11266" max="11274" width="7.7109375" style="36" customWidth="1"/>
    <col min="11275" max="11275" width="25.7109375" style="36" customWidth="1"/>
    <col min="11276" max="11520" width="8.85546875" style="36"/>
    <col min="11521" max="11521" width="25.7109375" style="36" customWidth="1"/>
    <col min="11522" max="11530" width="7.7109375" style="36" customWidth="1"/>
    <col min="11531" max="11531" width="25.7109375" style="36" customWidth="1"/>
    <col min="11532" max="11776" width="8.85546875" style="36"/>
    <col min="11777" max="11777" width="25.7109375" style="36" customWidth="1"/>
    <col min="11778" max="11786" width="7.7109375" style="36" customWidth="1"/>
    <col min="11787" max="11787" width="25.7109375" style="36" customWidth="1"/>
    <col min="11788" max="12032" width="8.85546875" style="36"/>
    <col min="12033" max="12033" width="25.7109375" style="36" customWidth="1"/>
    <col min="12034" max="12042" width="7.7109375" style="36" customWidth="1"/>
    <col min="12043" max="12043" width="25.7109375" style="36" customWidth="1"/>
    <col min="12044" max="12288" width="8.85546875" style="36"/>
    <col min="12289" max="12289" width="25.7109375" style="36" customWidth="1"/>
    <col min="12290" max="12298" width="7.7109375" style="36" customWidth="1"/>
    <col min="12299" max="12299" width="25.7109375" style="36" customWidth="1"/>
    <col min="12300" max="12544" width="8.85546875" style="36"/>
    <col min="12545" max="12545" width="25.7109375" style="36" customWidth="1"/>
    <col min="12546" max="12554" width="7.7109375" style="36" customWidth="1"/>
    <col min="12555" max="12555" width="25.7109375" style="36" customWidth="1"/>
    <col min="12556" max="12800" width="8.85546875" style="36"/>
    <col min="12801" max="12801" width="25.7109375" style="36" customWidth="1"/>
    <col min="12802" max="12810" width="7.7109375" style="36" customWidth="1"/>
    <col min="12811" max="12811" width="25.7109375" style="36" customWidth="1"/>
    <col min="12812" max="13056" width="8.85546875" style="36"/>
    <col min="13057" max="13057" width="25.7109375" style="36" customWidth="1"/>
    <col min="13058" max="13066" width="7.7109375" style="36" customWidth="1"/>
    <col min="13067" max="13067" width="25.7109375" style="36" customWidth="1"/>
    <col min="13068" max="13312" width="8.85546875" style="36"/>
    <col min="13313" max="13313" width="25.7109375" style="36" customWidth="1"/>
    <col min="13314" max="13322" width="7.7109375" style="36" customWidth="1"/>
    <col min="13323" max="13323" width="25.7109375" style="36" customWidth="1"/>
    <col min="13324" max="13568" width="8.85546875" style="36"/>
    <col min="13569" max="13569" width="25.7109375" style="36" customWidth="1"/>
    <col min="13570" max="13578" width="7.7109375" style="36" customWidth="1"/>
    <col min="13579" max="13579" width="25.7109375" style="36" customWidth="1"/>
    <col min="13580" max="13824" width="8.85546875" style="36"/>
    <col min="13825" max="13825" width="25.7109375" style="36" customWidth="1"/>
    <col min="13826" max="13834" width="7.7109375" style="36" customWidth="1"/>
    <col min="13835" max="13835" width="25.7109375" style="36" customWidth="1"/>
    <col min="13836" max="14080" width="8.85546875" style="36"/>
    <col min="14081" max="14081" width="25.7109375" style="36" customWidth="1"/>
    <col min="14082" max="14090" width="7.7109375" style="36" customWidth="1"/>
    <col min="14091" max="14091" width="25.7109375" style="36" customWidth="1"/>
    <col min="14092" max="14336" width="8.85546875" style="36"/>
    <col min="14337" max="14337" width="25.7109375" style="36" customWidth="1"/>
    <col min="14338" max="14346" width="7.7109375" style="36" customWidth="1"/>
    <col min="14347" max="14347" width="25.7109375" style="36" customWidth="1"/>
    <col min="14348" max="14592" width="8.85546875" style="36"/>
    <col min="14593" max="14593" width="25.7109375" style="36" customWidth="1"/>
    <col min="14594" max="14602" width="7.7109375" style="36" customWidth="1"/>
    <col min="14603" max="14603" width="25.7109375" style="36" customWidth="1"/>
    <col min="14604" max="14848" width="8.85546875" style="36"/>
    <col min="14849" max="14849" width="25.7109375" style="36" customWidth="1"/>
    <col min="14850" max="14858" width="7.7109375" style="36" customWidth="1"/>
    <col min="14859" max="14859" width="25.7109375" style="36" customWidth="1"/>
    <col min="14860" max="15104" width="8.85546875" style="36"/>
    <col min="15105" max="15105" width="25.7109375" style="36" customWidth="1"/>
    <col min="15106" max="15114" width="7.7109375" style="36" customWidth="1"/>
    <col min="15115" max="15115" width="25.7109375" style="36" customWidth="1"/>
    <col min="15116" max="15360" width="8.85546875" style="36"/>
    <col min="15361" max="15361" width="25.7109375" style="36" customWidth="1"/>
    <col min="15362" max="15370" width="7.7109375" style="36" customWidth="1"/>
    <col min="15371" max="15371" width="25.7109375" style="36" customWidth="1"/>
    <col min="15372" max="15616" width="8.85546875" style="36"/>
    <col min="15617" max="15617" width="25.7109375" style="36" customWidth="1"/>
    <col min="15618" max="15626" width="7.7109375" style="36" customWidth="1"/>
    <col min="15627" max="15627" width="25.7109375" style="36" customWidth="1"/>
    <col min="15628" max="15872" width="8.85546875" style="36"/>
    <col min="15873" max="15873" width="25.7109375" style="36" customWidth="1"/>
    <col min="15874" max="15882" width="7.7109375" style="36" customWidth="1"/>
    <col min="15883" max="15883" width="25.7109375" style="36" customWidth="1"/>
    <col min="15884" max="16128" width="8.85546875" style="36"/>
    <col min="16129" max="16129" width="25.7109375" style="36" customWidth="1"/>
    <col min="16130" max="16138" width="7.7109375" style="36" customWidth="1"/>
    <col min="16139" max="16139" width="25.7109375" style="36" customWidth="1"/>
    <col min="16140" max="16384" width="8.85546875" style="36"/>
  </cols>
  <sheetData>
    <row r="1" spans="1:15" ht="23.25" x14ac:dyDescent="0.2">
      <c r="A1" s="1268" t="s">
        <v>1276</v>
      </c>
      <c r="B1" s="1268"/>
      <c r="C1" s="1268"/>
      <c r="D1" s="1268"/>
      <c r="E1" s="1268"/>
      <c r="F1" s="1268"/>
      <c r="G1" s="1268"/>
      <c r="H1" s="1268"/>
      <c r="I1" s="1268"/>
      <c r="J1" s="1268"/>
      <c r="K1" s="1268"/>
    </row>
    <row r="2" spans="1:15" ht="15.75" x14ac:dyDescent="0.2">
      <c r="A2" s="1270" t="s">
        <v>1277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3" spans="1:15" ht="23.25" customHeight="1" x14ac:dyDescent="0.2">
      <c r="A3" s="1270" t="s">
        <v>1077</v>
      </c>
      <c r="B3" s="1270"/>
      <c r="C3" s="1270"/>
      <c r="D3" s="1270"/>
      <c r="E3" s="1270"/>
      <c r="F3" s="1270"/>
      <c r="G3" s="1270"/>
      <c r="H3" s="1270"/>
      <c r="I3" s="1270"/>
      <c r="J3" s="1270"/>
      <c r="K3" s="1270"/>
    </row>
    <row r="4" spans="1:15" s="87" customFormat="1" ht="27.75" customHeight="1" x14ac:dyDescent="0.25">
      <c r="A4" s="609" t="s">
        <v>140</v>
      </c>
      <c r="B4" s="610"/>
      <c r="C4" s="610"/>
      <c r="D4" s="610"/>
      <c r="E4" s="610"/>
      <c r="F4" s="610"/>
      <c r="G4" s="610"/>
      <c r="H4" s="610"/>
      <c r="I4" s="610"/>
      <c r="J4" s="610"/>
      <c r="K4" s="616" t="s">
        <v>56</v>
      </c>
    </row>
    <row r="5" spans="1:15" ht="25.5" customHeight="1" thickBot="1" x14ac:dyDescent="0.25">
      <c r="A5" s="1279" t="s">
        <v>814</v>
      </c>
      <c r="B5" s="1281" t="s">
        <v>674</v>
      </c>
      <c r="C5" s="1281"/>
      <c r="D5" s="1281"/>
      <c r="E5" s="1282" t="s">
        <v>673</v>
      </c>
      <c r="F5" s="1282"/>
      <c r="G5" s="1282"/>
      <c r="H5" s="1282" t="s">
        <v>672</v>
      </c>
      <c r="I5" s="1282"/>
      <c r="J5" s="1282"/>
      <c r="K5" s="1283" t="s">
        <v>677</v>
      </c>
    </row>
    <row r="6" spans="1:15" ht="33.75" customHeight="1" x14ac:dyDescent="0.2">
      <c r="A6" s="1280"/>
      <c r="B6" s="693" t="s">
        <v>387</v>
      </c>
      <c r="C6" s="694" t="s">
        <v>524</v>
      </c>
      <c r="D6" s="694" t="s">
        <v>523</v>
      </c>
      <c r="E6" s="693" t="s">
        <v>387</v>
      </c>
      <c r="F6" s="694" t="s">
        <v>524</v>
      </c>
      <c r="G6" s="694" t="s">
        <v>523</v>
      </c>
      <c r="H6" s="693" t="s">
        <v>387</v>
      </c>
      <c r="I6" s="694" t="s">
        <v>524</v>
      </c>
      <c r="J6" s="694" t="s">
        <v>523</v>
      </c>
      <c r="K6" s="1284"/>
    </row>
    <row r="7" spans="1:15" s="2" customFormat="1" ht="24.95" customHeight="1" thickBot="1" x14ac:dyDescent="0.25">
      <c r="A7" s="695">
        <v>2014</v>
      </c>
      <c r="B7" s="696">
        <v>6.6</v>
      </c>
      <c r="C7" s="696">
        <v>6.7</v>
      </c>
      <c r="D7" s="696">
        <v>6.6</v>
      </c>
      <c r="E7" s="696">
        <v>6.3</v>
      </c>
      <c r="F7" s="697">
        <v>6</v>
      </c>
      <c r="G7" s="697">
        <v>6.5</v>
      </c>
      <c r="H7" s="696">
        <v>7.3</v>
      </c>
      <c r="I7" s="697">
        <v>8</v>
      </c>
      <c r="J7" s="697">
        <v>6.6</v>
      </c>
      <c r="K7" s="698">
        <v>2014</v>
      </c>
    </row>
    <row r="8" spans="1:15" s="2" customFormat="1" ht="24.95" customHeight="1" thickTop="1" thickBot="1" x14ac:dyDescent="0.25">
      <c r="A8" s="670">
        <v>2015</v>
      </c>
      <c r="B8" s="671">
        <v>7.4</v>
      </c>
      <c r="C8" s="671">
        <v>7.3</v>
      </c>
      <c r="D8" s="671">
        <v>7.5</v>
      </c>
      <c r="E8" s="671">
        <v>7</v>
      </c>
      <c r="F8" s="672">
        <v>6.7</v>
      </c>
      <c r="G8" s="672">
        <v>7.2</v>
      </c>
      <c r="H8" s="671">
        <v>8.4</v>
      </c>
      <c r="I8" s="672">
        <v>8.6999999999999993</v>
      </c>
      <c r="J8" s="672">
        <v>8.1</v>
      </c>
      <c r="K8" s="673">
        <v>2015</v>
      </c>
    </row>
    <row r="9" spans="1:15" s="2" customFormat="1" ht="24.95" customHeight="1" thickTop="1" thickBot="1" x14ac:dyDescent="0.25">
      <c r="A9" s="666">
        <v>2016</v>
      </c>
      <c r="B9" s="667">
        <v>6</v>
      </c>
      <c r="C9" s="667">
        <v>6</v>
      </c>
      <c r="D9" s="667">
        <v>6</v>
      </c>
      <c r="E9" s="667">
        <v>5.7</v>
      </c>
      <c r="F9" s="668">
        <v>5.8</v>
      </c>
      <c r="G9" s="668">
        <v>5.6</v>
      </c>
      <c r="H9" s="667">
        <v>6.7</v>
      </c>
      <c r="I9" s="668">
        <v>6.4</v>
      </c>
      <c r="J9" s="668">
        <v>7</v>
      </c>
      <c r="K9" s="669">
        <v>2016</v>
      </c>
    </row>
    <row r="10" spans="1:15" s="2" customFormat="1" ht="24.95" customHeight="1" thickTop="1" thickBot="1" x14ac:dyDescent="0.25">
      <c r="A10" s="670">
        <v>2017</v>
      </c>
      <c r="B10" s="671">
        <v>5.4</v>
      </c>
      <c r="C10" s="671">
        <v>5</v>
      </c>
      <c r="D10" s="671">
        <v>5.8</v>
      </c>
      <c r="E10" s="671">
        <v>5.4</v>
      </c>
      <c r="F10" s="672">
        <v>5.4</v>
      </c>
      <c r="G10" s="672">
        <v>5.3</v>
      </c>
      <c r="H10" s="671">
        <v>5.5</v>
      </c>
      <c r="I10" s="672">
        <v>3.9</v>
      </c>
      <c r="J10" s="672">
        <v>7.1</v>
      </c>
      <c r="K10" s="673">
        <v>2017</v>
      </c>
    </row>
    <row r="11" spans="1:15" s="2" customFormat="1" ht="24.95" customHeight="1" thickTop="1" thickBot="1" x14ac:dyDescent="0.25">
      <c r="A11" s="666">
        <v>2018</v>
      </c>
      <c r="B11" s="667">
        <v>6.1</v>
      </c>
      <c r="C11" s="667">
        <v>6.4</v>
      </c>
      <c r="D11" s="667">
        <v>5.9</v>
      </c>
      <c r="E11" s="667">
        <v>5.8</v>
      </c>
      <c r="F11" s="668">
        <v>5.9</v>
      </c>
      <c r="G11" s="668">
        <v>5.7</v>
      </c>
      <c r="H11" s="667">
        <v>7</v>
      </c>
      <c r="I11" s="668">
        <v>7.8</v>
      </c>
      <c r="J11" s="668">
        <v>6.3</v>
      </c>
      <c r="K11" s="669">
        <v>2018</v>
      </c>
    </row>
    <row r="12" spans="1:15" s="2" customFormat="1" ht="24.95" customHeight="1" thickTop="1" thickBot="1" x14ac:dyDescent="0.25">
      <c r="A12" s="670">
        <v>2019</v>
      </c>
      <c r="B12" s="671">
        <v>4.8</v>
      </c>
      <c r="C12" s="671">
        <v>5.0999999999999996</v>
      </c>
      <c r="D12" s="671">
        <v>4.5999999999999996</v>
      </c>
      <c r="E12" s="671">
        <v>5.2</v>
      </c>
      <c r="F12" s="672">
        <v>5.8</v>
      </c>
      <c r="G12" s="672">
        <v>4.5999999999999996</v>
      </c>
      <c r="H12" s="671">
        <v>3.7</v>
      </c>
      <c r="I12" s="672">
        <v>3</v>
      </c>
      <c r="J12" s="672">
        <v>4.5</v>
      </c>
      <c r="K12" s="673">
        <v>2019</v>
      </c>
    </row>
    <row r="13" spans="1:15" s="2" customFormat="1" ht="24.95" customHeight="1" thickTop="1" thickBot="1" x14ac:dyDescent="0.25">
      <c r="A13" s="666">
        <v>2020</v>
      </c>
      <c r="B13" s="667">
        <v>5.3</v>
      </c>
      <c r="C13" s="667">
        <v>4.9000000000000004</v>
      </c>
      <c r="D13" s="667">
        <v>5.6</v>
      </c>
      <c r="E13" s="667">
        <v>5.2</v>
      </c>
      <c r="F13" s="668">
        <v>5</v>
      </c>
      <c r="G13" s="668">
        <v>5.4</v>
      </c>
      <c r="H13" s="667">
        <v>5.5</v>
      </c>
      <c r="I13" s="668">
        <v>4.8</v>
      </c>
      <c r="J13" s="668">
        <v>6.2</v>
      </c>
      <c r="K13" s="669">
        <v>2020</v>
      </c>
    </row>
    <row r="14" spans="1:15" s="2" customFormat="1" ht="24.95" customHeight="1" thickTop="1" thickBot="1" x14ac:dyDescent="0.25">
      <c r="A14" s="670">
        <v>2021</v>
      </c>
      <c r="B14" s="671">
        <v>5</v>
      </c>
      <c r="C14" s="671">
        <v>4.5</v>
      </c>
      <c r="D14" s="671">
        <v>5.5</v>
      </c>
      <c r="E14" s="671">
        <v>4.4000000000000004</v>
      </c>
      <c r="F14" s="672">
        <v>4.2</v>
      </c>
      <c r="G14" s="672">
        <v>4.5</v>
      </c>
      <c r="H14" s="671">
        <v>6.5</v>
      </c>
      <c r="I14" s="672">
        <v>5.0999999999999996</v>
      </c>
      <c r="J14" s="672">
        <v>7.9</v>
      </c>
      <c r="K14" s="673">
        <v>2021</v>
      </c>
    </row>
    <row r="15" spans="1:15" s="2" customFormat="1" ht="24.95" customHeight="1" thickTop="1" thickBot="1" x14ac:dyDescent="0.25">
      <c r="A15" s="666">
        <v>2022</v>
      </c>
      <c r="B15" s="667">
        <v>6.5</v>
      </c>
      <c r="C15" s="667">
        <v>6.6</v>
      </c>
      <c r="D15" s="667">
        <v>6.4</v>
      </c>
      <c r="E15" s="667">
        <v>6.3</v>
      </c>
      <c r="F15" s="668">
        <v>6.1</v>
      </c>
      <c r="G15" s="668">
        <v>6.4</v>
      </c>
      <c r="H15" s="667">
        <v>7.3</v>
      </c>
      <c r="I15" s="668">
        <v>8</v>
      </c>
      <c r="J15" s="668">
        <v>6.6</v>
      </c>
      <c r="K15" s="669">
        <v>2022</v>
      </c>
    </row>
    <row r="16" spans="1:15" s="2" customFormat="1" ht="24.95" customHeight="1" thickTop="1" x14ac:dyDescent="0.2">
      <c r="A16" s="670">
        <v>2023</v>
      </c>
      <c r="B16" s="671">
        <v>5.5</v>
      </c>
      <c r="C16" s="671">
        <v>4.7</v>
      </c>
      <c r="D16" s="671">
        <v>6.2</v>
      </c>
      <c r="E16" s="671">
        <v>5.6</v>
      </c>
      <c r="F16" s="672">
        <v>4.3</v>
      </c>
      <c r="G16" s="672">
        <v>6.6</v>
      </c>
      <c r="H16" s="671">
        <v>5.5</v>
      </c>
      <c r="I16" s="672">
        <v>5.8</v>
      </c>
      <c r="J16" s="672">
        <v>5.0999999999999996</v>
      </c>
      <c r="K16" s="673">
        <v>2023</v>
      </c>
      <c r="L16" s="36"/>
      <c r="M16" s="36"/>
      <c r="N16" s="36"/>
      <c r="O16" s="36"/>
    </row>
    <row r="17" spans="1:11" ht="30" customHeight="1" x14ac:dyDescent="0.2">
      <c r="A17" s="1232" t="s">
        <v>1303</v>
      </c>
      <c r="B17" s="1232"/>
      <c r="C17" s="1232"/>
      <c r="D17" s="1232"/>
      <c r="E17" s="1232"/>
      <c r="F17" s="1232"/>
      <c r="G17" s="1233" t="s">
        <v>1302</v>
      </c>
      <c r="H17" s="1233"/>
      <c r="I17" s="1233"/>
      <c r="J17" s="1233"/>
      <c r="K17" s="1233"/>
    </row>
    <row r="18" spans="1:11" x14ac:dyDescent="0.2"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10">
    <mergeCell ref="A17:F17"/>
    <mergeCell ref="G17:K17"/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BF56-40FF-487D-B58A-2B9B5544487E}">
  <dimension ref="A1:K20"/>
  <sheetViews>
    <sheetView view="pageBreakPreview" zoomScaleNormal="100" zoomScaleSheetLayoutView="100" workbookViewId="0">
      <selection activeCell="A3" sqref="A3:K3"/>
    </sheetView>
  </sheetViews>
  <sheetFormatPr defaultColWidth="8.85546875" defaultRowHeight="15" x14ac:dyDescent="0.2"/>
  <cols>
    <col min="1" max="1" width="27.42578125" style="37" customWidth="1"/>
    <col min="2" max="10" width="8.140625" style="37" customWidth="1"/>
    <col min="11" max="11" width="25.7109375" style="37" customWidth="1"/>
    <col min="12" max="12" width="18.7109375" style="36" customWidth="1"/>
    <col min="13" max="256" width="8.85546875" style="36"/>
    <col min="257" max="257" width="25.7109375" style="36" customWidth="1"/>
    <col min="258" max="266" width="7.7109375" style="36" customWidth="1"/>
    <col min="267" max="267" width="25.7109375" style="36" customWidth="1"/>
    <col min="268" max="512" width="8.85546875" style="36"/>
    <col min="513" max="513" width="25.7109375" style="36" customWidth="1"/>
    <col min="514" max="522" width="7.7109375" style="36" customWidth="1"/>
    <col min="523" max="523" width="25.7109375" style="36" customWidth="1"/>
    <col min="524" max="768" width="8.85546875" style="36"/>
    <col min="769" max="769" width="25.7109375" style="36" customWidth="1"/>
    <col min="770" max="778" width="7.7109375" style="36" customWidth="1"/>
    <col min="779" max="779" width="25.7109375" style="36" customWidth="1"/>
    <col min="780" max="1024" width="8.85546875" style="36"/>
    <col min="1025" max="1025" width="25.7109375" style="36" customWidth="1"/>
    <col min="1026" max="1034" width="7.7109375" style="36" customWidth="1"/>
    <col min="1035" max="1035" width="25.7109375" style="36" customWidth="1"/>
    <col min="1036" max="1280" width="8.85546875" style="36"/>
    <col min="1281" max="1281" width="25.7109375" style="36" customWidth="1"/>
    <col min="1282" max="1290" width="7.7109375" style="36" customWidth="1"/>
    <col min="1291" max="1291" width="25.7109375" style="36" customWidth="1"/>
    <col min="1292" max="1536" width="8.85546875" style="36"/>
    <col min="1537" max="1537" width="25.7109375" style="36" customWidth="1"/>
    <col min="1538" max="1546" width="7.7109375" style="36" customWidth="1"/>
    <col min="1547" max="1547" width="25.7109375" style="36" customWidth="1"/>
    <col min="1548" max="1792" width="8.85546875" style="36"/>
    <col min="1793" max="1793" width="25.7109375" style="36" customWidth="1"/>
    <col min="1794" max="1802" width="7.7109375" style="36" customWidth="1"/>
    <col min="1803" max="1803" width="25.7109375" style="36" customWidth="1"/>
    <col min="1804" max="2048" width="8.85546875" style="36"/>
    <col min="2049" max="2049" width="25.7109375" style="36" customWidth="1"/>
    <col min="2050" max="2058" width="7.7109375" style="36" customWidth="1"/>
    <col min="2059" max="2059" width="25.7109375" style="36" customWidth="1"/>
    <col min="2060" max="2304" width="8.85546875" style="36"/>
    <col min="2305" max="2305" width="25.7109375" style="36" customWidth="1"/>
    <col min="2306" max="2314" width="7.7109375" style="36" customWidth="1"/>
    <col min="2315" max="2315" width="25.7109375" style="36" customWidth="1"/>
    <col min="2316" max="2560" width="8.85546875" style="36"/>
    <col min="2561" max="2561" width="25.7109375" style="36" customWidth="1"/>
    <col min="2562" max="2570" width="7.7109375" style="36" customWidth="1"/>
    <col min="2571" max="2571" width="25.7109375" style="36" customWidth="1"/>
    <col min="2572" max="2816" width="8.85546875" style="36"/>
    <col min="2817" max="2817" width="25.7109375" style="36" customWidth="1"/>
    <col min="2818" max="2826" width="7.7109375" style="36" customWidth="1"/>
    <col min="2827" max="2827" width="25.7109375" style="36" customWidth="1"/>
    <col min="2828" max="3072" width="8.85546875" style="36"/>
    <col min="3073" max="3073" width="25.7109375" style="36" customWidth="1"/>
    <col min="3074" max="3082" width="7.7109375" style="36" customWidth="1"/>
    <col min="3083" max="3083" width="25.7109375" style="36" customWidth="1"/>
    <col min="3084" max="3328" width="8.85546875" style="36"/>
    <col min="3329" max="3329" width="25.7109375" style="36" customWidth="1"/>
    <col min="3330" max="3338" width="7.7109375" style="36" customWidth="1"/>
    <col min="3339" max="3339" width="25.7109375" style="36" customWidth="1"/>
    <col min="3340" max="3584" width="8.85546875" style="36"/>
    <col min="3585" max="3585" width="25.7109375" style="36" customWidth="1"/>
    <col min="3586" max="3594" width="7.7109375" style="36" customWidth="1"/>
    <col min="3595" max="3595" width="25.7109375" style="36" customWidth="1"/>
    <col min="3596" max="3840" width="8.85546875" style="36"/>
    <col min="3841" max="3841" width="25.7109375" style="36" customWidth="1"/>
    <col min="3842" max="3850" width="7.7109375" style="36" customWidth="1"/>
    <col min="3851" max="3851" width="25.7109375" style="36" customWidth="1"/>
    <col min="3852" max="4096" width="8.85546875" style="36"/>
    <col min="4097" max="4097" width="25.7109375" style="36" customWidth="1"/>
    <col min="4098" max="4106" width="7.7109375" style="36" customWidth="1"/>
    <col min="4107" max="4107" width="25.7109375" style="36" customWidth="1"/>
    <col min="4108" max="4352" width="8.85546875" style="36"/>
    <col min="4353" max="4353" width="25.7109375" style="36" customWidth="1"/>
    <col min="4354" max="4362" width="7.7109375" style="36" customWidth="1"/>
    <col min="4363" max="4363" width="25.7109375" style="36" customWidth="1"/>
    <col min="4364" max="4608" width="8.85546875" style="36"/>
    <col min="4609" max="4609" width="25.7109375" style="36" customWidth="1"/>
    <col min="4610" max="4618" width="7.7109375" style="36" customWidth="1"/>
    <col min="4619" max="4619" width="25.7109375" style="36" customWidth="1"/>
    <col min="4620" max="4864" width="8.85546875" style="36"/>
    <col min="4865" max="4865" width="25.7109375" style="36" customWidth="1"/>
    <col min="4866" max="4874" width="7.7109375" style="36" customWidth="1"/>
    <col min="4875" max="4875" width="25.7109375" style="36" customWidth="1"/>
    <col min="4876" max="5120" width="8.85546875" style="36"/>
    <col min="5121" max="5121" width="25.7109375" style="36" customWidth="1"/>
    <col min="5122" max="5130" width="7.7109375" style="36" customWidth="1"/>
    <col min="5131" max="5131" width="25.7109375" style="36" customWidth="1"/>
    <col min="5132" max="5376" width="8.85546875" style="36"/>
    <col min="5377" max="5377" width="25.7109375" style="36" customWidth="1"/>
    <col min="5378" max="5386" width="7.7109375" style="36" customWidth="1"/>
    <col min="5387" max="5387" width="25.7109375" style="36" customWidth="1"/>
    <col min="5388" max="5632" width="8.85546875" style="36"/>
    <col min="5633" max="5633" width="25.7109375" style="36" customWidth="1"/>
    <col min="5634" max="5642" width="7.7109375" style="36" customWidth="1"/>
    <col min="5643" max="5643" width="25.7109375" style="36" customWidth="1"/>
    <col min="5644" max="5888" width="8.85546875" style="36"/>
    <col min="5889" max="5889" width="25.7109375" style="36" customWidth="1"/>
    <col min="5890" max="5898" width="7.7109375" style="36" customWidth="1"/>
    <col min="5899" max="5899" width="25.7109375" style="36" customWidth="1"/>
    <col min="5900" max="6144" width="8.85546875" style="36"/>
    <col min="6145" max="6145" width="25.7109375" style="36" customWidth="1"/>
    <col min="6146" max="6154" width="7.7109375" style="36" customWidth="1"/>
    <col min="6155" max="6155" width="25.7109375" style="36" customWidth="1"/>
    <col min="6156" max="6400" width="8.85546875" style="36"/>
    <col min="6401" max="6401" width="25.7109375" style="36" customWidth="1"/>
    <col min="6402" max="6410" width="7.7109375" style="36" customWidth="1"/>
    <col min="6411" max="6411" width="25.7109375" style="36" customWidth="1"/>
    <col min="6412" max="6656" width="8.85546875" style="36"/>
    <col min="6657" max="6657" width="25.7109375" style="36" customWidth="1"/>
    <col min="6658" max="6666" width="7.7109375" style="36" customWidth="1"/>
    <col min="6667" max="6667" width="25.7109375" style="36" customWidth="1"/>
    <col min="6668" max="6912" width="8.85546875" style="36"/>
    <col min="6913" max="6913" width="25.7109375" style="36" customWidth="1"/>
    <col min="6914" max="6922" width="7.7109375" style="36" customWidth="1"/>
    <col min="6923" max="6923" width="25.7109375" style="36" customWidth="1"/>
    <col min="6924" max="7168" width="8.85546875" style="36"/>
    <col min="7169" max="7169" width="25.7109375" style="36" customWidth="1"/>
    <col min="7170" max="7178" width="7.7109375" style="36" customWidth="1"/>
    <col min="7179" max="7179" width="25.7109375" style="36" customWidth="1"/>
    <col min="7180" max="7424" width="8.85546875" style="36"/>
    <col min="7425" max="7425" width="25.7109375" style="36" customWidth="1"/>
    <col min="7426" max="7434" width="7.7109375" style="36" customWidth="1"/>
    <col min="7435" max="7435" width="25.7109375" style="36" customWidth="1"/>
    <col min="7436" max="7680" width="8.85546875" style="36"/>
    <col min="7681" max="7681" width="25.7109375" style="36" customWidth="1"/>
    <col min="7682" max="7690" width="7.7109375" style="36" customWidth="1"/>
    <col min="7691" max="7691" width="25.7109375" style="36" customWidth="1"/>
    <col min="7692" max="7936" width="8.85546875" style="36"/>
    <col min="7937" max="7937" width="25.7109375" style="36" customWidth="1"/>
    <col min="7938" max="7946" width="7.7109375" style="36" customWidth="1"/>
    <col min="7947" max="7947" width="25.7109375" style="36" customWidth="1"/>
    <col min="7948" max="8192" width="8.85546875" style="36"/>
    <col min="8193" max="8193" width="25.7109375" style="36" customWidth="1"/>
    <col min="8194" max="8202" width="7.7109375" style="36" customWidth="1"/>
    <col min="8203" max="8203" width="25.7109375" style="36" customWidth="1"/>
    <col min="8204" max="8448" width="8.85546875" style="36"/>
    <col min="8449" max="8449" width="25.7109375" style="36" customWidth="1"/>
    <col min="8450" max="8458" width="7.7109375" style="36" customWidth="1"/>
    <col min="8459" max="8459" width="25.7109375" style="36" customWidth="1"/>
    <col min="8460" max="8704" width="8.85546875" style="36"/>
    <col min="8705" max="8705" width="25.7109375" style="36" customWidth="1"/>
    <col min="8706" max="8714" width="7.7109375" style="36" customWidth="1"/>
    <col min="8715" max="8715" width="25.7109375" style="36" customWidth="1"/>
    <col min="8716" max="8960" width="8.85546875" style="36"/>
    <col min="8961" max="8961" width="25.7109375" style="36" customWidth="1"/>
    <col min="8962" max="8970" width="7.7109375" style="36" customWidth="1"/>
    <col min="8971" max="8971" width="25.7109375" style="36" customWidth="1"/>
    <col min="8972" max="9216" width="8.85546875" style="36"/>
    <col min="9217" max="9217" width="25.7109375" style="36" customWidth="1"/>
    <col min="9218" max="9226" width="7.7109375" style="36" customWidth="1"/>
    <col min="9227" max="9227" width="25.7109375" style="36" customWidth="1"/>
    <col min="9228" max="9472" width="8.85546875" style="36"/>
    <col min="9473" max="9473" width="25.7109375" style="36" customWidth="1"/>
    <col min="9474" max="9482" width="7.7109375" style="36" customWidth="1"/>
    <col min="9483" max="9483" width="25.7109375" style="36" customWidth="1"/>
    <col min="9484" max="9728" width="8.85546875" style="36"/>
    <col min="9729" max="9729" width="25.7109375" style="36" customWidth="1"/>
    <col min="9730" max="9738" width="7.7109375" style="36" customWidth="1"/>
    <col min="9739" max="9739" width="25.7109375" style="36" customWidth="1"/>
    <col min="9740" max="9984" width="8.85546875" style="36"/>
    <col min="9985" max="9985" width="25.7109375" style="36" customWidth="1"/>
    <col min="9986" max="9994" width="7.7109375" style="36" customWidth="1"/>
    <col min="9995" max="9995" width="25.7109375" style="36" customWidth="1"/>
    <col min="9996" max="10240" width="8.85546875" style="36"/>
    <col min="10241" max="10241" width="25.7109375" style="36" customWidth="1"/>
    <col min="10242" max="10250" width="7.7109375" style="36" customWidth="1"/>
    <col min="10251" max="10251" width="25.7109375" style="36" customWidth="1"/>
    <col min="10252" max="10496" width="8.85546875" style="36"/>
    <col min="10497" max="10497" width="25.7109375" style="36" customWidth="1"/>
    <col min="10498" max="10506" width="7.7109375" style="36" customWidth="1"/>
    <col min="10507" max="10507" width="25.7109375" style="36" customWidth="1"/>
    <col min="10508" max="10752" width="8.85546875" style="36"/>
    <col min="10753" max="10753" width="25.7109375" style="36" customWidth="1"/>
    <col min="10754" max="10762" width="7.7109375" style="36" customWidth="1"/>
    <col min="10763" max="10763" width="25.7109375" style="36" customWidth="1"/>
    <col min="10764" max="11008" width="8.85546875" style="36"/>
    <col min="11009" max="11009" width="25.7109375" style="36" customWidth="1"/>
    <col min="11010" max="11018" width="7.7109375" style="36" customWidth="1"/>
    <col min="11019" max="11019" width="25.7109375" style="36" customWidth="1"/>
    <col min="11020" max="11264" width="8.85546875" style="36"/>
    <col min="11265" max="11265" width="25.7109375" style="36" customWidth="1"/>
    <col min="11266" max="11274" width="7.7109375" style="36" customWidth="1"/>
    <col min="11275" max="11275" width="25.7109375" style="36" customWidth="1"/>
    <col min="11276" max="11520" width="8.85546875" style="36"/>
    <col min="11521" max="11521" width="25.7109375" style="36" customWidth="1"/>
    <col min="11522" max="11530" width="7.7109375" style="36" customWidth="1"/>
    <col min="11531" max="11531" width="25.7109375" style="36" customWidth="1"/>
    <col min="11532" max="11776" width="8.85546875" style="36"/>
    <col min="11777" max="11777" width="25.7109375" style="36" customWidth="1"/>
    <col min="11778" max="11786" width="7.7109375" style="36" customWidth="1"/>
    <col min="11787" max="11787" width="25.7109375" style="36" customWidth="1"/>
    <col min="11788" max="12032" width="8.85546875" style="36"/>
    <col min="12033" max="12033" width="25.7109375" style="36" customWidth="1"/>
    <col min="12034" max="12042" width="7.7109375" style="36" customWidth="1"/>
    <col min="12043" max="12043" width="25.7109375" style="36" customWidth="1"/>
    <col min="12044" max="12288" width="8.85546875" style="36"/>
    <col min="12289" max="12289" width="25.7109375" style="36" customWidth="1"/>
    <col min="12290" max="12298" width="7.7109375" style="36" customWidth="1"/>
    <col min="12299" max="12299" width="25.7109375" style="36" customWidth="1"/>
    <col min="12300" max="12544" width="8.85546875" style="36"/>
    <col min="12545" max="12545" width="25.7109375" style="36" customWidth="1"/>
    <col min="12546" max="12554" width="7.7109375" style="36" customWidth="1"/>
    <col min="12555" max="12555" width="25.7109375" style="36" customWidth="1"/>
    <col min="12556" max="12800" width="8.85546875" style="36"/>
    <col min="12801" max="12801" width="25.7109375" style="36" customWidth="1"/>
    <col min="12802" max="12810" width="7.7109375" style="36" customWidth="1"/>
    <col min="12811" max="12811" width="25.7109375" style="36" customWidth="1"/>
    <col min="12812" max="13056" width="8.85546875" style="36"/>
    <col min="13057" max="13057" width="25.7109375" style="36" customWidth="1"/>
    <col min="13058" max="13066" width="7.7109375" style="36" customWidth="1"/>
    <col min="13067" max="13067" width="25.7109375" style="36" customWidth="1"/>
    <col min="13068" max="13312" width="8.85546875" style="36"/>
    <col min="13313" max="13313" width="25.7109375" style="36" customWidth="1"/>
    <col min="13314" max="13322" width="7.7109375" style="36" customWidth="1"/>
    <col min="13323" max="13323" width="25.7109375" style="36" customWidth="1"/>
    <col min="13324" max="13568" width="8.85546875" style="36"/>
    <col min="13569" max="13569" width="25.7109375" style="36" customWidth="1"/>
    <col min="13570" max="13578" width="7.7109375" style="36" customWidth="1"/>
    <col min="13579" max="13579" width="25.7109375" style="36" customWidth="1"/>
    <col min="13580" max="13824" width="8.85546875" style="36"/>
    <col min="13825" max="13825" width="25.7109375" style="36" customWidth="1"/>
    <col min="13826" max="13834" width="7.7109375" style="36" customWidth="1"/>
    <col min="13835" max="13835" width="25.7109375" style="36" customWidth="1"/>
    <col min="13836" max="14080" width="8.85546875" style="36"/>
    <col min="14081" max="14081" width="25.7109375" style="36" customWidth="1"/>
    <col min="14082" max="14090" width="7.7109375" style="36" customWidth="1"/>
    <col min="14091" max="14091" width="25.7109375" style="36" customWidth="1"/>
    <col min="14092" max="14336" width="8.85546875" style="36"/>
    <col min="14337" max="14337" width="25.7109375" style="36" customWidth="1"/>
    <col min="14338" max="14346" width="7.7109375" style="36" customWidth="1"/>
    <col min="14347" max="14347" width="25.7109375" style="36" customWidth="1"/>
    <col min="14348" max="14592" width="8.85546875" style="36"/>
    <col min="14593" max="14593" width="25.7109375" style="36" customWidth="1"/>
    <col min="14594" max="14602" width="7.7109375" style="36" customWidth="1"/>
    <col min="14603" max="14603" width="25.7109375" style="36" customWidth="1"/>
    <col min="14604" max="14848" width="8.85546875" style="36"/>
    <col min="14849" max="14849" width="25.7109375" style="36" customWidth="1"/>
    <col min="14850" max="14858" width="7.7109375" style="36" customWidth="1"/>
    <col min="14859" max="14859" width="25.7109375" style="36" customWidth="1"/>
    <col min="14860" max="15104" width="8.85546875" style="36"/>
    <col min="15105" max="15105" width="25.7109375" style="36" customWidth="1"/>
    <col min="15106" max="15114" width="7.7109375" style="36" customWidth="1"/>
    <col min="15115" max="15115" width="25.7109375" style="36" customWidth="1"/>
    <col min="15116" max="15360" width="8.85546875" style="36"/>
    <col min="15361" max="15361" width="25.7109375" style="36" customWidth="1"/>
    <col min="15362" max="15370" width="7.7109375" style="36" customWidth="1"/>
    <col min="15371" max="15371" width="25.7109375" style="36" customWidth="1"/>
    <col min="15372" max="15616" width="8.85546875" style="36"/>
    <col min="15617" max="15617" width="25.7109375" style="36" customWidth="1"/>
    <col min="15618" max="15626" width="7.7109375" style="36" customWidth="1"/>
    <col min="15627" max="15627" width="25.7109375" style="36" customWidth="1"/>
    <col min="15628" max="15872" width="8.85546875" style="36"/>
    <col min="15873" max="15873" width="25.7109375" style="36" customWidth="1"/>
    <col min="15874" max="15882" width="7.7109375" style="36" customWidth="1"/>
    <col min="15883" max="15883" width="25.7109375" style="36" customWidth="1"/>
    <col min="15884" max="16128" width="8.85546875" style="36"/>
    <col min="16129" max="16129" width="25.7109375" style="36" customWidth="1"/>
    <col min="16130" max="16138" width="7.7109375" style="36" customWidth="1"/>
    <col min="16139" max="16139" width="25.7109375" style="36" customWidth="1"/>
    <col min="16140" max="16384" width="8.85546875" style="36"/>
  </cols>
  <sheetData>
    <row r="1" spans="1:11" ht="23.25" x14ac:dyDescent="0.2">
      <c r="A1" s="1268" t="s">
        <v>1278</v>
      </c>
      <c r="B1" s="1268"/>
      <c r="C1" s="1268"/>
      <c r="D1" s="1268"/>
      <c r="E1" s="1268"/>
      <c r="F1" s="1268"/>
      <c r="G1" s="1268"/>
      <c r="H1" s="1268"/>
      <c r="I1" s="1268"/>
      <c r="J1" s="1268"/>
      <c r="K1" s="1268"/>
    </row>
    <row r="2" spans="1:11" ht="15.75" x14ac:dyDescent="0.2">
      <c r="A2" s="1270" t="s">
        <v>1279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3" spans="1:11" ht="26.25" customHeight="1" x14ac:dyDescent="0.2">
      <c r="A3" s="1270" t="s">
        <v>1077</v>
      </c>
      <c r="B3" s="1270"/>
      <c r="C3" s="1270"/>
      <c r="D3" s="1270"/>
      <c r="E3" s="1270"/>
      <c r="F3" s="1270"/>
      <c r="G3" s="1270"/>
      <c r="H3" s="1270"/>
      <c r="I3" s="1270"/>
      <c r="J3" s="1270"/>
      <c r="K3" s="1270"/>
    </row>
    <row r="4" spans="1:11" s="87" customFormat="1" ht="27.75" customHeight="1" x14ac:dyDescent="0.25">
      <c r="A4" s="609" t="s">
        <v>141</v>
      </c>
      <c r="B4" s="610"/>
      <c r="C4" s="610"/>
      <c r="D4" s="610"/>
      <c r="E4" s="610"/>
      <c r="F4" s="610"/>
      <c r="G4" s="610"/>
      <c r="H4" s="610"/>
      <c r="I4" s="610"/>
      <c r="J4" s="610"/>
      <c r="K4" s="616" t="s">
        <v>71</v>
      </c>
    </row>
    <row r="5" spans="1:11" ht="33.75" customHeight="1" thickBot="1" x14ac:dyDescent="0.25">
      <c r="A5" s="1279" t="s">
        <v>825</v>
      </c>
      <c r="B5" s="1281" t="s">
        <v>674</v>
      </c>
      <c r="C5" s="1281"/>
      <c r="D5" s="1281"/>
      <c r="E5" s="1282" t="s">
        <v>673</v>
      </c>
      <c r="F5" s="1282"/>
      <c r="G5" s="1282"/>
      <c r="H5" s="1282" t="s">
        <v>672</v>
      </c>
      <c r="I5" s="1282"/>
      <c r="J5" s="1282"/>
      <c r="K5" s="1283" t="s">
        <v>678</v>
      </c>
    </row>
    <row r="6" spans="1:11" ht="28.5" customHeight="1" x14ac:dyDescent="0.2">
      <c r="A6" s="1280"/>
      <c r="B6" s="693" t="s">
        <v>675</v>
      </c>
      <c r="C6" s="694" t="s">
        <v>524</v>
      </c>
      <c r="D6" s="694" t="s">
        <v>523</v>
      </c>
      <c r="E6" s="693" t="s">
        <v>387</v>
      </c>
      <c r="F6" s="694" t="s">
        <v>524</v>
      </c>
      <c r="G6" s="694" t="s">
        <v>523</v>
      </c>
      <c r="H6" s="693" t="s">
        <v>387</v>
      </c>
      <c r="I6" s="694" t="s">
        <v>524</v>
      </c>
      <c r="J6" s="694" t="s">
        <v>523</v>
      </c>
      <c r="K6" s="1284"/>
    </row>
    <row r="7" spans="1:11" s="2" customFormat="1" ht="24.95" customHeight="1" thickBot="1" x14ac:dyDescent="0.25">
      <c r="A7" s="695">
        <v>2014</v>
      </c>
      <c r="B7" s="696">
        <v>8.1</v>
      </c>
      <c r="C7" s="696">
        <v>7.7</v>
      </c>
      <c r="D7" s="696">
        <v>8.4</v>
      </c>
      <c r="E7" s="696">
        <v>7.9</v>
      </c>
      <c r="F7" s="697">
        <v>7.2</v>
      </c>
      <c r="G7" s="697">
        <v>8.6999999999999993</v>
      </c>
      <c r="H7" s="696">
        <v>8.3000000000000007</v>
      </c>
      <c r="I7" s="697">
        <v>8.8000000000000007</v>
      </c>
      <c r="J7" s="697">
        <v>7.8</v>
      </c>
      <c r="K7" s="698">
        <v>2014</v>
      </c>
    </row>
    <row r="8" spans="1:11" s="2" customFormat="1" ht="24.95" customHeight="1" thickTop="1" thickBot="1" x14ac:dyDescent="0.25">
      <c r="A8" s="670">
        <v>2015</v>
      </c>
      <c r="B8" s="671">
        <v>9</v>
      </c>
      <c r="C8" s="671">
        <v>8.8000000000000007</v>
      </c>
      <c r="D8" s="671">
        <v>9.3000000000000007</v>
      </c>
      <c r="E8" s="671">
        <v>8.6</v>
      </c>
      <c r="F8" s="672">
        <v>7.9</v>
      </c>
      <c r="G8" s="672">
        <v>9.3000000000000007</v>
      </c>
      <c r="H8" s="671">
        <v>9.9</v>
      </c>
      <c r="I8" s="672">
        <v>10.7</v>
      </c>
      <c r="J8" s="672">
        <v>9.3000000000000007</v>
      </c>
      <c r="K8" s="673">
        <v>2015</v>
      </c>
    </row>
    <row r="9" spans="1:11" s="2" customFormat="1" ht="24.95" customHeight="1" thickTop="1" thickBot="1" x14ac:dyDescent="0.25">
      <c r="A9" s="666">
        <v>2016</v>
      </c>
      <c r="B9" s="667">
        <v>7.1</v>
      </c>
      <c r="C9" s="667">
        <v>7</v>
      </c>
      <c r="D9" s="667">
        <v>7.2</v>
      </c>
      <c r="E9" s="667">
        <v>7</v>
      </c>
      <c r="F9" s="668">
        <v>7</v>
      </c>
      <c r="G9" s="668">
        <v>7.1</v>
      </c>
      <c r="H9" s="667">
        <v>7.2</v>
      </c>
      <c r="I9" s="668">
        <v>6.9</v>
      </c>
      <c r="J9" s="668">
        <v>7.5</v>
      </c>
      <c r="K9" s="669">
        <v>2016</v>
      </c>
    </row>
    <row r="10" spans="1:11" s="2" customFormat="1" ht="24.95" customHeight="1" thickTop="1" thickBot="1" x14ac:dyDescent="0.25">
      <c r="A10" s="670">
        <v>2017</v>
      </c>
      <c r="B10" s="671">
        <v>6.7</v>
      </c>
      <c r="C10" s="671">
        <v>6.1</v>
      </c>
      <c r="D10" s="671">
        <v>7.2</v>
      </c>
      <c r="E10" s="671">
        <v>6.6</v>
      </c>
      <c r="F10" s="672">
        <v>6.5</v>
      </c>
      <c r="G10" s="672">
        <v>6.8</v>
      </c>
      <c r="H10" s="671">
        <v>6.8</v>
      </c>
      <c r="I10" s="672">
        <v>5.2</v>
      </c>
      <c r="J10" s="672">
        <v>8.3000000000000007</v>
      </c>
      <c r="K10" s="673">
        <v>2017</v>
      </c>
    </row>
    <row r="11" spans="1:11" s="2" customFormat="1" ht="24.95" customHeight="1" thickTop="1" thickBot="1" x14ac:dyDescent="0.25">
      <c r="A11" s="666">
        <v>2018</v>
      </c>
      <c r="B11" s="667">
        <v>7.6</v>
      </c>
      <c r="C11" s="667">
        <v>7.4</v>
      </c>
      <c r="D11" s="667">
        <v>7.8</v>
      </c>
      <c r="E11" s="667">
        <v>7.4</v>
      </c>
      <c r="F11" s="668">
        <v>7.3</v>
      </c>
      <c r="G11" s="668">
        <v>7.5</v>
      </c>
      <c r="H11" s="667">
        <v>8.1</v>
      </c>
      <c r="I11" s="668">
        <v>7.8</v>
      </c>
      <c r="J11" s="668">
        <v>8.4</v>
      </c>
      <c r="K11" s="669">
        <v>2018</v>
      </c>
    </row>
    <row r="12" spans="1:11" s="2" customFormat="1" ht="24.95" customHeight="1" thickTop="1" thickBot="1" x14ac:dyDescent="0.25">
      <c r="A12" s="670">
        <v>2019</v>
      </c>
      <c r="B12" s="671">
        <v>5.9</v>
      </c>
      <c r="C12" s="671">
        <v>6.1</v>
      </c>
      <c r="D12" s="671">
        <v>5.7</v>
      </c>
      <c r="E12" s="671">
        <v>6.3</v>
      </c>
      <c r="F12" s="672">
        <v>7</v>
      </c>
      <c r="G12" s="672">
        <v>5.7</v>
      </c>
      <c r="H12" s="671">
        <v>4.8</v>
      </c>
      <c r="I12" s="672">
        <v>3.8</v>
      </c>
      <c r="J12" s="672">
        <v>5.8</v>
      </c>
      <c r="K12" s="673">
        <v>2019</v>
      </c>
    </row>
    <row r="13" spans="1:11" s="2" customFormat="1" ht="24.95" customHeight="1" thickTop="1" thickBot="1" x14ac:dyDescent="0.25">
      <c r="A13" s="666">
        <v>2020</v>
      </c>
      <c r="B13" s="667">
        <v>6.1</v>
      </c>
      <c r="C13" s="667">
        <v>5.4</v>
      </c>
      <c r="D13" s="667">
        <v>6.7</v>
      </c>
      <c r="E13" s="667">
        <v>6.1</v>
      </c>
      <c r="F13" s="668">
        <v>5.5</v>
      </c>
      <c r="G13" s="668">
        <v>6.6</v>
      </c>
      <c r="H13" s="667">
        <v>6.1</v>
      </c>
      <c r="I13" s="668">
        <v>5.0999999999999996</v>
      </c>
      <c r="J13" s="668">
        <v>7</v>
      </c>
      <c r="K13" s="669">
        <v>2020</v>
      </c>
    </row>
    <row r="14" spans="1:11" s="2" customFormat="1" ht="24.95" customHeight="1" thickTop="1" thickBot="1" x14ac:dyDescent="0.25">
      <c r="A14" s="670">
        <v>2021</v>
      </c>
      <c r="B14" s="671">
        <v>6.4</v>
      </c>
      <c r="C14" s="671">
        <v>5.7</v>
      </c>
      <c r="D14" s="671">
        <v>7.1</v>
      </c>
      <c r="E14" s="671">
        <v>5.7</v>
      </c>
      <c r="F14" s="672">
        <v>5.6</v>
      </c>
      <c r="G14" s="672">
        <v>5.8</v>
      </c>
      <c r="H14" s="671">
        <v>8.1999999999999993</v>
      </c>
      <c r="I14" s="672">
        <v>6.1</v>
      </c>
      <c r="J14" s="672">
        <v>10.1</v>
      </c>
      <c r="K14" s="673">
        <v>2021</v>
      </c>
    </row>
    <row r="15" spans="1:11" s="2" customFormat="1" ht="24.95" customHeight="1" thickTop="1" thickBot="1" x14ac:dyDescent="0.25">
      <c r="A15" s="666">
        <v>2022</v>
      </c>
      <c r="B15" s="667">
        <v>8</v>
      </c>
      <c r="C15" s="667">
        <v>8.5</v>
      </c>
      <c r="D15" s="667">
        <v>7.5</v>
      </c>
      <c r="E15" s="667">
        <v>7.7</v>
      </c>
      <c r="F15" s="668">
        <v>8.1</v>
      </c>
      <c r="G15" s="668">
        <v>7.4</v>
      </c>
      <c r="H15" s="667">
        <v>8.6999999999999993</v>
      </c>
      <c r="I15" s="668">
        <v>9.6999999999999993</v>
      </c>
      <c r="J15" s="668">
        <v>7.7</v>
      </c>
      <c r="K15" s="669">
        <v>2022</v>
      </c>
    </row>
    <row r="16" spans="1:11" s="2" customFormat="1" ht="24.75" customHeight="1" thickTop="1" x14ac:dyDescent="0.2">
      <c r="A16" s="670">
        <v>2023</v>
      </c>
      <c r="B16" s="671">
        <v>7.1</v>
      </c>
      <c r="C16" s="671">
        <v>5.7</v>
      </c>
      <c r="D16" s="671">
        <v>8.3000000000000007</v>
      </c>
      <c r="E16" s="671">
        <v>7.2</v>
      </c>
      <c r="F16" s="672">
        <v>5.0999999999999996</v>
      </c>
      <c r="G16" s="672">
        <v>8.9</v>
      </c>
      <c r="H16" s="671">
        <v>7</v>
      </c>
      <c r="I16" s="672">
        <v>7.5</v>
      </c>
      <c r="J16" s="672">
        <v>6.5</v>
      </c>
      <c r="K16" s="673">
        <v>2023</v>
      </c>
    </row>
    <row r="17" spans="1:11" ht="28.5" customHeight="1" x14ac:dyDescent="0.2">
      <c r="A17" s="1232" t="s">
        <v>1303</v>
      </c>
      <c r="B17" s="1232"/>
      <c r="C17" s="1232"/>
      <c r="D17" s="1232"/>
      <c r="E17" s="1232"/>
      <c r="F17" s="1232"/>
      <c r="G17" s="1233" t="s">
        <v>1302</v>
      </c>
      <c r="H17" s="1233"/>
      <c r="I17" s="1233"/>
      <c r="J17" s="1233"/>
      <c r="K17" s="1233"/>
    </row>
    <row r="18" spans="1:11" ht="24.95" customHeight="1" x14ac:dyDescent="0.2"/>
    <row r="19" spans="1:11" ht="21" customHeight="1" x14ac:dyDescent="0.2"/>
    <row r="20" spans="1:11" ht="21" customHeight="1" x14ac:dyDescent="0.2"/>
  </sheetData>
  <mergeCells count="10">
    <mergeCell ref="A17:F17"/>
    <mergeCell ref="G17:K17"/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AE37E-7CCC-4C94-9BAB-714025A46C4C}">
  <dimension ref="A1:K18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5.7109375" style="37" customWidth="1"/>
    <col min="2" max="10" width="8.140625" style="37" customWidth="1"/>
    <col min="11" max="11" width="25.7109375" style="37" customWidth="1"/>
    <col min="12" max="256" width="8.85546875" style="36"/>
    <col min="257" max="257" width="25.7109375" style="36" customWidth="1"/>
    <col min="258" max="266" width="7.7109375" style="36" customWidth="1"/>
    <col min="267" max="267" width="25.7109375" style="36" customWidth="1"/>
    <col min="268" max="512" width="8.85546875" style="36"/>
    <col min="513" max="513" width="25.7109375" style="36" customWidth="1"/>
    <col min="514" max="522" width="7.7109375" style="36" customWidth="1"/>
    <col min="523" max="523" width="25.7109375" style="36" customWidth="1"/>
    <col min="524" max="768" width="8.85546875" style="36"/>
    <col min="769" max="769" width="25.7109375" style="36" customWidth="1"/>
    <col min="770" max="778" width="7.7109375" style="36" customWidth="1"/>
    <col min="779" max="779" width="25.7109375" style="36" customWidth="1"/>
    <col min="780" max="1024" width="8.85546875" style="36"/>
    <col min="1025" max="1025" width="25.7109375" style="36" customWidth="1"/>
    <col min="1026" max="1034" width="7.7109375" style="36" customWidth="1"/>
    <col min="1035" max="1035" width="25.7109375" style="36" customWidth="1"/>
    <col min="1036" max="1280" width="8.85546875" style="36"/>
    <col min="1281" max="1281" width="25.7109375" style="36" customWidth="1"/>
    <col min="1282" max="1290" width="7.7109375" style="36" customWidth="1"/>
    <col min="1291" max="1291" width="25.7109375" style="36" customWidth="1"/>
    <col min="1292" max="1536" width="8.85546875" style="36"/>
    <col min="1537" max="1537" width="25.7109375" style="36" customWidth="1"/>
    <col min="1538" max="1546" width="7.7109375" style="36" customWidth="1"/>
    <col min="1547" max="1547" width="25.7109375" style="36" customWidth="1"/>
    <col min="1548" max="1792" width="8.85546875" style="36"/>
    <col min="1793" max="1793" width="25.7109375" style="36" customWidth="1"/>
    <col min="1794" max="1802" width="7.7109375" style="36" customWidth="1"/>
    <col min="1803" max="1803" width="25.7109375" style="36" customWidth="1"/>
    <col min="1804" max="2048" width="8.85546875" style="36"/>
    <col min="2049" max="2049" width="25.7109375" style="36" customWidth="1"/>
    <col min="2050" max="2058" width="7.7109375" style="36" customWidth="1"/>
    <col min="2059" max="2059" width="25.7109375" style="36" customWidth="1"/>
    <col min="2060" max="2304" width="8.85546875" style="36"/>
    <col min="2305" max="2305" width="25.7109375" style="36" customWidth="1"/>
    <col min="2306" max="2314" width="7.7109375" style="36" customWidth="1"/>
    <col min="2315" max="2315" width="25.7109375" style="36" customWidth="1"/>
    <col min="2316" max="2560" width="8.85546875" style="36"/>
    <col min="2561" max="2561" width="25.7109375" style="36" customWidth="1"/>
    <col min="2562" max="2570" width="7.7109375" style="36" customWidth="1"/>
    <col min="2571" max="2571" width="25.7109375" style="36" customWidth="1"/>
    <col min="2572" max="2816" width="8.85546875" style="36"/>
    <col min="2817" max="2817" width="25.7109375" style="36" customWidth="1"/>
    <col min="2818" max="2826" width="7.7109375" style="36" customWidth="1"/>
    <col min="2827" max="2827" width="25.7109375" style="36" customWidth="1"/>
    <col min="2828" max="3072" width="8.85546875" style="36"/>
    <col min="3073" max="3073" width="25.7109375" style="36" customWidth="1"/>
    <col min="3074" max="3082" width="7.7109375" style="36" customWidth="1"/>
    <col min="3083" max="3083" width="25.7109375" style="36" customWidth="1"/>
    <col min="3084" max="3328" width="8.85546875" style="36"/>
    <col min="3329" max="3329" width="25.7109375" style="36" customWidth="1"/>
    <col min="3330" max="3338" width="7.7109375" style="36" customWidth="1"/>
    <col min="3339" max="3339" width="25.7109375" style="36" customWidth="1"/>
    <col min="3340" max="3584" width="8.85546875" style="36"/>
    <col min="3585" max="3585" width="25.7109375" style="36" customWidth="1"/>
    <col min="3586" max="3594" width="7.7109375" style="36" customWidth="1"/>
    <col min="3595" max="3595" width="25.7109375" style="36" customWidth="1"/>
    <col min="3596" max="3840" width="8.85546875" style="36"/>
    <col min="3841" max="3841" width="25.7109375" style="36" customWidth="1"/>
    <col min="3842" max="3850" width="7.7109375" style="36" customWidth="1"/>
    <col min="3851" max="3851" width="25.7109375" style="36" customWidth="1"/>
    <col min="3852" max="4096" width="8.85546875" style="36"/>
    <col min="4097" max="4097" width="25.7109375" style="36" customWidth="1"/>
    <col min="4098" max="4106" width="7.7109375" style="36" customWidth="1"/>
    <col min="4107" max="4107" width="25.7109375" style="36" customWidth="1"/>
    <col min="4108" max="4352" width="8.85546875" style="36"/>
    <col min="4353" max="4353" width="25.7109375" style="36" customWidth="1"/>
    <col min="4354" max="4362" width="7.7109375" style="36" customWidth="1"/>
    <col min="4363" max="4363" width="25.7109375" style="36" customWidth="1"/>
    <col min="4364" max="4608" width="8.85546875" style="36"/>
    <col min="4609" max="4609" width="25.7109375" style="36" customWidth="1"/>
    <col min="4610" max="4618" width="7.7109375" style="36" customWidth="1"/>
    <col min="4619" max="4619" width="25.7109375" style="36" customWidth="1"/>
    <col min="4620" max="4864" width="8.85546875" style="36"/>
    <col min="4865" max="4865" width="25.7109375" style="36" customWidth="1"/>
    <col min="4866" max="4874" width="7.7109375" style="36" customWidth="1"/>
    <col min="4875" max="4875" width="25.7109375" style="36" customWidth="1"/>
    <col min="4876" max="5120" width="8.85546875" style="36"/>
    <col min="5121" max="5121" width="25.7109375" style="36" customWidth="1"/>
    <col min="5122" max="5130" width="7.7109375" style="36" customWidth="1"/>
    <col min="5131" max="5131" width="25.7109375" style="36" customWidth="1"/>
    <col min="5132" max="5376" width="8.85546875" style="36"/>
    <col min="5377" max="5377" width="25.7109375" style="36" customWidth="1"/>
    <col min="5378" max="5386" width="7.7109375" style="36" customWidth="1"/>
    <col min="5387" max="5387" width="25.7109375" style="36" customWidth="1"/>
    <col min="5388" max="5632" width="8.85546875" style="36"/>
    <col min="5633" max="5633" width="25.7109375" style="36" customWidth="1"/>
    <col min="5634" max="5642" width="7.7109375" style="36" customWidth="1"/>
    <col min="5643" max="5643" width="25.7109375" style="36" customWidth="1"/>
    <col min="5644" max="5888" width="8.85546875" style="36"/>
    <col min="5889" max="5889" width="25.7109375" style="36" customWidth="1"/>
    <col min="5890" max="5898" width="7.7109375" style="36" customWidth="1"/>
    <col min="5899" max="5899" width="25.7109375" style="36" customWidth="1"/>
    <col min="5900" max="6144" width="8.85546875" style="36"/>
    <col min="6145" max="6145" width="25.7109375" style="36" customWidth="1"/>
    <col min="6146" max="6154" width="7.7109375" style="36" customWidth="1"/>
    <col min="6155" max="6155" width="25.7109375" style="36" customWidth="1"/>
    <col min="6156" max="6400" width="8.85546875" style="36"/>
    <col min="6401" max="6401" width="25.7109375" style="36" customWidth="1"/>
    <col min="6402" max="6410" width="7.7109375" style="36" customWidth="1"/>
    <col min="6411" max="6411" width="25.7109375" style="36" customWidth="1"/>
    <col min="6412" max="6656" width="8.85546875" style="36"/>
    <col min="6657" max="6657" width="25.7109375" style="36" customWidth="1"/>
    <col min="6658" max="6666" width="7.7109375" style="36" customWidth="1"/>
    <col min="6667" max="6667" width="25.7109375" style="36" customWidth="1"/>
    <col min="6668" max="6912" width="8.85546875" style="36"/>
    <col min="6913" max="6913" width="25.7109375" style="36" customWidth="1"/>
    <col min="6914" max="6922" width="7.7109375" style="36" customWidth="1"/>
    <col min="6923" max="6923" width="25.7109375" style="36" customWidth="1"/>
    <col min="6924" max="7168" width="8.85546875" style="36"/>
    <col min="7169" max="7169" width="25.7109375" style="36" customWidth="1"/>
    <col min="7170" max="7178" width="7.7109375" style="36" customWidth="1"/>
    <col min="7179" max="7179" width="25.7109375" style="36" customWidth="1"/>
    <col min="7180" max="7424" width="8.85546875" style="36"/>
    <col min="7425" max="7425" width="25.7109375" style="36" customWidth="1"/>
    <col min="7426" max="7434" width="7.7109375" style="36" customWidth="1"/>
    <col min="7435" max="7435" width="25.7109375" style="36" customWidth="1"/>
    <col min="7436" max="7680" width="8.85546875" style="36"/>
    <col min="7681" max="7681" width="25.7109375" style="36" customWidth="1"/>
    <col min="7682" max="7690" width="7.7109375" style="36" customWidth="1"/>
    <col min="7691" max="7691" width="25.7109375" style="36" customWidth="1"/>
    <col min="7692" max="7936" width="8.85546875" style="36"/>
    <col min="7937" max="7937" width="25.7109375" style="36" customWidth="1"/>
    <col min="7938" max="7946" width="7.7109375" style="36" customWidth="1"/>
    <col min="7947" max="7947" width="25.7109375" style="36" customWidth="1"/>
    <col min="7948" max="8192" width="8.85546875" style="36"/>
    <col min="8193" max="8193" width="25.7109375" style="36" customWidth="1"/>
    <col min="8194" max="8202" width="7.7109375" style="36" customWidth="1"/>
    <col min="8203" max="8203" width="25.7109375" style="36" customWidth="1"/>
    <col min="8204" max="8448" width="8.85546875" style="36"/>
    <col min="8449" max="8449" width="25.7109375" style="36" customWidth="1"/>
    <col min="8450" max="8458" width="7.7109375" style="36" customWidth="1"/>
    <col min="8459" max="8459" width="25.7109375" style="36" customWidth="1"/>
    <col min="8460" max="8704" width="8.85546875" style="36"/>
    <col min="8705" max="8705" width="25.7109375" style="36" customWidth="1"/>
    <col min="8706" max="8714" width="7.7109375" style="36" customWidth="1"/>
    <col min="8715" max="8715" width="25.7109375" style="36" customWidth="1"/>
    <col min="8716" max="8960" width="8.85546875" style="36"/>
    <col min="8961" max="8961" width="25.7109375" style="36" customWidth="1"/>
    <col min="8962" max="8970" width="7.7109375" style="36" customWidth="1"/>
    <col min="8971" max="8971" width="25.7109375" style="36" customWidth="1"/>
    <col min="8972" max="9216" width="8.85546875" style="36"/>
    <col min="9217" max="9217" width="25.7109375" style="36" customWidth="1"/>
    <col min="9218" max="9226" width="7.7109375" style="36" customWidth="1"/>
    <col min="9227" max="9227" width="25.7109375" style="36" customWidth="1"/>
    <col min="9228" max="9472" width="8.85546875" style="36"/>
    <col min="9473" max="9473" width="25.7109375" style="36" customWidth="1"/>
    <col min="9474" max="9482" width="7.7109375" style="36" customWidth="1"/>
    <col min="9483" max="9483" width="25.7109375" style="36" customWidth="1"/>
    <col min="9484" max="9728" width="8.85546875" style="36"/>
    <col min="9729" max="9729" width="25.7109375" style="36" customWidth="1"/>
    <col min="9730" max="9738" width="7.7109375" style="36" customWidth="1"/>
    <col min="9739" max="9739" width="25.7109375" style="36" customWidth="1"/>
    <col min="9740" max="9984" width="8.85546875" style="36"/>
    <col min="9985" max="9985" width="25.7109375" style="36" customWidth="1"/>
    <col min="9986" max="9994" width="7.7109375" style="36" customWidth="1"/>
    <col min="9995" max="9995" width="25.7109375" style="36" customWidth="1"/>
    <col min="9996" max="10240" width="8.85546875" style="36"/>
    <col min="10241" max="10241" width="25.7109375" style="36" customWidth="1"/>
    <col min="10242" max="10250" width="7.7109375" style="36" customWidth="1"/>
    <col min="10251" max="10251" width="25.7109375" style="36" customWidth="1"/>
    <col min="10252" max="10496" width="8.85546875" style="36"/>
    <col min="10497" max="10497" width="25.7109375" style="36" customWidth="1"/>
    <col min="10498" max="10506" width="7.7109375" style="36" customWidth="1"/>
    <col min="10507" max="10507" width="25.7109375" style="36" customWidth="1"/>
    <col min="10508" max="10752" width="8.85546875" style="36"/>
    <col min="10753" max="10753" width="25.7109375" style="36" customWidth="1"/>
    <col min="10754" max="10762" width="7.7109375" style="36" customWidth="1"/>
    <col min="10763" max="10763" width="25.7109375" style="36" customWidth="1"/>
    <col min="10764" max="11008" width="8.85546875" style="36"/>
    <col min="11009" max="11009" width="25.7109375" style="36" customWidth="1"/>
    <col min="11010" max="11018" width="7.7109375" style="36" customWidth="1"/>
    <col min="11019" max="11019" width="25.7109375" style="36" customWidth="1"/>
    <col min="11020" max="11264" width="8.85546875" style="36"/>
    <col min="11265" max="11265" width="25.7109375" style="36" customWidth="1"/>
    <col min="11266" max="11274" width="7.7109375" style="36" customWidth="1"/>
    <col min="11275" max="11275" width="25.7109375" style="36" customWidth="1"/>
    <col min="11276" max="11520" width="8.85546875" style="36"/>
    <col min="11521" max="11521" width="25.7109375" style="36" customWidth="1"/>
    <col min="11522" max="11530" width="7.7109375" style="36" customWidth="1"/>
    <col min="11531" max="11531" width="25.7109375" style="36" customWidth="1"/>
    <col min="11532" max="11776" width="8.85546875" style="36"/>
    <col min="11777" max="11777" width="25.7109375" style="36" customWidth="1"/>
    <col min="11778" max="11786" width="7.7109375" style="36" customWidth="1"/>
    <col min="11787" max="11787" width="25.7109375" style="36" customWidth="1"/>
    <col min="11788" max="12032" width="8.85546875" style="36"/>
    <col min="12033" max="12033" width="25.7109375" style="36" customWidth="1"/>
    <col min="12034" max="12042" width="7.7109375" style="36" customWidth="1"/>
    <col min="12043" max="12043" width="25.7109375" style="36" customWidth="1"/>
    <col min="12044" max="12288" width="8.85546875" style="36"/>
    <col min="12289" max="12289" width="25.7109375" style="36" customWidth="1"/>
    <col min="12290" max="12298" width="7.7109375" style="36" customWidth="1"/>
    <col min="12299" max="12299" width="25.7109375" style="36" customWidth="1"/>
    <col min="12300" max="12544" width="8.85546875" style="36"/>
    <col min="12545" max="12545" width="25.7109375" style="36" customWidth="1"/>
    <col min="12546" max="12554" width="7.7109375" style="36" customWidth="1"/>
    <col min="12555" max="12555" width="25.7109375" style="36" customWidth="1"/>
    <col min="12556" max="12800" width="8.85546875" style="36"/>
    <col min="12801" max="12801" width="25.7109375" style="36" customWidth="1"/>
    <col min="12802" max="12810" width="7.7109375" style="36" customWidth="1"/>
    <col min="12811" max="12811" width="25.7109375" style="36" customWidth="1"/>
    <col min="12812" max="13056" width="8.85546875" style="36"/>
    <col min="13057" max="13057" width="25.7109375" style="36" customWidth="1"/>
    <col min="13058" max="13066" width="7.7109375" style="36" customWidth="1"/>
    <col min="13067" max="13067" width="25.7109375" style="36" customWidth="1"/>
    <col min="13068" max="13312" width="8.85546875" style="36"/>
    <col min="13313" max="13313" width="25.7109375" style="36" customWidth="1"/>
    <col min="13314" max="13322" width="7.7109375" style="36" customWidth="1"/>
    <col min="13323" max="13323" width="25.7109375" style="36" customWidth="1"/>
    <col min="13324" max="13568" width="8.85546875" style="36"/>
    <col min="13569" max="13569" width="25.7109375" style="36" customWidth="1"/>
    <col min="13570" max="13578" width="7.7109375" style="36" customWidth="1"/>
    <col min="13579" max="13579" width="25.7109375" style="36" customWidth="1"/>
    <col min="13580" max="13824" width="8.85546875" style="36"/>
    <col min="13825" max="13825" width="25.7109375" style="36" customWidth="1"/>
    <col min="13826" max="13834" width="7.7109375" style="36" customWidth="1"/>
    <col min="13835" max="13835" width="25.7109375" style="36" customWidth="1"/>
    <col min="13836" max="14080" width="8.85546875" style="36"/>
    <col min="14081" max="14081" width="25.7109375" style="36" customWidth="1"/>
    <col min="14082" max="14090" width="7.7109375" style="36" customWidth="1"/>
    <col min="14091" max="14091" width="25.7109375" style="36" customWidth="1"/>
    <col min="14092" max="14336" width="8.85546875" style="36"/>
    <col min="14337" max="14337" width="25.7109375" style="36" customWidth="1"/>
    <col min="14338" max="14346" width="7.7109375" style="36" customWidth="1"/>
    <col min="14347" max="14347" width="25.7109375" style="36" customWidth="1"/>
    <col min="14348" max="14592" width="8.85546875" style="36"/>
    <col min="14593" max="14593" width="25.7109375" style="36" customWidth="1"/>
    <col min="14594" max="14602" width="7.7109375" style="36" customWidth="1"/>
    <col min="14603" max="14603" width="25.7109375" style="36" customWidth="1"/>
    <col min="14604" max="14848" width="8.85546875" style="36"/>
    <col min="14849" max="14849" width="25.7109375" style="36" customWidth="1"/>
    <col min="14850" max="14858" width="7.7109375" style="36" customWidth="1"/>
    <col min="14859" max="14859" width="25.7109375" style="36" customWidth="1"/>
    <col min="14860" max="15104" width="8.85546875" style="36"/>
    <col min="15105" max="15105" width="25.7109375" style="36" customWidth="1"/>
    <col min="15106" max="15114" width="7.7109375" style="36" customWidth="1"/>
    <col min="15115" max="15115" width="25.7109375" style="36" customWidth="1"/>
    <col min="15116" max="15360" width="8.85546875" style="36"/>
    <col min="15361" max="15361" width="25.7109375" style="36" customWidth="1"/>
    <col min="15362" max="15370" width="7.7109375" style="36" customWidth="1"/>
    <col min="15371" max="15371" width="25.7109375" style="36" customWidth="1"/>
    <col min="15372" max="15616" width="8.85546875" style="36"/>
    <col min="15617" max="15617" width="25.7109375" style="36" customWidth="1"/>
    <col min="15618" max="15626" width="7.7109375" style="36" customWidth="1"/>
    <col min="15627" max="15627" width="25.7109375" style="36" customWidth="1"/>
    <col min="15628" max="15872" width="8.85546875" style="36"/>
    <col min="15873" max="15873" width="25.7109375" style="36" customWidth="1"/>
    <col min="15874" max="15882" width="7.7109375" style="36" customWidth="1"/>
    <col min="15883" max="15883" width="25.7109375" style="36" customWidth="1"/>
    <col min="15884" max="16128" width="8.85546875" style="36"/>
    <col min="16129" max="16129" width="25.7109375" style="36" customWidth="1"/>
    <col min="16130" max="16138" width="7.7109375" style="36" customWidth="1"/>
    <col min="16139" max="16139" width="25.7109375" style="36" customWidth="1"/>
    <col min="16140" max="16384" width="8.85546875" style="36"/>
  </cols>
  <sheetData>
    <row r="1" spans="1:11" ht="23.25" x14ac:dyDescent="0.2">
      <c r="A1" s="1268" t="s">
        <v>1280</v>
      </c>
      <c r="B1" s="1268"/>
      <c r="C1" s="1268"/>
      <c r="D1" s="1268"/>
      <c r="E1" s="1268"/>
      <c r="F1" s="1268"/>
      <c r="G1" s="1268"/>
      <c r="H1" s="1268"/>
      <c r="I1" s="1268"/>
      <c r="J1" s="1268"/>
      <c r="K1" s="1268"/>
    </row>
    <row r="2" spans="1:11" ht="15.75" x14ac:dyDescent="0.2">
      <c r="A2" s="1270" t="s">
        <v>1281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3" spans="1:11" ht="22.5" customHeight="1" x14ac:dyDescent="0.2">
      <c r="A3" s="1270" t="s">
        <v>1077</v>
      </c>
      <c r="B3" s="1270"/>
      <c r="C3" s="1270"/>
      <c r="D3" s="1270"/>
      <c r="E3" s="1270"/>
      <c r="F3" s="1270"/>
      <c r="G3" s="1270"/>
      <c r="H3" s="1270"/>
      <c r="I3" s="1270"/>
      <c r="J3" s="1270"/>
      <c r="K3" s="1270"/>
    </row>
    <row r="4" spans="1:11" s="87" customFormat="1" ht="27.75" customHeight="1" x14ac:dyDescent="0.25">
      <c r="A4" s="609" t="s">
        <v>144</v>
      </c>
      <c r="B4" s="610"/>
      <c r="C4" s="610"/>
      <c r="D4" s="610"/>
      <c r="E4" s="610"/>
      <c r="F4" s="610"/>
      <c r="G4" s="610"/>
      <c r="H4" s="610"/>
      <c r="I4" s="610"/>
      <c r="J4" s="610"/>
      <c r="K4" s="616" t="s">
        <v>72</v>
      </c>
    </row>
    <row r="5" spans="1:11" ht="23.25" customHeight="1" thickBot="1" x14ac:dyDescent="0.25">
      <c r="A5" s="1279" t="s">
        <v>679</v>
      </c>
      <c r="B5" s="1281" t="s">
        <v>674</v>
      </c>
      <c r="C5" s="1281"/>
      <c r="D5" s="1281"/>
      <c r="E5" s="1282" t="s">
        <v>673</v>
      </c>
      <c r="F5" s="1282"/>
      <c r="G5" s="1282"/>
      <c r="H5" s="1282" t="s">
        <v>672</v>
      </c>
      <c r="I5" s="1282"/>
      <c r="J5" s="1282"/>
      <c r="K5" s="1283" t="s">
        <v>680</v>
      </c>
    </row>
    <row r="6" spans="1:11" ht="31.5" customHeight="1" x14ac:dyDescent="0.2">
      <c r="A6" s="1280"/>
      <c r="B6" s="693" t="s">
        <v>387</v>
      </c>
      <c r="C6" s="694" t="s">
        <v>524</v>
      </c>
      <c r="D6" s="694" t="s">
        <v>523</v>
      </c>
      <c r="E6" s="693" t="s">
        <v>387</v>
      </c>
      <c r="F6" s="694" t="s">
        <v>524</v>
      </c>
      <c r="G6" s="694" t="s">
        <v>523</v>
      </c>
      <c r="H6" s="693" t="s">
        <v>387</v>
      </c>
      <c r="I6" s="694" t="s">
        <v>524</v>
      </c>
      <c r="J6" s="694" t="s">
        <v>523</v>
      </c>
      <c r="K6" s="1284"/>
    </row>
    <row r="7" spans="1:11" s="2" customFormat="1" ht="24.95" customHeight="1" thickBot="1" x14ac:dyDescent="0.25">
      <c r="A7" s="695">
        <v>2014</v>
      </c>
      <c r="B7" s="696">
        <v>1.6</v>
      </c>
      <c r="C7" s="696">
        <v>1</v>
      </c>
      <c r="D7" s="696">
        <v>2.1</v>
      </c>
      <c r="E7" s="696">
        <v>1.7</v>
      </c>
      <c r="F7" s="697">
        <v>1.2</v>
      </c>
      <c r="G7" s="697">
        <v>2.2999999999999998</v>
      </c>
      <c r="H7" s="696">
        <v>1.3</v>
      </c>
      <c r="I7" s="697">
        <v>0.8</v>
      </c>
      <c r="J7" s="697">
        <v>1.7</v>
      </c>
      <c r="K7" s="698">
        <v>2014</v>
      </c>
    </row>
    <row r="8" spans="1:11" s="2" customFormat="1" ht="24.95" customHeight="1" thickTop="1" thickBot="1" x14ac:dyDescent="0.25">
      <c r="A8" s="670">
        <v>2015</v>
      </c>
      <c r="B8" s="671">
        <v>1.6</v>
      </c>
      <c r="C8" s="671">
        <v>1.5</v>
      </c>
      <c r="D8" s="671">
        <v>1.8</v>
      </c>
      <c r="E8" s="671">
        <v>1.6</v>
      </c>
      <c r="F8" s="672">
        <v>1.2</v>
      </c>
      <c r="G8" s="672">
        <v>2</v>
      </c>
      <c r="H8" s="671">
        <v>1.6</v>
      </c>
      <c r="I8" s="672">
        <v>2</v>
      </c>
      <c r="J8" s="672">
        <v>1.2</v>
      </c>
      <c r="K8" s="673">
        <v>2015</v>
      </c>
    </row>
    <row r="9" spans="1:11" s="2" customFormat="1" ht="24.95" customHeight="1" thickTop="1" thickBot="1" x14ac:dyDescent="0.25">
      <c r="A9" s="666">
        <v>2016</v>
      </c>
      <c r="B9" s="667">
        <v>1.1000000000000001</v>
      </c>
      <c r="C9" s="667">
        <v>1</v>
      </c>
      <c r="D9" s="667">
        <v>1.2</v>
      </c>
      <c r="E9" s="667">
        <v>1.3</v>
      </c>
      <c r="F9" s="668">
        <v>1.2</v>
      </c>
      <c r="G9" s="668">
        <v>1.5</v>
      </c>
      <c r="H9" s="667">
        <v>0.5</v>
      </c>
      <c r="I9" s="668">
        <v>0.5</v>
      </c>
      <c r="J9" s="668">
        <v>0.5</v>
      </c>
      <c r="K9" s="669">
        <v>2016</v>
      </c>
    </row>
    <row r="10" spans="1:11" s="2" customFormat="1" ht="24.95" customHeight="1" thickTop="1" thickBot="1" x14ac:dyDescent="0.25">
      <c r="A10" s="670">
        <v>2017</v>
      </c>
      <c r="B10" s="671">
        <v>1.3</v>
      </c>
      <c r="C10" s="671">
        <v>1.1000000000000001</v>
      </c>
      <c r="D10" s="671">
        <v>1.4</v>
      </c>
      <c r="E10" s="671">
        <v>1.3</v>
      </c>
      <c r="F10" s="672">
        <v>1</v>
      </c>
      <c r="G10" s="672">
        <v>1.5</v>
      </c>
      <c r="H10" s="671">
        <v>1.3</v>
      </c>
      <c r="I10" s="672">
        <v>1.3</v>
      </c>
      <c r="J10" s="672">
        <v>1.2</v>
      </c>
      <c r="K10" s="673">
        <v>2017</v>
      </c>
    </row>
    <row r="11" spans="1:11" s="2" customFormat="1" ht="24.95" customHeight="1" thickTop="1" thickBot="1" x14ac:dyDescent="0.25">
      <c r="A11" s="666">
        <v>2018</v>
      </c>
      <c r="B11" s="667">
        <v>1.5</v>
      </c>
      <c r="C11" s="667">
        <v>1</v>
      </c>
      <c r="D11" s="667">
        <v>1.9</v>
      </c>
      <c r="E11" s="667">
        <v>1.6</v>
      </c>
      <c r="F11" s="668">
        <v>1.4</v>
      </c>
      <c r="G11" s="668">
        <v>1.9</v>
      </c>
      <c r="H11" s="667">
        <v>1</v>
      </c>
      <c r="I11" s="668">
        <v>0</v>
      </c>
      <c r="J11" s="668">
        <v>2</v>
      </c>
      <c r="K11" s="669">
        <v>2018</v>
      </c>
    </row>
    <row r="12" spans="1:11" s="2" customFormat="1" ht="24.95" customHeight="1" thickTop="1" thickBot="1" x14ac:dyDescent="0.25">
      <c r="A12" s="670">
        <v>2019</v>
      </c>
      <c r="B12" s="671">
        <v>1.1000000000000001</v>
      </c>
      <c r="C12" s="671">
        <v>1.1000000000000001</v>
      </c>
      <c r="D12" s="671">
        <v>1.1000000000000001</v>
      </c>
      <c r="E12" s="671">
        <v>1.1000000000000001</v>
      </c>
      <c r="F12" s="672">
        <v>1.2</v>
      </c>
      <c r="G12" s="672">
        <v>1</v>
      </c>
      <c r="H12" s="671">
        <v>1.1000000000000001</v>
      </c>
      <c r="I12" s="672">
        <v>0.8</v>
      </c>
      <c r="J12" s="672">
        <v>1.3</v>
      </c>
      <c r="K12" s="673">
        <v>2019</v>
      </c>
    </row>
    <row r="13" spans="1:11" s="2" customFormat="1" ht="24.95" customHeight="1" thickTop="1" thickBot="1" x14ac:dyDescent="0.25">
      <c r="A13" s="666">
        <v>2020</v>
      </c>
      <c r="B13" s="667">
        <v>0.8</v>
      </c>
      <c r="C13" s="667">
        <v>0.5</v>
      </c>
      <c r="D13" s="667">
        <v>1.1000000000000001</v>
      </c>
      <c r="E13" s="667">
        <v>0.9</v>
      </c>
      <c r="F13" s="668">
        <v>0.6</v>
      </c>
      <c r="G13" s="668">
        <v>1.2</v>
      </c>
      <c r="H13" s="667">
        <v>0.6</v>
      </c>
      <c r="I13" s="668">
        <v>0.3</v>
      </c>
      <c r="J13" s="668">
        <v>0.8</v>
      </c>
      <c r="K13" s="669">
        <v>2020</v>
      </c>
    </row>
    <row r="14" spans="1:11" s="2" customFormat="1" ht="24.95" customHeight="1" thickTop="1" thickBot="1" x14ac:dyDescent="0.25">
      <c r="A14" s="670">
        <v>2021</v>
      </c>
      <c r="B14" s="671">
        <v>1.4</v>
      </c>
      <c r="C14" s="671">
        <v>1.3</v>
      </c>
      <c r="D14" s="671">
        <v>1.5</v>
      </c>
      <c r="E14" s="671">
        <v>1.3</v>
      </c>
      <c r="F14" s="672">
        <v>1.3</v>
      </c>
      <c r="G14" s="672">
        <v>1.3</v>
      </c>
      <c r="H14" s="671">
        <v>1.7</v>
      </c>
      <c r="I14" s="672">
        <v>1.1000000000000001</v>
      </c>
      <c r="J14" s="672">
        <v>2.2000000000000002</v>
      </c>
      <c r="K14" s="673">
        <v>2021</v>
      </c>
    </row>
    <row r="15" spans="1:11" s="2" customFormat="1" ht="24.95" customHeight="1" thickTop="1" thickBot="1" x14ac:dyDescent="0.25">
      <c r="A15" s="666">
        <v>2022</v>
      </c>
      <c r="B15" s="667">
        <v>1.5</v>
      </c>
      <c r="C15" s="667">
        <v>1.9</v>
      </c>
      <c r="D15" s="667">
        <v>1</v>
      </c>
      <c r="E15" s="667">
        <v>1.5</v>
      </c>
      <c r="F15" s="668">
        <v>2</v>
      </c>
      <c r="G15" s="668">
        <v>1</v>
      </c>
      <c r="H15" s="667">
        <v>1.4</v>
      </c>
      <c r="I15" s="668">
        <v>1.7</v>
      </c>
      <c r="J15" s="668">
        <v>1.1000000000000001</v>
      </c>
      <c r="K15" s="669">
        <v>2022</v>
      </c>
    </row>
    <row r="16" spans="1:11" s="2" customFormat="1" ht="24.95" customHeight="1" thickTop="1" x14ac:dyDescent="0.2">
      <c r="A16" s="670">
        <v>2023</v>
      </c>
      <c r="B16" s="671">
        <v>1.6</v>
      </c>
      <c r="C16" s="671">
        <v>1.1000000000000001</v>
      </c>
      <c r="D16" s="671">
        <v>2.1</v>
      </c>
      <c r="E16" s="671">
        <v>1.6</v>
      </c>
      <c r="F16" s="672">
        <v>0.8</v>
      </c>
      <c r="G16" s="672">
        <v>2.4</v>
      </c>
      <c r="H16" s="671">
        <v>1.6</v>
      </c>
      <c r="I16" s="672">
        <v>1.7</v>
      </c>
      <c r="J16" s="672">
        <v>1.4</v>
      </c>
      <c r="K16" s="673">
        <v>2023</v>
      </c>
    </row>
    <row r="17" spans="1:11" ht="29.25" customHeight="1" x14ac:dyDescent="0.2">
      <c r="A17" s="1232" t="s">
        <v>1303</v>
      </c>
      <c r="B17" s="1232"/>
      <c r="C17" s="1232"/>
      <c r="D17" s="1232"/>
      <c r="E17" s="1232"/>
      <c r="F17" s="1232"/>
      <c r="G17" s="1233" t="s">
        <v>1302</v>
      </c>
      <c r="H17" s="1233"/>
      <c r="I17" s="1233"/>
      <c r="J17" s="1233"/>
      <c r="K17" s="1233"/>
    </row>
    <row r="18" spans="1:11" ht="21" customHeight="1" x14ac:dyDescent="0.2">
      <c r="K18" s="8"/>
    </row>
  </sheetData>
  <mergeCells count="10">
    <mergeCell ref="A17:F17"/>
    <mergeCell ref="G17:K17"/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3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57.28515625" style="25" customWidth="1"/>
    <col min="2" max="255" width="9.140625" style="25"/>
    <col min="256" max="256" width="52.7109375" style="25" customWidth="1"/>
    <col min="257" max="511" width="9.140625" style="25"/>
    <col min="512" max="512" width="52.7109375" style="25" customWidth="1"/>
    <col min="513" max="767" width="9.140625" style="25"/>
    <col min="768" max="768" width="52.7109375" style="25" customWidth="1"/>
    <col min="769" max="1023" width="9.140625" style="25"/>
    <col min="1024" max="1024" width="52.7109375" style="25" customWidth="1"/>
    <col min="1025" max="1279" width="9.140625" style="25"/>
    <col min="1280" max="1280" width="52.7109375" style="25" customWidth="1"/>
    <col min="1281" max="1535" width="9.140625" style="25"/>
    <col min="1536" max="1536" width="52.7109375" style="25" customWidth="1"/>
    <col min="1537" max="1791" width="9.140625" style="25"/>
    <col min="1792" max="1792" width="52.7109375" style="25" customWidth="1"/>
    <col min="1793" max="2047" width="9.140625" style="25"/>
    <col min="2048" max="2048" width="52.7109375" style="25" customWidth="1"/>
    <col min="2049" max="2303" width="9.140625" style="25"/>
    <col min="2304" max="2304" width="52.7109375" style="25" customWidth="1"/>
    <col min="2305" max="2559" width="9.140625" style="25"/>
    <col min="2560" max="2560" width="52.7109375" style="25" customWidth="1"/>
    <col min="2561" max="2815" width="9.140625" style="25"/>
    <col min="2816" max="2816" width="52.7109375" style="25" customWidth="1"/>
    <col min="2817" max="3071" width="9.140625" style="25"/>
    <col min="3072" max="3072" width="52.7109375" style="25" customWidth="1"/>
    <col min="3073" max="3327" width="9.140625" style="25"/>
    <col min="3328" max="3328" width="52.7109375" style="25" customWidth="1"/>
    <col min="3329" max="3583" width="9.140625" style="25"/>
    <col min="3584" max="3584" width="52.7109375" style="25" customWidth="1"/>
    <col min="3585" max="3839" width="9.140625" style="25"/>
    <col min="3840" max="3840" width="52.7109375" style="25" customWidth="1"/>
    <col min="3841" max="4095" width="9.140625" style="25"/>
    <col min="4096" max="4096" width="52.7109375" style="25" customWidth="1"/>
    <col min="4097" max="4351" width="9.140625" style="25"/>
    <col min="4352" max="4352" width="52.7109375" style="25" customWidth="1"/>
    <col min="4353" max="4607" width="9.140625" style="25"/>
    <col min="4608" max="4608" width="52.7109375" style="25" customWidth="1"/>
    <col min="4609" max="4863" width="9.140625" style="25"/>
    <col min="4864" max="4864" width="52.7109375" style="25" customWidth="1"/>
    <col min="4865" max="5119" width="9.140625" style="25"/>
    <col min="5120" max="5120" width="52.7109375" style="25" customWidth="1"/>
    <col min="5121" max="5375" width="9.140625" style="25"/>
    <col min="5376" max="5376" width="52.7109375" style="25" customWidth="1"/>
    <col min="5377" max="5631" width="9.140625" style="25"/>
    <col min="5632" max="5632" width="52.7109375" style="25" customWidth="1"/>
    <col min="5633" max="5887" width="9.140625" style="25"/>
    <col min="5888" max="5888" width="52.7109375" style="25" customWidth="1"/>
    <col min="5889" max="6143" width="9.140625" style="25"/>
    <col min="6144" max="6144" width="52.7109375" style="25" customWidth="1"/>
    <col min="6145" max="6399" width="9.140625" style="25"/>
    <col min="6400" max="6400" width="52.7109375" style="25" customWidth="1"/>
    <col min="6401" max="6655" width="9.140625" style="25"/>
    <col min="6656" max="6656" width="52.7109375" style="25" customWidth="1"/>
    <col min="6657" max="6911" width="9.140625" style="25"/>
    <col min="6912" max="6912" width="52.7109375" style="25" customWidth="1"/>
    <col min="6913" max="7167" width="9.140625" style="25"/>
    <col min="7168" max="7168" width="52.7109375" style="25" customWidth="1"/>
    <col min="7169" max="7423" width="9.140625" style="25"/>
    <col min="7424" max="7424" width="52.7109375" style="25" customWidth="1"/>
    <col min="7425" max="7679" width="9.140625" style="25"/>
    <col min="7680" max="7680" width="52.7109375" style="25" customWidth="1"/>
    <col min="7681" max="7935" width="9.140625" style="25"/>
    <col min="7936" max="7936" width="52.7109375" style="25" customWidth="1"/>
    <col min="7937" max="8191" width="9.140625" style="25"/>
    <col min="8192" max="8192" width="52.7109375" style="25" customWidth="1"/>
    <col min="8193" max="8447" width="9.140625" style="25"/>
    <col min="8448" max="8448" width="52.7109375" style="25" customWidth="1"/>
    <col min="8449" max="8703" width="9.140625" style="25"/>
    <col min="8704" max="8704" width="52.7109375" style="25" customWidth="1"/>
    <col min="8705" max="8959" width="9.140625" style="25"/>
    <col min="8960" max="8960" width="52.7109375" style="25" customWidth="1"/>
    <col min="8961" max="9215" width="9.140625" style="25"/>
    <col min="9216" max="9216" width="52.7109375" style="25" customWidth="1"/>
    <col min="9217" max="9471" width="9.140625" style="25"/>
    <col min="9472" max="9472" width="52.7109375" style="25" customWidth="1"/>
    <col min="9473" max="9727" width="9.140625" style="25"/>
    <col min="9728" max="9728" width="52.7109375" style="25" customWidth="1"/>
    <col min="9729" max="9983" width="9.140625" style="25"/>
    <col min="9984" max="9984" width="52.7109375" style="25" customWidth="1"/>
    <col min="9985" max="10239" width="9.140625" style="25"/>
    <col min="10240" max="10240" width="52.7109375" style="25" customWidth="1"/>
    <col min="10241" max="10495" width="9.140625" style="25"/>
    <col min="10496" max="10496" width="52.7109375" style="25" customWidth="1"/>
    <col min="10497" max="10751" width="9.140625" style="25"/>
    <col min="10752" max="10752" width="52.7109375" style="25" customWidth="1"/>
    <col min="10753" max="11007" width="9.140625" style="25"/>
    <col min="11008" max="11008" width="52.7109375" style="25" customWidth="1"/>
    <col min="11009" max="11263" width="9.140625" style="25"/>
    <col min="11264" max="11264" width="52.7109375" style="25" customWidth="1"/>
    <col min="11265" max="11519" width="9.140625" style="25"/>
    <col min="11520" max="11520" width="52.7109375" style="25" customWidth="1"/>
    <col min="11521" max="11775" width="9.140625" style="25"/>
    <col min="11776" max="11776" width="52.7109375" style="25" customWidth="1"/>
    <col min="11777" max="12031" width="9.140625" style="25"/>
    <col min="12032" max="12032" width="52.7109375" style="25" customWidth="1"/>
    <col min="12033" max="12287" width="9.140625" style="25"/>
    <col min="12288" max="12288" width="52.7109375" style="25" customWidth="1"/>
    <col min="12289" max="12543" width="9.140625" style="25"/>
    <col min="12544" max="12544" width="52.7109375" style="25" customWidth="1"/>
    <col min="12545" max="12799" width="9.140625" style="25"/>
    <col min="12800" max="12800" width="52.7109375" style="25" customWidth="1"/>
    <col min="12801" max="13055" width="9.140625" style="25"/>
    <col min="13056" max="13056" width="52.7109375" style="25" customWidth="1"/>
    <col min="13057" max="13311" width="9.140625" style="25"/>
    <col min="13312" max="13312" width="52.7109375" style="25" customWidth="1"/>
    <col min="13313" max="13567" width="9.140625" style="25"/>
    <col min="13568" max="13568" width="52.7109375" style="25" customWidth="1"/>
    <col min="13569" max="13823" width="9.140625" style="25"/>
    <col min="13824" max="13824" width="52.7109375" style="25" customWidth="1"/>
    <col min="13825" max="14079" width="9.140625" style="25"/>
    <col min="14080" max="14080" width="52.7109375" style="25" customWidth="1"/>
    <col min="14081" max="14335" width="9.140625" style="25"/>
    <col min="14336" max="14336" width="52.7109375" style="25" customWidth="1"/>
    <col min="14337" max="14591" width="9.140625" style="25"/>
    <col min="14592" max="14592" width="52.7109375" style="25" customWidth="1"/>
    <col min="14593" max="14847" width="9.140625" style="25"/>
    <col min="14848" max="14848" width="52.7109375" style="25" customWidth="1"/>
    <col min="14849" max="15103" width="9.140625" style="25"/>
    <col min="15104" max="15104" width="52.7109375" style="25" customWidth="1"/>
    <col min="15105" max="15359" width="9.140625" style="25"/>
    <col min="15360" max="15360" width="52.7109375" style="25" customWidth="1"/>
    <col min="15361" max="15615" width="9.140625" style="25"/>
    <col min="15616" max="15616" width="52.7109375" style="25" customWidth="1"/>
    <col min="15617" max="15871" width="9.140625" style="25"/>
    <col min="15872" max="15872" width="52.7109375" style="25" customWidth="1"/>
    <col min="15873" max="16127" width="9.140625" style="25"/>
    <col min="16128" max="16128" width="52.7109375" style="25" customWidth="1"/>
    <col min="16129" max="16384" width="9.140625" style="25"/>
  </cols>
  <sheetData>
    <row r="1" spans="1:1" ht="47.25" customHeight="1" thickTop="1" x14ac:dyDescent="0.4">
      <c r="A1" s="900" t="s">
        <v>515</v>
      </c>
    </row>
    <row r="2" spans="1:1" ht="40.5" customHeight="1" thickBot="1" x14ac:dyDescent="0.25">
      <c r="A2" s="901" t="s">
        <v>450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J13:J64"/>
  <sheetViews>
    <sheetView view="pageBreakPreview" topLeftCell="A13" zoomScaleNormal="100" zoomScaleSheetLayoutView="100" workbookViewId="0">
      <selection activeCell="O18" sqref="O18"/>
    </sheetView>
  </sheetViews>
  <sheetFormatPr defaultColWidth="9.140625" defaultRowHeight="12.75" x14ac:dyDescent="0.2"/>
  <cols>
    <col min="1" max="10" width="9.140625" style="25"/>
    <col min="11" max="11" width="6.140625" style="25" customWidth="1"/>
    <col min="12" max="16384" width="9.140625" style="25"/>
  </cols>
  <sheetData>
    <row r="13" spans="10:10" x14ac:dyDescent="0.2">
      <c r="J13"/>
    </row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headerFooter>
    <oddFooter>&amp;L_x000D_&amp;1#&amp;"Aptos"&amp;10&amp;K13A10E Classification: C0 Public - تصنيف الوثيقة عام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N15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6.42578125" style="10" customWidth="1"/>
    <col min="2" max="4" width="21.7109375" style="10" customWidth="1"/>
    <col min="5" max="5" width="26.42578125" style="10" customWidth="1"/>
    <col min="6" max="13" width="9.140625" style="2" customWidth="1"/>
    <col min="14" max="14" width="8.42578125" style="2" customWidth="1"/>
    <col min="15" max="256" width="9.140625" style="2"/>
    <col min="257" max="257" width="26.42578125" style="2" customWidth="1"/>
    <col min="258" max="260" width="21.7109375" style="2" customWidth="1"/>
    <col min="261" max="261" width="26.42578125" style="2" customWidth="1"/>
    <col min="262" max="512" width="9.140625" style="2"/>
    <col min="513" max="513" width="26.42578125" style="2" customWidth="1"/>
    <col min="514" max="516" width="21.7109375" style="2" customWidth="1"/>
    <col min="517" max="517" width="26.42578125" style="2" customWidth="1"/>
    <col min="518" max="768" width="9.140625" style="2"/>
    <col min="769" max="769" width="26.42578125" style="2" customWidth="1"/>
    <col min="770" max="772" width="21.7109375" style="2" customWidth="1"/>
    <col min="773" max="773" width="26.42578125" style="2" customWidth="1"/>
    <col min="774" max="1024" width="9.140625" style="2"/>
    <col min="1025" max="1025" width="26.42578125" style="2" customWidth="1"/>
    <col min="1026" max="1028" width="21.7109375" style="2" customWidth="1"/>
    <col min="1029" max="1029" width="26.42578125" style="2" customWidth="1"/>
    <col min="1030" max="1280" width="9.140625" style="2"/>
    <col min="1281" max="1281" width="26.42578125" style="2" customWidth="1"/>
    <col min="1282" max="1284" width="21.7109375" style="2" customWidth="1"/>
    <col min="1285" max="1285" width="26.42578125" style="2" customWidth="1"/>
    <col min="1286" max="1536" width="9.140625" style="2"/>
    <col min="1537" max="1537" width="26.42578125" style="2" customWidth="1"/>
    <col min="1538" max="1540" width="21.7109375" style="2" customWidth="1"/>
    <col min="1541" max="1541" width="26.42578125" style="2" customWidth="1"/>
    <col min="1542" max="1792" width="9.140625" style="2"/>
    <col min="1793" max="1793" width="26.42578125" style="2" customWidth="1"/>
    <col min="1794" max="1796" width="21.7109375" style="2" customWidth="1"/>
    <col min="1797" max="1797" width="26.42578125" style="2" customWidth="1"/>
    <col min="1798" max="2048" width="9.140625" style="2"/>
    <col min="2049" max="2049" width="26.42578125" style="2" customWidth="1"/>
    <col min="2050" max="2052" width="21.7109375" style="2" customWidth="1"/>
    <col min="2053" max="2053" width="26.42578125" style="2" customWidth="1"/>
    <col min="2054" max="2304" width="9.140625" style="2"/>
    <col min="2305" max="2305" width="26.42578125" style="2" customWidth="1"/>
    <col min="2306" max="2308" width="21.7109375" style="2" customWidth="1"/>
    <col min="2309" max="2309" width="26.42578125" style="2" customWidth="1"/>
    <col min="2310" max="2560" width="9.140625" style="2"/>
    <col min="2561" max="2561" width="26.42578125" style="2" customWidth="1"/>
    <col min="2562" max="2564" width="21.7109375" style="2" customWidth="1"/>
    <col min="2565" max="2565" width="26.42578125" style="2" customWidth="1"/>
    <col min="2566" max="2816" width="9.140625" style="2"/>
    <col min="2817" max="2817" width="26.42578125" style="2" customWidth="1"/>
    <col min="2818" max="2820" width="21.7109375" style="2" customWidth="1"/>
    <col min="2821" max="2821" width="26.42578125" style="2" customWidth="1"/>
    <col min="2822" max="3072" width="9.140625" style="2"/>
    <col min="3073" max="3073" width="26.42578125" style="2" customWidth="1"/>
    <col min="3074" max="3076" width="21.7109375" style="2" customWidth="1"/>
    <col min="3077" max="3077" width="26.42578125" style="2" customWidth="1"/>
    <col min="3078" max="3328" width="9.140625" style="2"/>
    <col min="3329" max="3329" width="26.42578125" style="2" customWidth="1"/>
    <col min="3330" max="3332" width="21.7109375" style="2" customWidth="1"/>
    <col min="3333" max="3333" width="26.42578125" style="2" customWidth="1"/>
    <col min="3334" max="3584" width="9.140625" style="2"/>
    <col min="3585" max="3585" width="26.42578125" style="2" customWidth="1"/>
    <col min="3586" max="3588" width="21.7109375" style="2" customWidth="1"/>
    <col min="3589" max="3589" width="26.42578125" style="2" customWidth="1"/>
    <col min="3590" max="3840" width="9.140625" style="2"/>
    <col min="3841" max="3841" width="26.42578125" style="2" customWidth="1"/>
    <col min="3842" max="3844" width="21.7109375" style="2" customWidth="1"/>
    <col min="3845" max="3845" width="26.42578125" style="2" customWidth="1"/>
    <col min="3846" max="4096" width="9.140625" style="2"/>
    <col min="4097" max="4097" width="26.42578125" style="2" customWidth="1"/>
    <col min="4098" max="4100" width="21.7109375" style="2" customWidth="1"/>
    <col min="4101" max="4101" width="26.42578125" style="2" customWidth="1"/>
    <col min="4102" max="4352" width="9.140625" style="2"/>
    <col min="4353" max="4353" width="26.42578125" style="2" customWidth="1"/>
    <col min="4354" max="4356" width="21.7109375" style="2" customWidth="1"/>
    <col min="4357" max="4357" width="26.42578125" style="2" customWidth="1"/>
    <col min="4358" max="4608" width="9.140625" style="2"/>
    <col min="4609" max="4609" width="26.42578125" style="2" customWidth="1"/>
    <col min="4610" max="4612" width="21.7109375" style="2" customWidth="1"/>
    <col min="4613" max="4613" width="26.42578125" style="2" customWidth="1"/>
    <col min="4614" max="4864" width="9.140625" style="2"/>
    <col min="4865" max="4865" width="26.42578125" style="2" customWidth="1"/>
    <col min="4866" max="4868" width="21.7109375" style="2" customWidth="1"/>
    <col min="4869" max="4869" width="26.42578125" style="2" customWidth="1"/>
    <col min="4870" max="5120" width="9.140625" style="2"/>
    <col min="5121" max="5121" width="26.42578125" style="2" customWidth="1"/>
    <col min="5122" max="5124" width="21.7109375" style="2" customWidth="1"/>
    <col min="5125" max="5125" width="26.42578125" style="2" customWidth="1"/>
    <col min="5126" max="5376" width="9.140625" style="2"/>
    <col min="5377" max="5377" width="26.42578125" style="2" customWidth="1"/>
    <col min="5378" max="5380" width="21.7109375" style="2" customWidth="1"/>
    <col min="5381" max="5381" width="26.42578125" style="2" customWidth="1"/>
    <col min="5382" max="5632" width="9.140625" style="2"/>
    <col min="5633" max="5633" width="26.42578125" style="2" customWidth="1"/>
    <col min="5634" max="5636" width="21.7109375" style="2" customWidth="1"/>
    <col min="5637" max="5637" width="26.42578125" style="2" customWidth="1"/>
    <col min="5638" max="5888" width="9.140625" style="2"/>
    <col min="5889" max="5889" width="26.42578125" style="2" customWidth="1"/>
    <col min="5890" max="5892" width="21.7109375" style="2" customWidth="1"/>
    <col min="5893" max="5893" width="26.42578125" style="2" customWidth="1"/>
    <col min="5894" max="6144" width="9.140625" style="2"/>
    <col min="6145" max="6145" width="26.42578125" style="2" customWidth="1"/>
    <col min="6146" max="6148" width="21.7109375" style="2" customWidth="1"/>
    <col min="6149" max="6149" width="26.42578125" style="2" customWidth="1"/>
    <col min="6150" max="6400" width="9.140625" style="2"/>
    <col min="6401" max="6401" width="26.42578125" style="2" customWidth="1"/>
    <col min="6402" max="6404" width="21.7109375" style="2" customWidth="1"/>
    <col min="6405" max="6405" width="26.42578125" style="2" customWidth="1"/>
    <col min="6406" max="6656" width="9.140625" style="2"/>
    <col min="6657" max="6657" width="26.42578125" style="2" customWidth="1"/>
    <col min="6658" max="6660" width="21.7109375" style="2" customWidth="1"/>
    <col min="6661" max="6661" width="26.42578125" style="2" customWidth="1"/>
    <col min="6662" max="6912" width="9.140625" style="2"/>
    <col min="6913" max="6913" width="26.42578125" style="2" customWidth="1"/>
    <col min="6914" max="6916" width="21.7109375" style="2" customWidth="1"/>
    <col min="6917" max="6917" width="26.42578125" style="2" customWidth="1"/>
    <col min="6918" max="7168" width="9.140625" style="2"/>
    <col min="7169" max="7169" width="26.42578125" style="2" customWidth="1"/>
    <col min="7170" max="7172" width="21.7109375" style="2" customWidth="1"/>
    <col min="7173" max="7173" width="26.42578125" style="2" customWidth="1"/>
    <col min="7174" max="7424" width="9.140625" style="2"/>
    <col min="7425" max="7425" width="26.42578125" style="2" customWidth="1"/>
    <col min="7426" max="7428" width="21.7109375" style="2" customWidth="1"/>
    <col min="7429" max="7429" width="26.42578125" style="2" customWidth="1"/>
    <col min="7430" max="7680" width="9.140625" style="2"/>
    <col min="7681" max="7681" width="26.42578125" style="2" customWidth="1"/>
    <col min="7682" max="7684" width="21.7109375" style="2" customWidth="1"/>
    <col min="7685" max="7685" width="26.42578125" style="2" customWidth="1"/>
    <col min="7686" max="7936" width="9.140625" style="2"/>
    <col min="7937" max="7937" width="26.42578125" style="2" customWidth="1"/>
    <col min="7938" max="7940" width="21.7109375" style="2" customWidth="1"/>
    <col min="7941" max="7941" width="26.42578125" style="2" customWidth="1"/>
    <col min="7942" max="8192" width="9.140625" style="2"/>
    <col min="8193" max="8193" width="26.42578125" style="2" customWidth="1"/>
    <col min="8194" max="8196" width="21.7109375" style="2" customWidth="1"/>
    <col min="8197" max="8197" width="26.42578125" style="2" customWidth="1"/>
    <col min="8198" max="8448" width="9.140625" style="2"/>
    <col min="8449" max="8449" width="26.42578125" style="2" customWidth="1"/>
    <col min="8450" max="8452" width="21.7109375" style="2" customWidth="1"/>
    <col min="8453" max="8453" width="26.42578125" style="2" customWidth="1"/>
    <col min="8454" max="8704" width="9.140625" style="2"/>
    <col min="8705" max="8705" width="26.42578125" style="2" customWidth="1"/>
    <col min="8706" max="8708" width="21.7109375" style="2" customWidth="1"/>
    <col min="8709" max="8709" width="26.42578125" style="2" customWidth="1"/>
    <col min="8710" max="8960" width="9.140625" style="2"/>
    <col min="8961" max="8961" width="26.42578125" style="2" customWidth="1"/>
    <col min="8962" max="8964" width="21.7109375" style="2" customWidth="1"/>
    <col min="8965" max="8965" width="26.42578125" style="2" customWidth="1"/>
    <col min="8966" max="9216" width="9.140625" style="2"/>
    <col min="9217" max="9217" width="26.42578125" style="2" customWidth="1"/>
    <col min="9218" max="9220" width="21.7109375" style="2" customWidth="1"/>
    <col min="9221" max="9221" width="26.42578125" style="2" customWidth="1"/>
    <col min="9222" max="9472" width="9.140625" style="2"/>
    <col min="9473" max="9473" width="26.42578125" style="2" customWidth="1"/>
    <col min="9474" max="9476" width="21.7109375" style="2" customWidth="1"/>
    <col min="9477" max="9477" width="26.42578125" style="2" customWidth="1"/>
    <col min="9478" max="9728" width="9.140625" style="2"/>
    <col min="9729" max="9729" width="26.42578125" style="2" customWidth="1"/>
    <col min="9730" max="9732" width="21.7109375" style="2" customWidth="1"/>
    <col min="9733" max="9733" width="26.42578125" style="2" customWidth="1"/>
    <col min="9734" max="9984" width="9.140625" style="2"/>
    <col min="9985" max="9985" width="26.42578125" style="2" customWidth="1"/>
    <col min="9986" max="9988" width="21.7109375" style="2" customWidth="1"/>
    <col min="9989" max="9989" width="26.42578125" style="2" customWidth="1"/>
    <col min="9990" max="10240" width="9.140625" style="2"/>
    <col min="10241" max="10241" width="26.42578125" style="2" customWidth="1"/>
    <col min="10242" max="10244" width="21.7109375" style="2" customWidth="1"/>
    <col min="10245" max="10245" width="26.42578125" style="2" customWidth="1"/>
    <col min="10246" max="10496" width="9.140625" style="2"/>
    <col min="10497" max="10497" width="26.42578125" style="2" customWidth="1"/>
    <col min="10498" max="10500" width="21.7109375" style="2" customWidth="1"/>
    <col min="10501" max="10501" width="26.42578125" style="2" customWidth="1"/>
    <col min="10502" max="10752" width="9.140625" style="2"/>
    <col min="10753" max="10753" width="26.42578125" style="2" customWidth="1"/>
    <col min="10754" max="10756" width="21.7109375" style="2" customWidth="1"/>
    <col min="10757" max="10757" width="26.42578125" style="2" customWidth="1"/>
    <col min="10758" max="11008" width="9.140625" style="2"/>
    <col min="11009" max="11009" width="26.42578125" style="2" customWidth="1"/>
    <col min="11010" max="11012" width="21.7109375" style="2" customWidth="1"/>
    <col min="11013" max="11013" width="26.42578125" style="2" customWidth="1"/>
    <col min="11014" max="11264" width="9.140625" style="2"/>
    <col min="11265" max="11265" width="26.42578125" style="2" customWidth="1"/>
    <col min="11266" max="11268" width="21.7109375" style="2" customWidth="1"/>
    <col min="11269" max="11269" width="26.42578125" style="2" customWidth="1"/>
    <col min="11270" max="11520" width="9.140625" style="2"/>
    <col min="11521" max="11521" width="26.42578125" style="2" customWidth="1"/>
    <col min="11522" max="11524" width="21.7109375" style="2" customWidth="1"/>
    <col min="11525" max="11525" width="26.42578125" style="2" customWidth="1"/>
    <col min="11526" max="11776" width="9.140625" style="2"/>
    <col min="11777" max="11777" width="26.42578125" style="2" customWidth="1"/>
    <col min="11778" max="11780" width="21.7109375" style="2" customWidth="1"/>
    <col min="11781" max="11781" width="26.42578125" style="2" customWidth="1"/>
    <col min="11782" max="12032" width="9.140625" style="2"/>
    <col min="12033" max="12033" width="26.42578125" style="2" customWidth="1"/>
    <col min="12034" max="12036" width="21.7109375" style="2" customWidth="1"/>
    <col min="12037" max="12037" width="26.42578125" style="2" customWidth="1"/>
    <col min="12038" max="12288" width="9.140625" style="2"/>
    <col min="12289" max="12289" width="26.42578125" style="2" customWidth="1"/>
    <col min="12290" max="12292" width="21.7109375" style="2" customWidth="1"/>
    <col min="12293" max="12293" width="26.42578125" style="2" customWidth="1"/>
    <col min="12294" max="12544" width="9.140625" style="2"/>
    <col min="12545" max="12545" width="26.42578125" style="2" customWidth="1"/>
    <col min="12546" max="12548" width="21.7109375" style="2" customWidth="1"/>
    <col min="12549" max="12549" width="26.42578125" style="2" customWidth="1"/>
    <col min="12550" max="12800" width="9.140625" style="2"/>
    <col min="12801" max="12801" width="26.42578125" style="2" customWidth="1"/>
    <col min="12802" max="12804" width="21.7109375" style="2" customWidth="1"/>
    <col min="12805" max="12805" width="26.42578125" style="2" customWidth="1"/>
    <col min="12806" max="13056" width="9.140625" style="2"/>
    <col min="13057" max="13057" width="26.42578125" style="2" customWidth="1"/>
    <col min="13058" max="13060" width="21.7109375" style="2" customWidth="1"/>
    <col min="13061" max="13061" width="26.42578125" style="2" customWidth="1"/>
    <col min="13062" max="13312" width="9.140625" style="2"/>
    <col min="13313" max="13313" width="26.42578125" style="2" customWidth="1"/>
    <col min="13314" max="13316" width="21.7109375" style="2" customWidth="1"/>
    <col min="13317" max="13317" width="26.42578125" style="2" customWidth="1"/>
    <col min="13318" max="13568" width="9.140625" style="2"/>
    <col min="13569" max="13569" width="26.42578125" style="2" customWidth="1"/>
    <col min="13570" max="13572" width="21.7109375" style="2" customWidth="1"/>
    <col min="13573" max="13573" width="26.42578125" style="2" customWidth="1"/>
    <col min="13574" max="13824" width="9.140625" style="2"/>
    <col min="13825" max="13825" width="26.42578125" style="2" customWidth="1"/>
    <col min="13826" max="13828" width="21.7109375" style="2" customWidth="1"/>
    <col min="13829" max="13829" width="26.42578125" style="2" customWidth="1"/>
    <col min="13830" max="14080" width="9.140625" style="2"/>
    <col min="14081" max="14081" width="26.42578125" style="2" customWidth="1"/>
    <col min="14082" max="14084" width="21.7109375" style="2" customWidth="1"/>
    <col min="14085" max="14085" width="26.42578125" style="2" customWidth="1"/>
    <col min="14086" max="14336" width="9.140625" style="2"/>
    <col min="14337" max="14337" width="26.42578125" style="2" customWidth="1"/>
    <col min="14338" max="14340" width="21.7109375" style="2" customWidth="1"/>
    <col min="14341" max="14341" width="26.42578125" style="2" customWidth="1"/>
    <col min="14342" max="14592" width="9.140625" style="2"/>
    <col min="14593" max="14593" width="26.42578125" style="2" customWidth="1"/>
    <col min="14594" max="14596" width="21.7109375" style="2" customWidth="1"/>
    <col min="14597" max="14597" width="26.42578125" style="2" customWidth="1"/>
    <col min="14598" max="14848" width="9.140625" style="2"/>
    <col min="14849" max="14849" width="26.42578125" style="2" customWidth="1"/>
    <col min="14850" max="14852" width="21.7109375" style="2" customWidth="1"/>
    <col min="14853" max="14853" width="26.42578125" style="2" customWidth="1"/>
    <col min="14854" max="15104" width="9.140625" style="2"/>
    <col min="15105" max="15105" width="26.42578125" style="2" customWidth="1"/>
    <col min="15106" max="15108" width="21.7109375" style="2" customWidth="1"/>
    <col min="15109" max="15109" width="26.42578125" style="2" customWidth="1"/>
    <col min="15110" max="15360" width="9.140625" style="2"/>
    <col min="15361" max="15361" width="26.42578125" style="2" customWidth="1"/>
    <col min="15362" max="15364" width="21.7109375" style="2" customWidth="1"/>
    <col min="15365" max="15365" width="26.42578125" style="2" customWidth="1"/>
    <col min="15366" max="15616" width="9.140625" style="2"/>
    <col min="15617" max="15617" width="26.42578125" style="2" customWidth="1"/>
    <col min="15618" max="15620" width="21.7109375" style="2" customWidth="1"/>
    <col min="15621" max="15621" width="26.42578125" style="2" customWidth="1"/>
    <col min="15622" max="15872" width="9.140625" style="2"/>
    <col min="15873" max="15873" width="26.42578125" style="2" customWidth="1"/>
    <col min="15874" max="15876" width="21.7109375" style="2" customWidth="1"/>
    <col min="15877" max="15877" width="26.42578125" style="2" customWidth="1"/>
    <col min="15878" max="16128" width="9.140625" style="2"/>
    <col min="16129" max="16129" width="26.42578125" style="2" customWidth="1"/>
    <col min="16130" max="16132" width="21.7109375" style="2" customWidth="1"/>
    <col min="16133" max="16133" width="26.42578125" style="2" customWidth="1"/>
    <col min="16134" max="16384" width="9.140625" style="2"/>
  </cols>
  <sheetData>
    <row r="1" spans="1:14" s="19" customFormat="1" ht="23.25" x14ac:dyDescent="0.2">
      <c r="A1" s="1285" t="s">
        <v>173</v>
      </c>
      <c r="B1" s="1285"/>
      <c r="C1" s="1285"/>
      <c r="D1" s="1285"/>
      <c r="E1" s="1285"/>
    </row>
    <row r="2" spans="1:14" s="21" customFormat="1" ht="15.75" x14ac:dyDescent="0.2">
      <c r="A2" s="1286" t="s">
        <v>174</v>
      </c>
      <c r="B2" s="1286"/>
      <c r="C2" s="1286"/>
      <c r="D2" s="1286"/>
      <c r="E2" s="1286"/>
    </row>
    <row r="3" spans="1:14" s="21" customFormat="1" ht="22.5" customHeight="1" x14ac:dyDescent="0.2">
      <c r="A3" s="1286" t="s">
        <v>1077</v>
      </c>
      <c r="B3" s="1286"/>
      <c r="C3" s="1286"/>
      <c r="D3" s="1286"/>
      <c r="E3" s="1286"/>
    </row>
    <row r="4" spans="1:14" s="87" customFormat="1" ht="27.75" customHeight="1" x14ac:dyDescent="0.2">
      <c r="A4" s="609" t="s">
        <v>114</v>
      </c>
      <c r="B4" s="1123"/>
      <c r="C4" s="1123"/>
      <c r="D4" s="1123"/>
      <c r="E4" s="1123" t="s">
        <v>33</v>
      </c>
      <c r="F4" s="1123"/>
      <c r="G4" s="1123"/>
      <c r="H4" s="1123"/>
      <c r="I4" s="1123"/>
      <c r="J4" s="1123"/>
      <c r="K4" s="1123"/>
      <c r="L4" s="1123"/>
      <c r="M4" s="1123"/>
      <c r="N4" s="1109"/>
    </row>
    <row r="5" spans="1:14" s="11" customFormat="1" ht="42.75" customHeight="1" x14ac:dyDescent="0.2">
      <c r="A5" s="702" t="s">
        <v>126</v>
      </c>
      <c r="B5" s="703" t="s">
        <v>530</v>
      </c>
      <c r="C5" s="704" t="s">
        <v>531</v>
      </c>
      <c r="D5" s="704" t="s">
        <v>532</v>
      </c>
      <c r="E5" s="705" t="s">
        <v>132</v>
      </c>
    </row>
    <row r="6" spans="1:14" ht="24.95" customHeight="1" thickBot="1" x14ac:dyDescent="0.25">
      <c r="A6" s="1165">
        <v>2014</v>
      </c>
      <c r="B6" s="1166">
        <f t="shared" ref="B6:B15" si="0">D6-C6</f>
        <v>23077</v>
      </c>
      <c r="C6" s="1166">
        <v>2366</v>
      </c>
      <c r="D6" s="1166">
        <v>25443</v>
      </c>
      <c r="E6" s="1167">
        <v>2014</v>
      </c>
    </row>
    <row r="7" spans="1:14" ht="24.95" customHeight="1" thickTop="1" thickBot="1" x14ac:dyDescent="0.25">
      <c r="A7" s="1017">
        <v>2015</v>
      </c>
      <c r="B7" s="1018">
        <f t="shared" si="0"/>
        <v>24305</v>
      </c>
      <c r="C7" s="1019">
        <v>2317</v>
      </c>
      <c r="D7" s="1019">
        <v>26622</v>
      </c>
      <c r="E7" s="1020">
        <v>2015</v>
      </c>
    </row>
    <row r="8" spans="1:14" ht="24.95" customHeight="1" thickTop="1" thickBot="1" x14ac:dyDescent="0.25">
      <c r="A8" s="674">
        <v>2016</v>
      </c>
      <c r="B8" s="675">
        <f t="shared" si="0"/>
        <v>24469</v>
      </c>
      <c r="C8" s="675">
        <v>2347</v>
      </c>
      <c r="D8" s="675">
        <v>26816</v>
      </c>
      <c r="E8" s="676">
        <v>2016</v>
      </c>
    </row>
    <row r="9" spans="1:14" ht="24.95" customHeight="1" thickTop="1" thickBot="1" x14ac:dyDescent="0.25">
      <c r="A9" s="1017">
        <v>2017</v>
      </c>
      <c r="B9" s="1018">
        <f t="shared" si="0"/>
        <v>25612</v>
      </c>
      <c r="C9" s="1019">
        <v>2294</v>
      </c>
      <c r="D9" s="1019">
        <v>27906</v>
      </c>
      <c r="E9" s="1020">
        <v>2017</v>
      </c>
    </row>
    <row r="10" spans="1:14" ht="24.95" customHeight="1" thickTop="1" thickBot="1" x14ac:dyDescent="0.25">
      <c r="A10" s="674">
        <v>2018</v>
      </c>
      <c r="B10" s="675">
        <f t="shared" si="0"/>
        <v>25684</v>
      </c>
      <c r="C10" s="675">
        <v>2385</v>
      </c>
      <c r="D10" s="675">
        <v>28069</v>
      </c>
      <c r="E10" s="676">
        <v>2018</v>
      </c>
    </row>
    <row r="11" spans="1:14" ht="24.95" customHeight="1" thickTop="1" thickBot="1" x14ac:dyDescent="0.25">
      <c r="A11" s="1017">
        <v>2019</v>
      </c>
      <c r="B11" s="1018">
        <f t="shared" si="0"/>
        <v>26212</v>
      </c>
      <c r="C11" s="1019">
        <v>2200</v>
      </c>
      <c r="D11" s="1019">
        <v>28412</v>
      </c>
      <c r="E11" s="1020">
        <v>2019</v>
      </c>
    </row>
    <row r="12" spans="1:14" ht="24.95" customHeight="1" thickTop="1" thickBot="1" x14ac:dyDescent="0.25">
      <c r="A12" s="674">
        <v>2020</v>
      </c>
      <c r="B12" s="675">
        <f t="shared" si="0"/>
        <v>26203</v>
      </c>
      <c r="C12" s="675">
        <v>2811</v>
      </c>
      <c r="D12" s="675">
        <v>29014</v>
      </c>
      <c r="E12" s="676">
        <v>2020</v>
      </c>
    </row>
    <row r="13" spans="1:14" ht="24.95" customHeight="1" thickTop="1" thickBot="1" x14ac:dyDescent="0.25">
      <c r="A13" s="1017">
        <v>2021</v>
      </c>
      <c r="B13" s="1018">
        <f t="shared" si="0"/>
        <v>23478</v>
      </c>
      <c r="C13" s="1019">
        <v>2841</v>
      </c>
      <c r="D13" s="1019">
        <v>26319</v>
      </c>
      <c r="E13" s="1020">
        <v>2021</v>
      </c>
    </row>
    <row r="14" spans="1:14" ht="24.95" customHeight="1" thickTop="1" thickBot="1" x14ac:dyDescent="0.25">
      <c r="A14" s="674">
        <v>2022</v>
      </c>
      <c r="B14" s="675">
        <f t="shared" si="0"/>
        <v>23524</v>
      </c>
      <c r="C14" s="675">
        <v>2792</v>
      </c>
      <c r="D14" s="675">
        <v>26316</v>
      </c>
      <c r="E14" s="676">
        <v>2022</v>
      </c>
    </row>
    <row r="15" spans="1:14" ht="24.95" customHeight="1" thickTop="1" x14ac:dyDescent="0.2">
      <c r="A15" s="1175">
        <v>2023</v>
      </c>
      <c r="B15" s="1176">
        <f t="shared" si="0"/>
        <v>24608</v>
      </c>
      <c r="C15" s="1176">
        <v>2714</v>
      </c>
      <c r="D15" s="1176">
        <v>27322</v>
      </c>
      <c r="E15" s="1177">
        <v>2023</v>
      </c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N18"/>
  <sheetViews>
    <sheetView showGridLines="0" view="pageBreakPreview" zoomScaleNormal="100" zoomScaleSheetLayoutView="100" workbookViewId="0">
      <selection activeCell="H20" sqref="H20"/>
    </sheetView>
  </sheetViews>
  <sheetFormatPr defaultColWidth="8.85546875" defaultRowHeight="15" x14ac:dyDescent="0.2"/>
  <cols>
    <col min="1" max="1" width="28.140625" style="37" customWidth="1"/>
    <col min="2" max="2" width="8.28515625" style="37" customWidth="1"/>
    <col min="3" max="3" width="8.140625" style="37" customWidth="1"/>
    <col min="4" max="5" width="8.28515625" style="37" customWidth="1"/>
    <col min="6" max="6" width="8.140625" style="37" customWidth="1"/>
    <col min="7" max="7" width="8.42578125" style="37" customWidth="1"/>
    <col min="8" max="8" width="7.7109375" style="37" customWidth="1"/>
    <col min="9" max="9" width="8.42578125" style="37" customWidth="1"/>
    <col min="10" max="10" width="7.7109375" style="37" customWidth="1"/>
    <col min="11" max="11" width="25.7109375" style="37" customWidth="1"/>
    <col min="12" max="256" width="9.140625" style="36"/>
    <col min="257" max="257" width="25.7109375" style="36" customWidth="1"/>
    <col min="258" max="266" width="7.7109375" style="36" customWidth="1"/>
    <col min="267" max="267" width="25.7109375" style="36" customWidth="1"/>
    <col min="268" max="512" width="9.140625" style="36"/>
    <col min="513" max="513" width="25.7109375" style="36" customWidth="1"/>
    <col min="514" max="522" width="7.7109375" style="36" customWidth="1"/>
    <col min="523" max="523" width="25.7109375" style="36" customWidth="1"/>
    <col min="524" max="768" width="9.140625" style="36"/>
    <col min="769" max="769" width="25.7109375" style="36" customWidth="1"/>
    <col min="770" max="778" width="7.7109375" style="36" customWidth="1"/>
    <col min="779" max="779" width="25.7109375" style="36" customWidth="1"/>
    <col min="780" max="1024" width="9.140625" style="36"/>
    <col min="1025" max="1025" width="25.7109375" style="36" customWidth="1"/>
    <col min="1026" max="1034" width="7.7109375" style="36" customWidth="1"/>
    <col min="1035" max="1035" width="25.7109375" style="36" customWidth="1"/>
    <col min="1036" max="1280" width="9.140625" style="36"/>
    <col min="1281" max="1281" width="25.7109375" style="36" customWidth="1"/>
    <col min="1282" max="1290" width="7.7109375" style="36" customWidth="1"/>
    <col min="1291" max="1291" width="25.7109375" style="36" customWidth="1"/>
    <col min="1292" max="1536" width="9.140625" style="36"/>
    <col min="1537" max="1537" width="25.7109375" style="36" customWidth="1"/>
    <col min="1538" max="1546" width="7.7109375" style="36" customWidth="1"/>
    <col min="1547" max="1547" width="25.7109375" style="36" customWidth="1"/>
    <col min="1548" max="1792" width="9.140625" style="36"/>
    <col min="1793" max="1793" width="25.7109375" style="36" customWidth="1"/>
    <col min="1794" max="1802" width="7.7109375" style="36" customWidth="1"/>
    <col min="1803" max="1803" width="25.7109375" style="36" customWidth="1"/>
    <col min="1804" max="2048" width="9.140625" style="36"/>
    <col min="2049" max="2049" width="25.7109375" style="36" customWidth="1"/>
    <col min="2050" max="2058" width="7.7109375" style="36" customWidth="1"/>
    <col min="2059" max="2059" width="25.7109375" style="36" customWidth="1"/>
    <col min="2060" max="2304" width="9.140625" style="36"/>
    <col min="2305" max="2305" width="25.7109375" style="36" customWidth="1"/>
    <col min="2306" max="2314" width="7.7109375" style="36" customWidth="1"/>
    <col min="2315" max="2315" width="25.7109375" style="36" customWidth="1"/>
    <col min="2316" max="2560" width="9.140625" style="36"/>
    <col min="2561" max="2561" width="25.7109375" style="36" customWidth="1"/>
    <col min="2562" max="2570" width="7.7109375" style="36" customWidth="1"/>
    <col min="2571" max="2571" width="25.7109375" style="36" customWidth="1"/>
    <col min="2572" max="2816" width="9.140625" style="36"/>
    <col min="2817" max="2817" width="25.7109375" style="36" customWidth="1"/>
    <col min="2818" max="2826" width="7.7109375" style="36" customWidth="1"/>
    <col min="2827" max="2827" width="25.7109375" style="36" customWidth="1"/>
    <col min="2828" max="3072" width="9.140625" style="36"/>
    <col min="3073" max="3073" width="25.7109375" style="36" customWidth="1"/>
    <col min="3074" max="3082" width="7.7109375" style="36" customWidth="1"/>
    <col min="3083" max="3083" width="25.7109375" style="36" customWidth="1"/>
    <col min="3084" max="3328" width="9.140625" style="36"/>
    <col min="3329" max="3329" width="25.7109375" style="36" customWidth="1"/>
    <col min="3330" max="3338" width="7.7109375" style="36" customWidth="1"/>
    <col min="3339" max="3339" width="25.7109375" style="36" customWidth="1"/>
    <col min="3340" max="3584" width="9.140625" style="36"/>
    <col min="3585" max="3585" width="25.7109375" style="36" customWidth="1"/>
    <col min="3586" max="3594" width="7.7109375" style="36" customWidth="1"/>
    <col min="3595" max="3595" width="25.7109375" style="36" customWidth="1"/>
    <col min="3596" max="3840" width="9.140625" style="36"/>
    <col min="3841" max="3841" width="25.7109375" style="36" customWidth="1"/>
    <col min="3842" max="3850" width="7.7109375" style="36" customWidth="1"/>
    <col min="3851" max="3851" width="25.7109375" style="36" customWidth="1"/>
    <col min="3852" max="4096" width="9.140625" style="36"/>
    <col min="4097" max="4097" width="25.7109375" style="36" customWidth="1"/>
    <col min="4098" max="4106" width="7.7109375" style="36" customWidth="1"/>
    <col min="4107" max="4107" width="25.7109375" style="36" customWidth="1"/>
    <col min="4108" max="4352" width="9.140625" style="36"/>
    <col min="4353" max="4353" width="25.7109375" style="36" customWidth="1"/>
    <col min="4354" max="4362" width="7.7109375" style="36" customWidth="1"/>
    <col min="4363" max="4363" width="25.7109375" style="36" customWidth="1"/>
    <col min="4364" max="4608" width="9.140625" style="36"/>
    <col min="4609" max="4609" width="25.7109375" style="36" customWidth="1"/>
    <col min="4610" max="4618" width="7.7109375" style="36" customWidth="1"/>
    <col min="4619" max="4619" width="25.7109375" style="36" customWidth="1"/>
    <col min="4620" max="4864" width="9.140625" style="36"/>
    <col min="4865" max="4865" width="25.7109375" style="36" customWidth="1"/>
    <col min="4866" max="4874" width="7.7109375" style="36" customWidth="1"/>
    <col min="4875" max="4875" width="25.7109375" style="36" customWidth="1"/>
    <col min="4876" max="5120" width="9.140625" style="36"/>
    <col min="5121" max="5121" width="25.7109375" style="36" customWidth="1"/>
    <col min="5122" max="5130" width="7.7109375" style="36" customWidth="1"/>
    <col min="5131" max="5131" width="25.7109375" style="36" customWidth="1"/>
    <col min="5132" max="5376" width="9.140625" style="36"/>
    <col min="5377" max="5377" width="25.7109375" style="36" customWidth="1"/>
    <col min="5378" max="5386" width="7.7109375" style="36" customWidth="1"/>
    <col min="5387" max="5387" width="25.7109375" style="36" customWidth="1"/>
    <col min="5388" max="5632" width="9.140625" style="36"/>
    <col min="5633" max="5633" width="25.7109375" style="36" customWidth="1"/>
    <col min="5634" max="5642" width="7.7109375" style="36" customWidth="1"/>
    <col min="5643" max="5643" width="25.7109375" style="36" customWidth="1"/>
    <col min="5644" max="5888" width="9.140625" style="36"/>
    <col min="5889" max="5889" width="25.7109375" style="36" customWidth="1"/>
    <col min="5890" max="5898" width="7.7109375" style="36" customWidth="1"/>
    <col min="5899" max="5899" width="25.7109375" style="36" customWidth="1"/>
    <col min="5900" max="6144" width="9.140625" style="36"/>
    <col min="6145" max="6145" width="25.7109375" style="36" customWidth="1"/>
    <col min="6146" max="6154" width="7.7109375" style="36" customWidth="1"/>
    <col min="6155" max="6155" width="25.7109375" style="36" customWidth="1"/>
    <col min="6156" max="6400" width="9.140625" style="36"/>
    <col min="6401" max="6401" width="25.7109375" style="36" customWidth="1"/>
    <col min="6402" max="6410" width="7.7109375" style="36" customWidth="1"/>
    <col min="6411" max="6411" width="25.7109375" style="36" customWidth="1"/>
    <col min="6412" max="6656" width="9.140625" style="36"/>
    <col min="6657" max="6657" width="25.7109375" style="36" customWidth="1"/>
    <col min="6658" max="6666" width="7.7109375" style="36" customWidth="1"/>
    <col min="6667" max="6667" width="25.7109375" style="36" customWidth="1"/>
    <col min="6668" max="6912" width="9.140625" style="36"/>
    <col min="6913" max="6913" width="25.7109375" style="36" customWidth="1"/>
    <col min="6914" max="6922" width="7.7109375" style="36" customWidth="1"/>
    <col min="6923" max="6923" width="25.7109375" style="36" customWidth="1"/>
    <col min="6924" max="7168" width="9.140625" style="36"/>
    <col min="7169" max="7169" width="25.7109375" style="36" customWidth="1"/>
    <col min="7170" max="7178" width="7.7109375" style="36" customWidth="1"/>
    <col min="7179" max="7179" width="25.7109375" style="36" customWidth="1"/>
    <col min="7180" max="7424" width="9.140625" style="36"/>
    <col min="7425" max="7425" width="25.7109375" style="36" customWidth="1"/>
    <col min="7426" max="7434" width="7.7109375" style="36" customWidth="1"/>
    <col min="7435" max="7435" width="25.7109375" style="36" customWidth="1"/>
    <col min="7436" max="7680" width="9.140625" style="36"/>
    <col min="7681" max="7681" width="25.7109375" style="36" customWidth="1"/>
    <col min="7682" max="7690" width="7.7109375" style="36" customWidth="1"/>
    <col min="7691" max="7691" width="25.7109375" style="36" customWidth="1"/>
    <col min="7692" max="7936" width="9.140625" style="36"/>
    <col min="7937" max="7937" width="25.7109375" style="36" customWidth="1"/>
    <col min="7938" max="7946" width="7.7109375" style="36" customWidth="1"/>
    <col min="7947" max="7947" width="25.7109375" style="36" customWidth="1"/>
    <col min="7948" max="8192" width="9.140625" style="36"/>
    <col min="8193" max="8193" width="25.7109375" style="36" customWidth="1"/>
    <col min="8194" max="8202" width="7.7109375" style="36" customWidth="1"/>
    <col min="8203" max="8203" width="25.7109375" style="36" customWidth="1"/>
    <col min="8204" max="8448" width="9.140625" style="36"/>
    <col min="8449" max="8449" width="25.7109375" style="36" customWidth="1"/>
    <col min="8450" max="8458" width="7.7109375" style="36" customWidth="1"/>
    <col min="8459" max="8459" width="25.7109375" style="36" customWidth="1"/>
    <col min="8460" max="8704" width="9.140625" style="36"/>
    <col min="8705" max="8705" width="25.7109375" style="36" customWidth="1"/>
    <col min="8706" max="8714" width="7.7109375" style="36" customWidth="1"/>
    <col min="8715" max="8715" width="25.7109375" style="36" customWidth="1"/>
    <col min="8716" max="8960" width="9.140625" style="36"/>
    <col min="8961" max="8961" width="25.7109375" style="36" customWidth="1"/>
    <col min="8962" max="8970" width="7.7109375" style="36" customWidth="1"/>
    <col min="8971" max="8971" width="25.7109375" style="36" customWidth="1"/>
    <col min="8972" max="9216" width="9.140625" style="36"/>
    <col min="9217" max="9217" width="25.7109375" style="36" customWidth="1"/>
    <col min="9218" max="9226" width="7.7109375" style="36" customWidth="1"/>
    <col min="9227" max="9227" width="25.7109375" style="36" customWidth="1"/>
    <col min="9228" max="9472" width="9.140625" style="36"/>
    <col min="9473" max="9473" width="25.7109375" style="36" customWidth="1"/>
    <col min="9474" max="9482" width="7.7109375" style="36" customWidth="1"/>
    <col min="9483" max="9483" width="25.7109375" style="36" customWidth="1"/>
    <col min="9484" max="9728" width="9.140625" style="36"/>
    <col min="9729" max="9729" width="25.7109375" style="36" customWidth="1"/>
    <col min="9730" max="9738" width="7.7109375" style="36" customWidth="1"/>
    <col min="9739" max="9739" width="25.7109375" style="36" customWidth="1"/>
    <col min="9740" max="9984" width="9.140625" style="36"/>
    <col min="9985" max="9985" width="25.7109375" style="36" customWidth="1"/>
    <col min="9986" max="9994" width="7.7109375" style="36" customWidth="1"/>
    <col min="9995" max="9995" width="25.7109375" style="36" customWidth="1"/>
    <col min="9996" max="10240" width="9.140625" style="36"/>
    <col min="10241" max="10241" width="25.7109375" style="36" customWidth="1"/>
    <col min="10242" max="10250" width="7.7109375" style="36" customWidth="1"/>
    <col min="10251" max="10251" width="25.7109375" style="36" customWidth="1"/>
    <col min="10252" max="10496" width="9.140625" style="36"/>
    <col min="10497" max="10497" width="25.7109375" style="36" customWidth="1"/>
    <col min="10498" max="10506" width="7.7109375" style="36" customWidth="1"/>
    <col min="10507" max="10507" width="25.7109375" style="36" customWidth="1"/>
    <col min="10508" max="10752" width="9.140625" style="36"/>
    <col min="10753" max="10753" width="25.7109375" style="36" customWidth="1"/>
    <col min="10754" max="10762" width="7.7109375" style="36" customWidth="1"/>
    <col min="10763" max="10763" width="25.7109375" style="36" customWidth="1"/>
    <col min="10764" max="11008" width="9.140625" style="36"/>
    <col min="11009" max="11009" width="25.7109375" style="36" customWidth="1"/>
    <col min="11010" max="11018" width="7.7109375" style="36" customWidth="1"/>
    <col min="11019" max="11019" width="25.7109375" style="36" customWidth="1"/>
    <col min="11020" max="11264" width="9.140625" style="36"/>
    <col min="11265" max="11265" width="25.7109375" style="36" customWidth="1"/>
    <col min="11266" max="11274" width="7.7109375" style="36" customWidth="1"/>
    <col min="11275" max="11275" width="25.7109375" style="36" customWidth="1"/>
    <col min="11276" max="11520" width="9.140625" style="36"/>
    <col min="11521" max="11521" width="25.7109375" style="36" customWidth="1"/>
    <col min="11522" max="11530" width="7.7109375" style="36" customWidth="1"/>
    <col min="11531" max="11531" width="25.7109375" style="36" customWidth="1"/>
    <col min="11532" max="11776" width="9.140625" style="36"/>
    <col min="11777" max="11777" width="25.7109375" style="36" customWidth="1"/>
    <col min="11778" max="11786" width="7.7109375" style="36" customWidth="1"/>
    <col min="11787" max="11787" width="25.7109375" style="36" customWidth="1"/>
    <col min="11788" max="12032" width="9.140625" style="36"/>
    <col min="12033" max="12033" width="25.7109375" style="36" customWidth="1"/>
    <col min="12034" max="12042" width="7.7109375" style="36" customWidth="1"/>
    <col min="12043" max="12043" width="25.7109375" style="36" customWidth="1"/>
    <col min="12044" max="12288" width="9.140625" style="36"/>
    <col min="12289" max="12289" width="25.7109375" style="36" customWidth="1"/>
    <col min="12290" max="12298" width="7.7109375" style="36" customWidth="1"/>
    <col min="12299" max="12299" width="25.7109375" style="36" customWidth="1"/>
    <col min="12300" max="12544" width="9.140625" style="36"/>
    <col min="12545" max="12545" width="25.7109375" style="36" customWidth="1"/>
    <col min="12546" max="12554" width="7.7109375" style="36" customWidth="1"/>
    <col min="12555" max="12555" width="25.7109375" style="36" customWidth="1"/>
    <col min="12556" max="12800" width="9.140625" style="36"/>
    <col min="12801" max="12801" width="25.7109375" style="36" customWidth="1"/>
    <col min="12802" max="12810" width="7.7109375" style="36" customWidth="1"/>
    <col min="12811" max="12811" width="25.7109375" style="36" customWidth="1"/>
    <col min="12812" max="13056" width="9.140625" style="36"/>
    <col min="13057" max="13057" width="25.7109375" style="36" customWidth="1"/>
    <col min="13058" max="13066" width="7.7109375" style="36" customWidth="1"/>
    <col min="13067" max="13067" width="25.7109375" style="36" customWidth="1"/>
    <col min="13068" max="13312" width="9.140625" style="36"/>
    <col min="13313" max="13313" width="25.7109375" style="36" customWidth="1"/>
    <col min="13314" max="13322" width="7.7109375" style="36" customWidth="1"/>
    <col min="13323" max="13323" width="25.7109375" style="36" customWidth="1"/>
    <col min="13324" max="13568" width="9.140625" style="36"/>
    <col min="13569" max="13569" width="25.7109375" style="36" customWidth="1"/>
    <col min="13570" max="13578" width="7.7109375" style="36" customWidth="1"/>
    <col min="13579" max="13579" width="25.7109375" style="36" customWidth="1"/>
    <col min="13580" max="13824" width="9.140625" style="36"/>
    <col min="13825" max="13825" width="25.7109375" style="36" customWidth="1"/>
    <col min="13826" max="13834" width="7.7109375" style="36" customWidth="1"/>
    <col min="13835" max="13835" width="25.7109375" style="36" customWidth="1"/>
    <col min="13836" max="14080" width="9.140625" style="36"/>
    <col min="14081" max="14081" width="25.7109375" style="36" customWidth="1"/>
    <col min="14082" max="14090" width="7.7109375" style="36" customWidth="1"/>
    <col min="14091" max="14091" width="25.7109375" style="36" customWidth="1"/>
    <col min="14092" max="14336" width="9.140625" style="36"/>
    <col min="14337" max="14337" width="25.7109375" style="36" customWidth="1"/>
    <col min="14338" max="14346" width="7.7109375" style="36" customWidth="1"/>
    <col min="14347" max="14347" width="25.7109375" style="36" customWidth="1"/>
    <col min="14348" max="14592" width="9.140625" style="36"/>
    <col min="14593" max="14593" width="25.7109375" style="36" customWidth="1"/>
    <col min="14594" max="14602" width="7.7109375" style="36" customWidth="1"/>
    <col min="14603" max="14603" width="25.7109375" style="36" customWidth="1"/>
    <col min="14604" max="14848" width="9.140625" style="36"/>
    <col min="14849" max="14849" width="25.7109375" style="36" customWidth="1"/>
    <col min="14850" max="14858" width="7.7109375" style="36" customWidth="1"/>
    <col min="14859" max="14859" width="25.7109375" style="36" customWidth="1"/>
    <col min="14860" max="15104" width="9.140625" style="36"/>
    <col min="15105" max="15105" width="25.7109375" style="36" customWidth="1"/>
    <col min="15106" max="15114" width="7.7109375" style="36" customWidth="1"/>
    <col min="15115" max="15115" width="25.7109375" style="36" customWidth="1"/>
    <col min="15116" max="15360" width="9.140625" style="36"/>
    <col min="15361" max="15361" width="25.7109375" style="36" customWidth="1"/>
    <col min="15362" max="15370" width="7.7109375" style="36" customWidth="1"/>
    <col min="15371" max="15371" width="25.7109375" style="36" customWidth="1"/>
    <col min="15372" max="15616" width="9.140625" style="36"/>
    <col min="15617" max="15617" width="25.7109375" style="36" customWidth="1"/>
    <col min="15618" max="15626" width="7.7109375" style="36" customWidth="1"/>
    <col min="15627" max="15627" width="25.7109375" style="36" customWidth="1"/>
    <col min="15628" max="15872" width="9.140625" style="36"/>
    <col min="15873" max="15873" width="25.7109375" style="36" customWidth="1"/>
    <col min="15874" max="15882" width="7.7109375" style="36" customWidth="1"/>
    <col min="15883" max="15883" width="25.7109375" style="36" customWidth="1"/>
    <col min="15884" max="16128" width="9.140625" style="36"/>
    <col min="16129" max="16129" width="25.7109375" style="36" customWidth="1"/>
    <col min="16130" max="16138" width="7.7109375" style="36" customWidth="1"/>
    <col min="16139" max="16139" width="25.7109375" style="36" customWidth="1"/>
    <col min="16140" max="16384" width="9.140625" style="36"/>
  </cols>
  <sheetData>
    <row r="1" spans="1:14" ht="23.25" x14ac:dyDescent="0.2">
      <c r="A1" s="1241" t="s">
        <v>459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</row>
    <row r="2" spans="1:14" ht="15.75" x14ac:dyDescent="0.2">
      <c r="A2" s="1243" t="s">
        <v>720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</row>
    <row r="3" spans="1:14" ht="15.75" x14ac:dyDescent="0.2">
      <c r="A3" s="1243" t="s">
        <v>1077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</row>
    <row r="4" spans="1:14" s="87" customFormat="1" ht="27.75" customHeight="1" x14ac:dyDescent="0.2">
      <c r="A4" s="609" t="s">
        <v>124</v>
      </c>
      <c r="B4" s="1123"/>
      <c r="C4" s="1123"/>
      <c r="D4" s="1123"/>
      <c r="E4" s="1123"/>
      <c r="F4" s="1123"/>
      <c r="G4" s="1123"/>
      <c r="H4" s="1123"/>
      <c r="I4" s="1123"/>
      <c r="J4" s="1123"/>
      <c r="K4" s="1123" t="s">
        <v>125</v>
      </c>
      <c r="L4" s="1123"/>
      <c r="M4" s="1123"/>
      <c r="N4" s="1109"/>
    </row>
    <row r="5" spans="1:14" ht="36.75" customHeight="1" thickBot="1" x14ac:dyDescent="0.25">
      <c r="A5" s="1279" t="s">
        <v>969</v>
      </c>
      <c r="B5" s="1281" t="s">
        <v>674</v>
      </c>
      <c r="C5" s="1281"/>
      <c r="D5" s="1281"/>
      <c r="E5" s="1282" t="s">
        <v>673</v>
      </c>
      <c r="F5" s="1282"/>
      <c r="G5" s="1282"/>
      <c r="H5" s="1282" t="s">
        <v>672</v>
      </c>
      <c r="I5" s="1282"/>
      <c r="J5" s="1282"/>
      <c r="K5" s="1283" t="s">
        <v>680</v>
      </c>
    </row>
    <row r="6" spans="1:14" ht="27" customHeight="1" x14ac:dyDescent="0.2">
      <c r="A6" s="1280"/>
      <c r="B6" s="693" t="s">
        <v>387</v>
      </c>
      <c r="C6" s="694" t="s">
        <v>524</v>
      </c>
      <c r="D6" s="694" t="s">
        <v>523</v>
      </c>
      <c r="E6" s="693" t="s">
        <v>387</v>
      </c>
      <c r="F6" s="694" t="s">
        <v>524</v>
      </c>
      <c r="G6" s="694" t="s">
        <v>523</v>
      </c>
      <c r="H6" s="693" t="s">
        <v>387</v>
      </c>
      <c r="I6" s="694" t="s">
        <v>524</v>
      </c>
      <c r="J6" s="694" t="s">
        <v>523</v>
      </c>
      <c r="K6" s="1284"/>
    </row>
    <row r="7" spans="1:14" ht="24.95" customHeight="1" thickBot="1" x14ac:dyDescent="0.25">
      <c r="A7" s="1168">
        <v>2014</v>
      </c>
      <c r="B7" s="1169">
        <f>D7+C7</f>
        <v>53</v>
      </c>
      <c r="C7" s="1169">
        <f>I7+F7</f>
        <v>27</v>
      </c>
      <c r="D7" s="1169">
        <f>J7+G7</f>
        <v>26</v>
      </c>
      <c r="E7" s="1169">
        <f>SUM(G7)+(F7)</f>
        <v>37</v>
      </c>
      <c r="F7" s="1170">
        <v>19</v>
      </c>
      <c r="G7" s="1170">
        <v>18</v>
      </c>
      <c r="H7" s="1169">
        <f>SUM(J7)+(I7)</f>
        <v>16</v>
      </c>
      <c r="I7" s="1170">
        <v>8</v>
      </c>
      <c r="J7" s="1170">
        <v>8</v>
      </c>
      <c r="K7" s="1171">
        <v>2014</v>
      </c>
    </row>
    <row r="8" spans="1:14" ht="24.95" customHeight="1" thickBot="1" x14ac:dyDescent="0.25">
      <c r="A8" s="661">
        <v>2015</v>
      </c>
      <c r="B8" s="707">
        <f>D8+C8</f>
        <v>24</v>
      </c>
      <c r="C8" s="707">
        <f>I8+F8</f>
        <v>13</v>
      </c>
      <c r="D8" s="707">
        <f>J8+G8</f>
        <v>11</v>
      </c>
      <c r="E8" s="707">
        <f>SUM(G8)+(F8)</f>
        <v>16</v>
      </c>
      <c r="F8" s="640">
        <v>10</v>
      </c>
      <c r="G8" s="640">
        <v>6</v>
      </c>
      <c r="H8" s="707">
        <f>SUM(J8)+(I8)</f>
        <v>8</v>
      </c>
      <c r="I8" s="640">
        <v>3</v>
      </c>
      <c r="J8" s="640">
        <v>5</v>
      </c>
      <c r="K8" s="708">
        <v>2015</v>
      </c>
    </row>
    <row r="9" spans="1:14" ht="24.95" customHeight="1" thickBot="1" x14ac:dyDescent="0.25">
      <c r="A9" s="677">
        <v>2016</v>
      </c>
      <c r="B9" s="678">
        <f t="shared" ref="B9:B14" si="0">D9+C9</f>
        <v>22</v>
      </c>
      <c r="C9" s="678">
        <f t="shared" ref="C9:C14" si="1">I9+F9</f>
        <v>12</v>
      </c>
      <c r="D9" s="678">
        <f t="shared" ref="D9:D14" si="2">J9+G9</f>
        <v>10</v>
      </c>
      <c r="E9" s="678">
        <f t="shared" ref="E9:E14" si="3">SUM(G9)+(F9)</f>
        <v>10</v>
      </c>
      <c r="F9" s="679">
        <v>6</v>
      </c>
      <c r="G9" s="679">
        <v>4</v>
      </c>
      <c r="H9" s="678">
        <f t="shared" ref="H9:H14" si="4">SUM(J9)+(I9)</f>
        <v>12</v>
      </c>
      <c r="I9" s="679">
        <v>6</v>
      </c>
      <c r="J9" s="679">
        <v>6</v>
      </c>
      <c r="K9" s="680">
        <v>2016</v>
      </c>
    </row>
    <row r="10" spans="1:14" ht="24.95" customHeight="1" thickBot="1" x14ac:dyDescent="0.25">
      <c r="A10" s="661">
        <v>2017</v>
      </c>
      <c r="B10" s="707">
        <f t="shared" si="0"/>
        <v>210</v>
      </c>
      <c r="C10" s="707">
        <f t="shared" si="1"/>
        <v>100</v>
      </c>
      <c r="D10" s="707">
        <f t="shared" si="2"/>
        <v>110</v>
      </c>
      <c r="E10" s="707">
        <f t="shared" si="3"/>
        <v>92</v>
      </c>
      <c r="F10" s="640">
        <v>37</v>
      </c>
      <c r="G10" s="640">
        <v>55</v>
      </c>
      <c r="H10" s="707">
        <f t="shared" si="4"/>
        <v>118</v>
      </c>
      <c r="I10" s="640">
        <v>63</v>
      </c>
      <c r="J10" s="640">
        <v>55</v>
      </c>
      <c r="K10" s="708">
        <v>2017</v>
      </c>
    </row>
    <row r="11" spans="1:14" ht="24.95" customHeight="1" thickBot="1" x14ac:dyDescent="0.25">
      <c r="A11" s="677">
        <v>2018</v>
      </c>
      <c r="B11" s="678">
        <f t="shared" si="0"/>
        <v>209</v>
      </c>
      <c r="C11" s="678">
        <f t="shared" si="1"/>
        <v>116</v>
      </c>
      <c r="D11" s="678">
        <f t="shared" si="2"/>
        <v>93</v>
      </c>
      <c r="E11" s="678">
        <f t="shared" si="3"/>
        <v>109</v>
      </c>
      <c r="F11" s="679">
        <v>59</v>
      </c>
      <c r="G11" s="679">
        <v>50</v>
      </c>
      <c r="H11" s="678">
        <f t="shared" si="4"/>
        <v>100</v>
      </c>
      <c r="I11" s="679">
        <v>57</v>
      </c>
      <c r="J11" s="679">
        <v>43</v>
      </c>
      <c r="K11" s="680">
        <v>2018</v>
      </c>
    </row>
    <row r="12" spans="1:14" ht="24.95" customHeight="1" thickBot="1" x14ac:dyDescent="0.25">
      <c r="A12" s="661">
        <v>2019</v>
      </c>
      <c r="B12" s="707">
        <f>D12+C12</f>
        <v>401</v>
      </c>
      <c r="C12" s="707">
        <f t="shared" si="1"/>
        <v>194</v>
      </c>
      <c r="D12" s="707">
        <f>J12+G12</f>
        <v>207</v>
      </c>
      <c r="E12" s="707">
        <f t="shared" si="3"/>
        <v>174</v>
      </c>
      <c r="F12" s="640">
        <v>79</v>
      </c>
      <c r="G12" s="640">
        <v>95</v>
      </c>
      <c r="H12" s="707">
        <f t="shared" si="4"/>
        <v>227</v>
      </c>
      <c r="I12" s="640">
        <v>115</v>
      </c>
      <c r="J12" s="640">
        <v>112</v>
      </c>
      <c r="K12" s="708">
        <v>2019</v>
      </c>
    </row>
    <row r="13" spans="1:14" ht="24.95" customHeight="1" thickBot="1" x14ac:dyDescent="0.25">
      <c r="A13" s="677">
        <v>2020</v>
      </c>
      <c r="B13" s="678">
        <f t="shared" si="0"/>
        <v>329</v>
      </c>
      <c r="C13" s="678">
        <f t="shared" si="1"/>
        <v>161</v>
      </c>
      <c r="D13" s="678">
        <f t="shared" si="2"/>
        <v>168</v>
      </c>
      <c r="E13" s="678">
        <f t="shared" si="3"/>
        <v>169</v>
      </c>
      <c r="F13" s="679">
        <v>80</v>
      </c>
      <c r="G13" s="679">
        <v>89</v>
      </c>
      <c r="H13" s="678">
        <f t="shared" si="4"/>
        <v>160</v>
      </c>
      <c r="I13" s="679">
        <v>81</v>
      </c>
      <c r="J13" s="679">
        <v>79</v>
      </c>
      <c r="K13" s="680">
        <v>2020</v>
      </c>
    </row>
    <row r="14" spans="1:14" ht="24.95" customHeight="1" thickBot="1" x14ac:dyDescent="0.25">
      <c r="A14" s="661">
        <v>2021</v>
      </c>
      <c r="B14" s="707">
        <f t="shared" si="0"/>
        <v>36</v>
      </c>
      <c r="C14" s="707">
        <f t="shared" si="1"/>
        <v>20</v>
      </c>
      <c r="D14" s="707">
        <f t="shared" si="2"/>
        <v>16</v>
      </c>
      <c r="E14" s="707">
        <f t="shared" si="3"/>
        <v>11</v>
      </c>
      <c r="F14" s="640">
        <v>8</v>
      </c>
      <c r="G14" s="640">
        <v>3</v>
      </c>
      <c r="H14" s="707">
        <f t="shared" si="4"/>
        <v>25</v>
      </c>
      <c r="I14" s="640">
        <v>12</v>
      </c>
      <c r="J14" s="640">
        <v>13</v>
      </c>
      <c r="K14" s="708">
        <v>2021</v>
      </c>
    </row>
    <row r="15" spans="1:14" ht="24.95" customHeight="1" thickBot="1" x14ac:dyDescent="0.25">
      <c r="A15" s="677">
        <v>2022</v>
      </c>
      <c r="B15" s="678">
        <f t="shared" ref="B15" si="5">H15+E15</f>
        <v>205</v>
      </c>
      <c r="C15" s="678">
        <f t="shared" ref="C15" si="6">I15+F15</f>
        <v>116</v>
      </c>
      <c r="D15" s="678">
        <f t="shared" ref="D15" si="7">J15+G15</f>
        <v>89</v>
      </c>
      <c r="E15" s="678">
        <f t="shared" ref="E15" si="8">SUM(G15)+(F15)</f>
        <v>163</v>
      </c>
      <c r="F15" s="679">
        <v>90</v>
      </c>
      <c r="G15" s="679">
        <v>73</v>
      </c>
      <c r="H15" s="678">
        <f>SUM(J15)+(I15)</f>
        <v>42</v>
      </c>
      <c r="I15" s="679">
        <v>26</v>
      </c>
      <c r="J15" s="679">
        <v>16</v>
      </c>
      <c r="K15" s="680">
        <v>2022</v>
      </c>
    </row>
    <row r="16" spans="1:14" ht="13.5" x14ac:dyDescent="0.25">
      <c r="A16" s="1195" t="s">
        <v>1282</v>
      </c>
      <c r="B16" s="1148"/>
      <c r="C16" s="1148"/>
      <c r="D16" s="1148"/>
      <c r="E16" s="1148"/>
      <c r="F16" s="1148"/>
      <c r="G16" s="1148"/>
      <c r="H16" s="1148"/>
      <c r="I16" s="1148"/>
      <c r="J16" s="1149"/>
      <c r="K16" s="1148" t="s">
        <v>1283</v>
      </c>
      <c r="M16" s="1148"/>
      <c r="N16" s="1148"/>
    </row>
    <row r="17" spans="2:10" x14ac:dyDescent="0.2">
      <c r="B17" s="278"/>
      <c r="C17" s="278"/>
      <c r="D17" s="278"/>
      <c r="E17" s="278"/>
      <c r="F17" s="278"/>
      <c r="G17" s="278"/>
      <c r="H17" s="278"/>
      <c r="I17" s="278"/>
      <c r="J17" s="278"/>
    </row>
    <row r="18" spans="2:10" x14ac:dyDescent="0.2">
      <c r="B18" s="27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N30"/>
  <sheetViews>
    <sheetView view="pageBreakPreview" zoomScaleNormal="100" zoomScaleSheetLayoutView="100" workbookViewId="0">
      <selection activeCell="J24" sqref="J24"/>
    </sheetView>
  </sheetViews>
  <sheetFormatPr defaultColWidth="8.85546875" defaultRowHeight="15" x14ac:dyDescent="0.2"/>
  <cols>
    <col min="1" max="1" width="25.7109375" style="37" customWidth="1"/>
    <col min="2" max="13" width="8.28515625" style="37" customWidth="1"/>
    <col min="14" max="14" width="20.7109375" style="37" customWidth="1"/>
    <col min="15" max="256" width="9.140625" style="36"/>
    <col min="257" max="257" width="25.7109375" style="36" customWidth="1"/>
    <col min="258" max="258" width="8.42578125" style="36" customWidth="1"/>
    <col min="259" max="259" width="8.140625" style="36" customWidth="1"/>
    <col min="260" max="261" width="7.7109375" style="36" customWidth="1"/>
    <col min="262" max="262" width="8.85546875" style="36" customWidth="1"/>
    <col min="263" max="264" width="8.42578125" style="36" bestFit="1" customWidth="1"/>
    <col min="265" max="265" width="7.7109375" style="36" customWidth="1"/>
    <col min="266" max="266" width="8.85546875" style="36" customWidth="1"/>
    <col min="267" max="269" width="7.7109375" style="36" customWidth="1"/>
    <col min="270" max="270" width="25.7109375" style="36" customWidth="1"/>
    <col min="271" max="512" width="9.140625" style="36"/>
    <col min="513" max="513" width="25.7109375" style="36" customWidth="1"/>
    <col min="514" max="514" width="8.42578125" style="36" customWidth="1"/>
    <col min="515" max="515" width="8.140625" style="36" customWidth="1"/>
    <col min="516" max="517" width="7.7109375" style="36" customWidth="1"/>
    <col min="518" max="518" width="8.85546875" style="36" customWidth="1"/>
    <col min="519" max="520" width="8.42578125" style="36" bestFit="1" customWidth="1"/>
    <col min="521" max="521" width="7.7109375" style="36" customWidth="1"/>
    <col min="522" max="522" width="8.85546875" style="36" customWidth="1"/>
    <col min="523" max="525" width="7.7109375" style="36" customWidth="1"/>
    <col min="526" max="526" width="25.7109375" style="36" customWidth="1"/>
    <col min="527" max="768" width="9.140625" style="36"/>
    <col min="769" max="769" width="25.7109375" style="36" customWidth="1"/>
    <col min="770" max="770" width="8.42578125" style="36" customWidth="1"/>
    <col min="771" max="771" width="8.140625" style="36" customWidth="1"/>
    <col min="772" max="773" width="7.7109375" style="36" customWidth="1"/>
    <col min="774" max="774" width="8.85546875" style="36" customWidth="1"/>
    <col min="775" max="776" width="8.42578125" style="36" bestFit="1" customWidth="1"/>
    <col min="777" max="777" width="7.7109375" style="36" customWidth="1"/>
    <col min="778" max="778" width="8.85546875" style="36" customWidth="1"/>
    <col min="779" max="781" width="7.7109375" style="36" customWidth="1"/>
    <col min="782" max="782" width="25.7109375" style="36" customWidth="1"/>
    <col min="783" max="1024" width="9.140625" style="36"/>
    <col min="1025" max="1025" width="25.7109375" style="36" customWidth="1"/>
    <col min="1026" max="1026" width="8.42578125" style="36" customWidth="1"/>
    <col min="1027" max="1027" width="8.140625" style="36" customWidth="1"/>
    <col min="1028" max="1029" width="7.7109375" style="36" customWidth="1"/>
    <col min="1030" max="1030" width="8.85546875" style="36" customWidth="1"/>
    <col min="1031" max="1032" width="8.42578125" style="36" bestFit="1" customWidth="1"/>
    <col min="1033" max="1033" width="7.7109375" style="36" customWidth="1"/>
    <col min="1034" max="1034" width="8.85546875" style="36" customWidth="1"/>
    <col min="1035" max="1037" width="7.7109375" style="36" customWidth="1"/>
    <col min="1038" max="1038" width="25.7109375" style="36" customWidth="1"/>
    <col min="1039" max="1280" width="9.140625" style="36"/>
    <col min="1281" max="1281" width="25.7109375" style="36" customWidth="1"/>
    <col min="1282" max="1282" width="8.42578125" style="36" customWidth="1"/>
    <col min="1283" max="1283" width="8.140625" style="36" customWidth="1"/>
    <col min="1284" max="1285" width="7.7109375" style="36" customWidth="1"/>
    <col min="1286" max="1286" width="8.85546875" style="36" customWidth="1"/>
    <col min="1287" max="1288" width="8.42578125" style="36" bestFit="1" customWidth="1"/>
    <col min="1289" max="1289" width="7.7109375" style="36" customWidth="1"/>
    <col min="1290" max="1290" width="8.85546875" style="36" customWidth="1"/>
    <col min="1291" max="1293" width="7.7109375" style="36" customWidth="1"/>
    <col min="1294" max="1294" width="25.7109375" style="36" customWidth="1"/>
    <col min="1295" max="1536" width="9.140625" style="36"/>
    <col min="1537" max="1537" width="25.7109375" style="36" customWidth="1"/>
    <col min="1538" max="1538" width="8.42578125" style="36" customWidth="1"/>
    <col min="1539" max="1539" width="8.140625" style="36" customWidth="1"/>
    <col min="1540" max="1541" width="7.7109375" style="36" customWidth="1"/>
    <col min="1542" max="1542" width="8.85546875" style="36" customWidth="1"/>
    <col min="1543" max="1544" width="8.42578125" style="36" bestFit="1" customWidth="1"/>
    <col min="1545" max="1545" width="7.7109375" style="36" customWidth="1"/>
    <col min="1546" max="1546" width="8.85546875" style="36" customWidth="1"/>
    <col min="1547" max="1549" width="7.7109375" style="36" customWidth="1"/>
    <col min="1550" max="1550" width="25.7109375" style="36" customWidth="1"/>
    <col min="1551" max="1792" width="9.140625" style="36"/>
    <col min="1793" max="1793" width="25.7109375" style="36" customWidth="1"/>
    <col min="1794" max="1794" width="8.42578125" style="36" customWidth="1"/>
    <col min="1795" max="1795" width="8.140625" style="36" customWidth="1"/>
    <col min="1796" max="1797" width="7.7109375" style="36" customWidth="1"/>
    <col min="1798" max="1798" width="8.85546875" style="36" customWidth="1"/>
    <col min="1799" max="1800" width="8.42578125" style="36" bestFit="1" customWidth="1"/>
    <col min="1801" max="1801" width="7.7109375" style="36" customWidth="1"/>
    <col min="1802" max="1802" width="8.85546875" style="36" customWidth="1"/>
    <col min="1803" max="1805" width="7.7109375" style="36" customWidth="1"/>
    <col min="1806" max="1806" width="25.7109375" style="36" customWidth="1"/>
    <col min="1807" max="2048" width="9.140625" style="36"/>
    <col min="2049" max="2049" width="25.7109375" style="36" customWidth="1"/>
    <col min="2050" max="2050" width="8.42578125" style="36" customWidth="1"/>
    <col min="2051" max="2051" width="8.140625" style="36" customWidth="1"/>
    <col min="2052" max="2053" width="7.7109375" style="36" customWidth="1"/>
    <col min="2054" max="2054" width="8.85546875" style="36" customWidth="1"/>
    <col min="2055" max="2056" width="8.42578125" style="36" bestFit="1" customWidth="1"/>
    <col min="2057" max="2057" width="7.7109375" style="36" customWidth="1"/>
    <col min="2058" max="2058" width="8.85546875" style="36" customWidth="1"/>
    <col min="2059" max="2061" width="7.7109375" style="36" customWidth="1"/>
    <col min="2062" max="2062" width="25.7109375" style="36" customWidth="1"/>
    <col min="2063" max="2304" width="9.140625" style="36"/>
    <col min="2305" max="2305" width="25.7109375" style="36" customWidth="1"/>
    <col min="2306" max="2306" width="8.42578125" style="36" customWidth="1"/>
    <col min="2307" max="2307" width="8.140625" style="36" customWidth="1"/>
    <col min="2308" max="2309" width="7.7109375" style="36" customWidth="1"/>
    <col min="2310" max="2310" width="8.85546875" style="36" customWidth="1"/>
    <col min="2311" max="2312" width="8.42578125" style="36" bestFit="1" customWidth="1"/>
    <col min="2313" max="2313" width="7.7109375" style="36" customWidth="1"/>
    <col min="2314" max="2314" width="8.85546875" style="36" customWidth="1"/>
    <col min="2315" max="2317" width="7.7109375" style="36" customWidth="1"/>
    <col min="2318" max="2318" width="25.7109375" style="36" customWidth="1"/>
    <col min="2319" max="2560" width="9.140625" style="36"/>
    <col min="2561" max="2561" width="25.7109375" style="36" customWidth="1"/>
    <col min="2562" max="2562" width="8.42578125" style="36" customWidth="1"/>
    <col min="2563" max="2563" width="8.140625" style="36" customWidth="1"/>
    <col min="2564" max="2565" width="7.7109375" style="36" customWidth="1"/>
    <col min="2566" max="2566" width="8.85546875" style="36" customWidth="1"/>
    <col min="2567" max="2568" width="8.42578125" style="36" bestFit="1" customWidth="1"/>
    <col min="2569" max="2569" width="7.7109375" style="36" customWidth="1"/>
    <col min="2570" max="2570" width="8.85546875" style="36" customWidth="1"/>
    <col min="2571" max="2573" width="7.7109375" style="36" customWidth="1"/>
    <col min="2574" max="2574" width="25.7109375" style="36" customWidth="1"/>
    <col min="2575" max="2816" width="9.140625" style="36"/>
    <col min="2817" max="2817" width="25.7109375" style="36" customWidth="1"/>
    <col min="2818" max="2818" width="8.42578125" style="36" customWidth="1"/>
    <col min="2819" max="2819" width="8.140625" style="36" customWidth="1"/>
    <col min="2820" max="2821" width="7.7109375" style="36" customWidth="1"/>
    <col min="2822" max="2822" width="8.85546875" style="36" customWidth="1"/>
    <col min="2823" max="2824" width="8.42578125" style="36" bestFit="1" customWidth="1"/>
    <col min="2825" max="2825" width="7.7109375" style="36" customWidth="1"/>
    <col min="2826" max="2826" width="8.85546875" style="36" customWidth="1"/>
    <col min="2827" max="2829" width="7.7109375" style="36" customWidth="1"/>
    <col min="2830" max="2830" width="25.7109375" style="36" customWidth="1"/>
    <col min="2831" max="3072" width="9.140625" style="36"/>
    <col min="3073" max="3073" width="25.7109375" style="36" customWidth="1"/>
    <col min="3074" max="3074" width="8.42578125" style="36" customWidth="1"/>
    <col min="3075" max="3075" width="8.140625" style="36" customWidth="1"/>
    <col min="3076" max="3077" width="7.7109375" style="36" customWidth="1"/>
    <col min="3078" max="3078" width="8.85546875" style="36" customWidth="1"/>
    <col min="3079" max="3080" width="8.42578125" style="36" bestFit="1" customWidth="1"/>
    <col min="3081" max="3081" width="7.7109375" style="36" customWidth="1"/>
    <col min="3082" max="3082" width="8.85546875" style="36" customWidth="1"/>
    <col min="3083" max="3085" width="7.7109375" style="36" customWidth="1"/>
    <col min="3086" max="3086" width="25.7109375" style="36" customWidth="1"/>
    <col min="3087" max="3328" width="9.140625" style="36"/>
    <col min="3329" max="3329" width="25.7109375" style="36" customWidth="1"/>
    <col min="3330" max="3330" width="8.42578125" style="36" customWidth="1"/>
    <col min="3331" max="3331" width="8.140625" style="36" customWidth="1"/>
    <col min="3332" max="3333" width="7.7109375" style="36" customWidth="1"/>
    <col min="3334" max="3334" width="8.85546875" style="36" customWidth="1"/>
    <col min="3335" max="3336" width="8.42578125" style="36" bestFit="1" customWidth="1"/>
    <col min="3337" max="3337" width="7.7109375" style="36" customWidth="1"/>
    <col min="3338" max="3338" width="8.85546875" style="36" customWidth="1"/>
    <col min="3339" max="3341" width="7.7109375" style="36" customWidth="1"/>
    <col min="3342" max="3342" width="25.7109375" style="36" customWidth="1"/>
    <col min="3343" max="3584" width="9.140625" style="36"/>
    <col min="3585" max="3585" width="25.7109375" style="36" customWidth="1"/>
    <col min="3586" max="3586" width="8.42578125" style="36" customWidth="1"/>
    <col min="3587" max="3587" width="8.140625" style="36" customWidth="1"/>
    <col min="3588" max="3589" width="7.7109375" style="36" customWidth="1"/>
    <col min="3590" max="3590" width="8.85546875" style="36" customWidth="1"/>
    <col min="3591" max="3592" width="8.42578125" style="36" bestFit="1" customWidth="1"/>
    <col min="3593" max="3593" width="7.7109375" style="36" customWidth="1"/>
    <col min="3594" max="3594" width="8.85546875" style="36" customWidth="1"/>
    <col min="3595" max="3597" width="7.7109375" style="36" customWidth="1"/>
    <col min="3598" max="3598" width="25.7109375" style="36" customWidth="1"/>
    <col min="3599" max="3840" width="9.140625" style="36"/>
    <col min="3841" max="3841" width="25.7109375" style="36" customWidth="1"/>
    <col min="3842" max="3842" width="8.42578125" style="36" customWidth="1"/>
    <col min="3843" max="3843" width="8.140625" style="36" customWidth="1"/>
    <col min="3844" max="3845" width="7.7109375" style="36" customWidth="1"/>
    <col min="3846" max="3846" width="8.85546875" style="36" customWidth="1"/>
    <col min="3847" max="3848" width="8.42578125" style="36" bestFit="1" customWidth="1"/>
    <col min="3849" max="3849" width="7.7109375" style="36" customWidth="1"/>
    <col min="3850" max="3850" width="8.85546875" style="36" customWidth="1"/>
    <col min="3851" max="3853" width="7.7109375" style="36" customWidth="1"/>
    <col min="3854" max="3854" width="25.7109375" style="36" customWidth="1"/>
    <col min="3855" max="4096" width="9.140625" style="36"/>
    <col min="4097" max="4097" width="25.7109375" style="36" customWidth="1"/>
    <col min="4098" max="4098" width="8.42578125" style="36" customWidth="1"/>
    <col min="4099" max="4099" width="8.140625" style="36" customWidth="1"/>
    <col min="4100" max="4101" width="7.7109375" style="36" customWidth="1"/>
    <col min="4102" max="4102" width="8.85546875" style="36" customWidth="1"/>
    <col min="4103" max="4104" width="8.42578125" style="36" bestFit="1" customWidth="1"/>
    <col min="4105" max="4105" width="7.7109375" style="36" customWidth="1"/>
    <col min="4106" max="4106" width="8.85546875" style="36" customWidth="1"/>
    <col min="4107" max="4109" width="7.7109375" style="36" customWidth="1"/>
    <col min="4110" max="4110" width="25.7109375" style="36" customWidth="1"/>
    <col min="4111" max="4352" width="9.140625" style="36"/>
    <col min="4353" max="4353" width="25.7109375" style="36" customWidth="1"/>
    <col min="4354" max="4354" width="8.42578125" style="36" customWidth="1"/>
    <col min="4355" max="4355" width="8.140625" style="36" customWidth="1"/>
    <col min="4356" max="4357" width="7.7109375" style="36" customWidth="1"/>
    <col min="4358" max="4358" width="8.85546875" style="36" customWidth="1"/>
    <col min="4359" max="4360" width="8.42578125" style="36" bestFit="1" customWidth="1"/>
    <col min="4361" max="4361" width="7.7109375" style="36" customWidth="1"/>
    <col min="4362" max="4362" width="8.85546875" style="36" customWidth="1"/>
    <col min="4363" max="4365" width="7.7109375" style="36" customWidth="1"/>
    <col min="4366" max="4366" width="25.7109375" style="36" customWidth="1"/>
    <col min="4367" max="4608" width="9.140625" style="36"/>
    <col min="4609" max="4609" width="25.7109375" style="36" customWidth="1"/>
    <col min="4610" max="4610" width="8.42578125" style="36" customWidth="1"/>
    <col min="4611" max="4611" width="8.140625" style="36" customWidth="1"/>
    <col min="4612" max="4613" width="7.7109375" style="36" customWidth="1"/>
    <col min="4614" max="4614" width="8.85546875" style="36" customWidth="1"/>
    <col min="4615" max="4616" width="8.42578125" style="36" bestFit="1" customWidth="1"/>
    <col min="4617" max="4617" width="7.7109375" style="36" customWidth="1"/>
    <col min="4618" max="4618" width="8.85546875" style="36" customWidth="1"/>
    <col min="4619" max="4621" width="7.7109375" style="36" customWidth="1"/>
    <col min="4622" max="4622" width="25.7109375" style="36" customWidth="1"/>
    <col min="4623" max="4864" width="9.140625" style="36"/>
    <col min="4865" max="4865" width="25.7109375" style="36" customWidth="1"/>
    <col min="4866" max="4866" width="8.42578125" style="36" customWidth="1"/>
    <col min="4867" max="4867" width="8.140625" style="36" customWidth="1"/>
    <col min="4868" max="4869" width="7.7109375" style="36" customWidth="1"/>
    <col min="4870" max="4870" width="8.85546875" style="36" customWidth="1"/>
    <col min="4871" max="4872" width="8.42578125" style="36" bestFit="1" customWidth="1"/>
    <col min="4873" max="4873" width="7.7109375" style="36" customWidth="1"/>
    <col min="4874" max="4874" width="8.85546875" style="36" customWidth="1"/>
    <col min="4875" max="4877" width="7.7109375" style="36" customWidth="1"/>
    <col min="4878" max="4878" width="25.7109375" style="36" customWidth="1"/>
    <col min="4879" max="5120" width="9.140625" style="36"/>
    <col min="5121" max="5121" width="25.7109375" style="36" customWidth="1"/>
    <col min="5122" max="5122" width="8.42578125" style="36" customWidth="1"/>
    <col min="5123" max="5123" width="8.140625" style="36" customWidth="1"/>
    <col min="5124" max="5125" width="7.7109375" style="36" customWidth="1"/>
    <col min="5126" max="5126" width="8.85546875" style="36" customWidth="1"/>
    <col min="5127" max="5128" width="8.42578125" style="36" bestFit="1" customWidth="1"/>
    <col min="5129" max="5129" width="7.7109375" style="36" customWidth="1"/>
    <col min="5130" max="5130" width="8.85546875" style="36" customWidth="1"/>
    <col min="5131" max="5133" width="7.7109375" style="36" customWidth="1"/>
    <col min="5134" max="5134" width="25.7109375" style="36" customWidth="1"/>
    <col min="5135" max="5376" width="9.140625" style="36"/>
    <col min="5377" max="5377" width="25.7109375" style="36" customWidth="1"/>
    <col min="5378" max="5378" width="8.42578125" style="36" customWidth="1"/>
    <col min="5379" max="5379" width="8.140625" style="36" customWidth="1"/>
    <col min="5380" max="5381" width="7.7109375" style="36" customWidth="1"/>
    <col min="5382" max="5382" width="8.85546875" style="36" customWidth="1"/>
    <col min="5383" max="5384" width="8.42578125" style="36" bestFit="1" customWidth="1"/>
    <col min="5385" max="5385" width="7.7109375" style="36" customWidth="1"/>
    <col min="5386" max="5386" width="8.85546875" style="36" customWidth="1"/>
    <col min="5387" max="5389" width="7.7109375" style="36" customWidth="1"/>
    <col min="5390" max="5390" width="25.7109375" style="36" customWidth="1"/>
    <col min="5391" max="5632" width="9.140625" style="36"/>
    <col min="5633" max="5633" width="25.7109375" style="36" customWidth="1"/>
    <col min="5634" max="5634" width="8.42578125" style="36" customWidth="1"/>
    <col min="5635" max="5635" width="8.140625" style="36" customWidth="1"/>
    <col min="5636" max="5637" width="7.7109375" style="36" customWidth="1"/>
    <col min="5638" max="5638" width="8.85546875" style="36" customWidth="1"/>
    <col min="5639" max="5640" width="8.42578125" style="36" bestFit="1" customWidth="1"/>
    <col min="5641" max="5641" width="7.7109375" style="36" customWidth="1"/>
    <col min="5642" max="5642" width="8.85546875" style="36" customWidth="1"/>
    <col min="5643" max="5645" width="7.7109375" style="36" customWidth="1"/>
    <col min="5646" max="5646" width="25.7109375" style="36" customWidth="1"/>
    <col min="5647" max="5888" width="9.140625" style="36"/>
    <col min="5889" max="5889" width="25.7109375" style="36" customWidth="1"/>
    <col min="5890" max="5890" width="8.42578125" style="36" customWidth="1"/>
    <col min="5891" max="5891" width="8.140625" style="36" customWidth="1"/>
    <col min="5892" max="5893" width="7.7109375" style="36" customWidth="1"/>
    <col min="5894" max="5894" width="8.85546875" style="36" customWidth="1"/>
    <col min="5895" max="5896" width="8.42578125" style="36" bestFit="1" customWidth="1"/>
    <col min="5897" max="5897" width="7.7109375" style="36" customWidth="1"/>
    <col min="5898" max="5898" width="8.85546875" style="36" customWidth="1"/>
    <col min="5899" max="5901" width="7.7109375" style="36" customWidth="1"/>
    <col min="5902" max="5902" width="25.7109375" style="36" customWidth="1"/>
    <col min="5903" max="6144" width="9.140625" style="36"/>
    <col min="6145" max="6145" width="25.7109375" style="36" customWidth="1"/>
    <col min="6146" max="6146" width="8.42578125" style="36" customWidth="1"/>
    <col min="6147" max="6147" width="8.140625" style="36" customWidth="1"/>
    <col min="6148" max="6149" width="7.7109375" style="36" customWidth="1"/>
    <col min="6150" max="6150" width="8.85546875" style="36" customWidth="1"/>
    <col min="6151" max="6152" width="8.42578125" style="36" bestFit="1" customWidth="1"/>
    <col min="6153" max="6153" width="7.7109375" style="36" customWidth="1"/>
    <col min="6154" max="6154" width="8.85546875" style="36" customWidth="1"/>
    <col min="6155" max="6157" width="7.7109375" style="36" customWidth="1"/>
    <col min="6158" max="6158" width="25.7109375" style="36" customWidth="1"/>
    <col min="6159" max="6400" width="9.140625" style="36"/>
    <col min="6401" max="6401" width="25.7109375" style="36" customWidth="1"/>
    <col min="6402" max="6402" width="8.42578125" style="36" customWidth="1"/>
    <col min="6403" max="6403" width="8.140625" style="36" customWidth="1"/>
    <col min="6404" max="6405" width="7.7109375" style="36" customWidth="1"/>
    <col min="6406" max="6406" width="8.85546875" style="36" customWidth="1"/>
    <col min="6407" max="6408" width="8.42578125" style="36" bestFit="1" customWidth="1"/>
    <col min="6409" max="6409" width="7.7109375" style="36" customWidth="1"/>
    <col min="6410" max="6410" width="8.85546875" style="36" customWidth="1"/>
    <col min="6411" max="6413" width="7.7109375" style="36" customWidth="1"/>
    <col min="6414" max="6414" width="25.7109375" style="36" customWidth="1"/>
    <col min="6415" max="6656" width="9.140625" style="36"/>
    <col min="6657" max="6657" width="25.7109375" style="36" customWidth="1"/>
    <col min="6658" max="6658" width="8.42578125" style="36" customWidth="1"/>
    <col min="6659" max="6659" width="8.140625" style="36" customWidth="1"/>
    <col min="6660" max="6661" width="7.7109375" style="36" customWidth="1"/>
    <col min="6662" max="6662" width="8.85546875" style="36" customWidth="1"/>
    <col min="6663" max="6664" width="8.42578125" style="36" bestFit="1" customWidth="1"/>
    <col min="6665" max="6665" width="7.7109375" style="36" customWidth="1"/>
    <col min="6666" max="6666" width="8.85546875" style="36" customWidth="1"/>
    <col min="6667" max="6669" width="7.7109375" style="36" customWidth="1"/>
    <col min="6670" max="6670" width="25.7109375" style="36" customWidth="1"/>
    <col min="6671" max="6912" width="9.140625" style="36"/>
    <col min="6913" max="6913" width="25.7109375" style="36" customWidth="1"/>
    <col min="6914" max="6914" width="8.42578125" style="36" customWidth="1"/>
    <col min="6915" max="6915" width="8.140625" style="36" customWidth="1"/>
    <col min="6916" max="6917" width="7.7109375" style="36" customWidth="1"/>
    <col min="6918" max="6918" width="8.85546875" style="36" customWidth="1"/>
    <col min="6919" max="6920" width="8.42578125" style="36" bestFit="1" customWidth="1"/>
    <col min="6921" max="6921" width="7.7109375" style="36" customWidth="1"/>
    <col min="6922" max="6922" width="8.85546875" style="36" customWidth="1"/>
    <col min="6923" max="6925" width="7.7109375" style="36" customWidth="1"/>
    <col min="6926" max="6926" width="25.7109375" style="36" customWidth="1"/>
    <col min="6927" max="7168" width="9.140625" style="36"/>
    <col min="7169" max="7169" width="25.7109375" style="36" customWidth="1"/>
    <col min="7170" max="7170" width="8.42578125" style="36" customWidth="1"/>
    <col min="7171" max="7171" width="8.140625" style="36" customWidth="1"/>
    <col min="7172" max="7173" width="7.7109375" style="36" customWidth="1"/>
    <col min="7174" max="7174" width="8.85546875" style="36" customWidth="1"/>
    <col min="7175" max="7176" width="8.42578125" style="36" bestFit="1" customWidth="1"/>
    <col min="7177" max="7177" width="7.7109375" style="36" customWidth="1"/>
    <col min="7178" max="7178" width="8.85546875" style="36" customWidth="1"/>
    <col min="7179" max="7181" width="7.7109375" style="36" customWidth="1"/>
    <col min="7182" max="7182" width="25.7109375" style="36" customWidth="1"/>
    <col min="7183" max="7424" width="9.140625" style="36"/>
    <col min="7425" max="7425" width="25.7109375" style="36" customWidth="1"/>
    <col min="7426" max="7426" width="8.42578125" style="36" customWidth="1"/>
    <col min="7427" max="7427" width="8.140625" style="36" customWidth="1"/>
    <col min="7428" max="7429" width="7.7109375" style="36" customWidth="1"/>
    <col min="7430" max="7430" width="8.85546875" style="36" customWidth="1"/>
    <col min="7431" max="7432" width="8.42578125" style="36" bestFit="1" customWidth="1"/>
    <col min="7433" max="7433" width="7.7109375" style="36" customWidth="1"/>
    <col min="7434" max="7434" width="8.85546875" style="36" customWidth="1"/>
    <col min="7435" max="7437" width="7.7109375" style="36" customWidth="1"/>
    <col min="7438" max="7438" width="25.7109375" style="36" customWidth="1"/>
    <col min="7439" max="7680" width="9.140625" style="36"/>
    <col min="7681" max="7681" width="25.7109375" style="36" customWidth="1"/>
    <col min="7682" max="7682" width="8.42578125" style="36" customWidth="1"/>
    <col min="7683" max="7683" width="8.140625" style="36" customWidth="1"/>
    <col min="7684" max="7685" width="7.7109375" style="36" customWidth="1"/>
    <col min="7686" max="7686" width="8.85546875" style="36" customWidth="1"/>
    <col min="7687" max="7688" width="8.42578125" style="36" bestFit="1" customWidth="1"/>
    <col min="7689" max="7689" width="7.7109375" style="36" customWidth="1"/>
    <col min="7690" max="7690" width="8.85546875" style="36" customWidth="1"/>
    <col min="7691" max="7693" width="7.7109375" style="36" customWidth="1"/>
    <col min="7694" max="7694" width="25.7109375" style="36" customWidth="1"/>
    <col min="7695" max="7936" width="9.140625" style="36"/>
    <col min="7937" max="7937" width="25.7109375" style="36" customWidth="1"/>
    <col min="7938" max="7938" width="8.42578125" style="36" customWidth="1"/>
    <col min="7939" max="7939" width="8.140625" style="36" customWidth="1"/>
    <col min="7940" max="7941" width="7.7109375" style="36" customWidth="1"/>
    <col min="7942" max="7942" width="8.85546875" style="36" customWidth="1"/>
    <col min="7943" max="7944" width="8.42578125" style="36" bestFit="1" customWidth="1"/>
    <col min="7945" max="7945" width="7.7109375" style="36" customWidth="1"/>
    <col min="7946" max="7946" width="8.85546875" style="36" customWidth="1"/>
    <col min="7947" max="7949" width="7.7109375" style="36" customWidth="1"/>
    <col min="7950" max="7950" width="25.7109375" style="36" customWidth="1"/>
    <col min="7951" max="8192" width="9.140625" style="36"/>
    <col min="8193" max="8193" width="25.7109375" style="36" customWidth="1"/>
    <col min="8194" max="8194" width="8.42578125" style="36" customWidth="1"/>
    <col min="8195" max="8195" width="8.140625" style="36" customWidth="1"/>
    <col min="8196" max="8197" width="7.7109375" style="36" customWidth="1"/>
    <col min="8198" max="8198" width="8.85546875" style="36" customWidth="1"/>
    <col min="8199" max="8200" width="8.42578125" style="36" bestFit="1" customWidth="1"/>
    <col min="8201" max="8201" width="7.7109375" style="36" customWidth="1"/>
    <col min="8202" max="8202" width="8.85546875" style="36" customWidth="1"/>
    <col min="8203" max="8205" width="7.7109375" style="36" customWidth="1"/>
    <col min="8206" max="8206" width="25.7109375" style="36" customWidth="1"/>
    <col min="8207" max="8448" width="9.140625" style="36"/>
    <col min="8449" max="8449" width="25.7109375" style="36" customWidth="1"/>
    <col min="8450" max="8450" width="8.42578125" style="36" customWidth="1"/>
    <col min="8451" max="8451" width="8.140625" style="36" customWidth="1"/>
    <col min="8452" max="8453" width="7.7109375" style="36" customWidth="1"/>
    <col min="8454" max="8454" width="8.85546875" style="36" customWidth="1"/>
    <col min="8455" max="8456" width="8.42578125" style="36" bestFit="1" customWidth="1"/>
    <col min="8457" max="8457" width="7.7109375" style="36" customWidth="1"/>
    <col min="8458" max="8458" width="8.85546875" style="36" customWidth="1"/>
    <col min="8459" max="8461" width="7.7109375" style="36" customWidth="1"/>
    <col min="8462" max="8462" width="25.7109375" style="36" customWidth="1"/>
    <col min="8463" max="8704" width="9.140625" style="36"/>
    <col min="8705" max="8705" width="25.7109375" style="36" customWidth="1"/>
    <col min="8706" max="8706" width="8.42578125" style="36" customWidth="1"/>
    <col min="8707" max="8707" width="8.140625" style="36" customWidth="1"/>
    <col min="8708" max="8709" width="7.7109375" style="36" customWidth="1"/>
    <col min="8710" max="8710" width="8.85546875" style="36" customWidth="1"/>
    <col min="8711" max="8712" width="8.42578125" style="36" bestFit="1" customWidth="1"/>
    <col min="8713" max="8713" width="7.7109375" style="36" customWidth="1"/>
    <col min="8714" max="8714" width="8.85546875" style="36" customWidth="1"/>
    <col min="8715" max="8717" width="7.7109375" style="36" customWidth="1"/>
    <col min="8718" max="8718" width="25.7109375" style="36" customWidth="1"/>
    <col min="8719" max="8960" width="9.140625" style="36"/>
    <col min="8961" max="8961" width="25.7109375" style="36" customWidth="1"/>
    <col min="8962" max="8962" width="8.42578125" style="36" customWidth="1"/>
    <col min="8963" max="8963" width="8.140625" style="36" customWidth="1"/>
    <col min="8964" max="8965" width="7.7109375" style="36" customWidth="1"/>
    <col min="8966" max="8966" width="8.85546875" style="36" customWidth="1"/>
    <col min="8967" max="8968" width="8.42578125" style="36" bestFit="1" customWidth="1"/>
    <col min="8969" max="8969" width="7.7109375" style="36" customWidth="1"/>
    <col min="8970" max="8970" width="8.85546875" style="36" customWidth="1"/>
    <col min="8971" max="8973" width="7.7109375" style="36" customWidth="1"/>
    <col min="8974" max="8974" width="25.7109375" style="36" customWidth="1"/>
    <col min="8975" max="9216" width="9.140625" style="36"/>
    <col min="9217" max="9217" width="25.7109375" style="36" customWidth="1"/>
    <col min="9218" max="9218" width="8.42578125" style="36" customWidth="1"/>
    <col min="9219" max="9219" width="8.140625" style="36" customWidth="1"/>
    <col min="9220" max="9221" width="7.7109375" style="36" customWidth="1"/>
    <col min="9222" max="9222" width="8.85546875" style="36" customWidth="1"/>
    <col min="9223" max="9224" width="8.42578125" style="36" bestFit="1" customWidth="1"/>
    <col min="9225" max="9225" width="7.7109375" style="36" customWidth="1"/>
    <col min="9226" max="9226" width="8.85546875" style="36" customWidth="1"/>
    <col min="9227" max="9229" width="7.7109375" style="36" customWidth="1"/>
    <col min="9230" max="9230" width="25.7109375" style="36" customWidth="1"/>
    <col min="9231" max="9472" width="9.140625" style="36"/>
    <col min="9473" max="9473" width="25.7109375" style="36" customWidth="1"/>
    <col min="9474" max="9474" width="8.42578125" style="36" customWidth="1"/>
    <col min="9475" max="9475" width="8.140625" style="36" customWidth="1"/>
    <col min="9476" max="9477" width="7.7109375" style="36" customWidth="1"/>
    <col min="9478" max="9478" width="8.85546875" style="36" customWidth="1"/>
    <col min="9479" max="9480" width="8.42578125" style="36" bestFit="1" customWidth="1"/>
    <col min="9481" max="9481" width="7.7109375" style="36" customWidth="1"/>
    <col min="9482" max="9482" width="8.85546875" style="36" customWidth="1"/>
    <col min="9483" max="9485" width="7.7109375" style="36" customWidth="1"/>
    <col min="9486" max="9486" width="25.7109375" style="36" customWidth="1"/>
    <col min="9487" max="9728" width="9.140625" style="36"/>
    <col min="9729" max="9729" width="25.7109375" style="36" customWidth="1"/>
    <col min="9730" max="9730" width="8.42578125" style="36" customWidth="1"/>
    <col min="9731" max="9731" width="8.140625" style="36" customWidth="1"/>
    <col min="9732" max="9733" width="7.7109375" style="36" customWidth="1"/>
    <col min="9734" max="9734" width="8.85546875" style="36" customWidth="1"/>
    <col min="9735" max="9736" width="8.42578125" style="36" bestFit="1" customWidth="1"/>
    <col min="9737" max="9737" width="7.7109375" style="36" customWidth="1"/>
    <col min="9738" max="9738" width="8.85546875" style="36" customWidth="1"/>
    <col min="9739" max="9741" width="7.7109375" style="36" customWidth="1"/>
    <col min="9742" max="9742" width="25.7109375" style="36" customWidth="1"/>
    <col min="9743" max="9984" width="9.140625" style="36"/>
    <col min="9985" max="9985" width="25.7109375" style="36" customWidth="1"/>
    <col min="9986" max="9986" width="8.42578125" style="36" customWidth="1"/>
    <col min="9987" max="9987" width="8.140625" style="36" customWidth="1"/>
    <col min="9988" max="9989" width="7.7109375" style="36" customWidth="1"/>
    <col min="9990" max="9990" width="8.85546875" style="36" customWidth="1"/>
    <col min="9991" max="9992" width="8.42578125" style="36" bestFit="1" customWidth="1"/>
    <col min="9993" max="9993" width="7.7109375" style="36" customWidth="1"/>
    <col min="9994" max="9994" width="8.85546875" style="36" customWidth="1"/>
    <col min="9995" max="9997" width="7.7109375" style="36" customWidth="1"/>
    <col min="9998" max="9998" width="25.7109375" style="36" customWidth="1"/>
    <col min="9999" max="10240" width="9.140625" style="36"/>
    <col min="10241" max="10241" width="25.7109375" style="36" customWidth="1"/>
    <col min="10242" max="10242" width="8.42578125" style="36" customWidth="1"/>
    <col min="10243" max="10243" width="8.140625" style="36" customWidth="1"/>
    <col min="10244" max="10245" width="7.7109375" style="36" customWidth="1"/>
    <col min="10246" max="10246" width="8.85546875" style="36" customWidth="1"/>
    <col min="10247" max="10248" width="8.42578125" style="36" bestFit="1" customWidth="1"/>
    <col min="10249" max="10249" width="7.7109375" style="36" customWidth="1"/>
    <col min="10250" max="10250" width="8.85546875" style="36" customWidth="1"/>
    <col min="10251" max="10253" width="7.7109375" style="36" customWidth="1"/>
    <col min="10254" max="10254" width="25.7109375" style="36" customWidth="1"/>
    <col min="10255" max="10496" width="9.140625" style="36"/>
    <col min="10497" max="10497" width="25.7109375" style="36" customWidth="1"/>
    <col min="10498" max="10498" width="8.42578125" style="36" customWidth="1"/>
    <col min="10499" max="10499" width="8.140625" style="36" customWidth="1"/>
    <col min="10500" max="10501" width="7.7109375" style="36" customWidth="1"/>
    <col min="10502" max="10502" width="8.85546875" style="36" customWidth="1"/>
    <col min="10503" max="10504" width="8.42578125" style="36" bestFit="1" customWidth="1"/>
    <col min="10505" max="10505" width="7.7109375" style="36" customWidth="1"/>
    <col min="10506" max="10506" width="8.85546875" style="36" customWidth="1"/>
    <col min="10507" max="10509" width="7.7109375" style="36" customWidth="1"/>
    <col min="10510" max="10510" width="25.7109375" style="36" customWidth="1"/>
    <col min="10511" max="10752" width="9.140625" style="36"/>
    <col min="10753" max="10753" width="25.7109375" style="36" customWidth="1"/>
    <col min="10754" max="10754" width="8.42578125" style="36" customWidth="1"/>
    <col min="10755" max="10755" width="8.140625" style="36" customWidth="1"/>
    <col min="10756" max="10757" width="7.7109375" style="36" customWidth="1"/>
    <col min="10758" max="10758" width="8.85546875" style="36" customWidth="1"/>
    <col min="10759" max="10760" width="8.42578125" style="36" bestFit="1" customWidth="1"/>
    <col min="10761" max="10761" width="7.7109375" style="36" customWidth="1"/>
    <col min="10762" max="10762" width="8.85546875" style="36" customWidth="1"/>
    <col min="10763" max="10765" width="7.7109375" style="36" customWidth="1"/>
    <col min="10766" max="10766" width="25.7109375" style="36" customWidth="1"/>
    <col min="10767" max="11008" width="9.140625" style="36"/>
    <col min="11009" max="11009" width="25.7109375" style="36" customWidth="1"/>
    <col min="11010" max="11010" width="8.42578125" style="36" customWidth="1"/>
    <col min="11011" max="11011" width="8.140625" style="36" customWidth="1"/>
    <col min="11012" max="11013" width="7.7109375" style="36" customWidth="1"/>
    <col min="11014" max="11014" width="8.85546875" style="36" customWidth="1"/>
    <col min="11015" max="11016" width="8.42578125" style="36" bestFit="1" customWidth="1"/>
    <col min="11017" max="11017" width="7.7109375" style="36" customWidth="1"/>
    <col min="11018" max="11018" width="8.85546875" style="36" customWidth="1"/>
    <col min="11019" max="11021" width="7.7109375" style="36" customWidth="1"/>
    <col min="11022" max="11022" width="25.7109375" style="36" customWidth="1"/>
    <col min="11023" max="11264" width="9.140625" style="36"/>
    <col min="11265" max="11265" width="25.7109375" style="36" customWidth="1"/>
    <col min="11266" max="11266" width="8.42578125" style="36" customWidth="1"/>
    <col min="11267" max="11267" width="8.140625" style="36" customWidth="1"/>
    <col min="11268" max="11269" width="7.7109375" style="36" customWidth="1"/>
    <col min="11270" max="11270" width="8.85546875" style="36" customWidth="1"/>
    <col min="11271" max="11272" width="8.42578125" style="36" bestFit="1" customWidth="1"/>
    <col min="11273" max="11273" width="7.7109375" style="36" customWidth="1"/>
    <col min="11274" max="11274" width="8.85546875" style="36" customWidth="1"/>
    <col min="11275" max="11277" width="7.7109375" style="36" customWidth="1"/>
    <col min="11278" max="11278" width="25.7109375" style="36" customWidth="1"/>
    <col min="11279" max="11520" width="9.140625" style="36"/>
    <col min="11521" max="11521" width="25.7109375" style="36" customWidth="1"/>
    <col min="11522" max="11522" width="8.42578125" style="36" customWidth="1"/>
    <col min="11523" max="11523" width="8.140625" style="36" customWidth="1"/>
    <col min="11524" max="11525" width="7.7109375" style="36" customWidth="1"/>
    <col min="11526" max="11526" width="8.85546875" style="36" customWidth="1"/>
    <col min="11527" max="11528" width="8.42578125" style="36" bestFit="1" customWidth="1"/>
    <col min="11529" max="11529" width="7.7109375" style="36" customWidth="1"/>
    <col min="11530" max="11530" width="8.85546875" style="36" customWidth="1"/>
    <col min="11531" max="11533" width="7.7109375" style="36" customWidth="1"/>
    <col min="11534" max="11534" width="25.7109375" style="36" customWidth="1"/>
    <col min="11535" max="11776" width="9.140625" style="36"/>
    <col min="11777" max="11777" width="25.7109375" style="36" customWidth="1"/>
    <col min="11778" max="11778" width="8.42578125" style="36" customWidth="1"/>
    <col min="11779" max="11779" width="8.140625" style="36" customWidth="1"/>
    <col min="11780" max="11781" width="7.7109375" style="36" customWidth="1"/>
    <col min="11782" max="11782" width="8.85546875" style="36" customWidth="1"/>
    <col min="11783" max="11784" width="8.42578125" style="36" bestFit="1" customWidth="1"/>
    <col min="11785" max="11785" width="7.7109375" style="36" customWidth="1"/>
    <col min="11786" max="11786" width="8.85546875" style="36" customWidth="1"/>
    <col min="11787" max="11789" width="7.7109375" style="36" customWidth="1"/>
    <col min="11790" max="11790" width="25.7109375" style="36" customWidth="1"/>
    <col min="11791" max="12032" width="9.140625" style="36"/>
    <col min="12033" max="12033" width="25.7109375" style="36" customWidth="1"/>
    <col min="12034" max="12034" width="8.42578125" style="36" customWidth="1"/>
    <col min="12035" max="12035" width="8.140625" style="36" customWidth="1"/>
    <col min="12036" max="12037" width="7.7109375" style="36" customWidth="1"/>
    <col min="12038" max="12038" width="8.85546875" style="36" customWidth="1"/>
    <col min="12039" max="12040" width="8.42578125" style="36" bestFit="1" customWidth="1"/>
    <col min="12041" max="12041" width="7.7109375" style="36" customWidth="1"/>
    <col min="12042" max="12042" width="8.85546875" style="36" customWidth="1"/>
    <col min="12043" max="12045" width="7.7109375" style="36" customWidth="1"/>
    <col min="12046" max="12046" width="25.7109375" style="36" customWidth="1"/>
    <col min="12047" max="12288" width="9.140625" style="36"/>
    <col min="12289" max="12289" width="25.7109375" style="36" customWidth="1"/>
    <col min="12290" max="12290" width="8.42578125" style="36" customWidth="1"/>
    <col min="12291" max="12291" width="8.140625" style="36" customWidth="1"/>
    <col min="12292" max="12293" width="7.7109375" style="36" customWidth="1"/>
    <col min="12294" max="12294" width="8.85546875" style="36" customWidth="1"/>
    <col min="12295" max="12296" width="8.42578125" style="36" bestFit="1" customWidth="1"/>
    <col min="12297" max="12297" width="7.7109375" style="36" customWidth="1"/>
    <col min="12298" max="12298" width="8.85546875" style="36" customWidth="1"/>
    <col min="12299" max="12301" width="7.7109375" style="36" customWidth="1"/>
    <col min="12302" max="12302" width="25.7109375" style="36" customWidth="1"/>
    <col min="12303" max="12544" width="9.140625" style="36"/>
    <col min="12545" max="12545" width="25.7109375" style="36" customWidth="1"/>
    <col min="12546" max="12546" width="8.42578125" style="36" customWidth="1"/>
    <col min="12547" max="12547" width="8.140625" style="36" customWidth="1"/>
    <col min="12548" max="12549" width="7.7109375" style="36" customWidth="1"/>
    <col min="12550" max="12550" width="8.85546875" style="36" customWidth="1"/>
    <col min="12551" max="12552" width="8.42578125" style="36" bestFit="1" customWidth="1"/>
    <col min="12553" max="12553" width="7.7109375" style="36" customWidth="1"/>
    <col min="12554" max="12554" width="8.85546875" style="36" customWidth="1"/>
    <col min="12555" max="12557" width="7.7109375" style="36" customWidth="1"/>
    <col min="12558" max="12558" width="25.7109375" style="36" customWidth="1"/>
    <col min="12559" max="12800" width="9.140625" style="36"/>
    <col min="12801" max="12801" width="25.7109375" style="36" customWidth="1"/>
    <col min="12802" max="12802" width="8.42578125" style="36" customWidth="1"/>
    <col min="12803" max="12803" width="8.140625" style="36" customWidth="1"/>
    <col min="12804" max="12805" width="7.7109375" style="36" customWidth="1"/>
    <col min="12806" max="12806" width="8.85546875" style="36" customWidth="1"/>
    <col min="12807" max="12808" width="8.42578125" style="36" bestFit="1" customWidth="1"/>
    <col min="12809" max="12809" width="7.7109375" style="36" customWidth="1"/>
    <col min="12810" max="12810" width="8.85546875" style="36" customWidth="1"/>
    <col min="12811" max="12813" width="7.7109375" style="36" customWidth="1"/>
    <col min="12814" max="12814" width="25.7109375" style="36" customWidth="1"/>
    <col min="12815" max="13056" width="9.140625" style="36"/>
    <col min="13057" max="13057" width="25.7109375" style="36" customWidth="1"/>
    <col min="13058" max="13058" width="8.42578125" style="36" customWidth="1"/>
    <col min="13059" max="13059" width="8.140625" style="36" customWidth="1"/>
    <col min="13060" max="13061" width="7.7109375" style="36" customWidth="1"/>
    <col min="13062" max="13062" width="8.85546875" style="36" customWidth="1"/>
    <col min="13063" max="13064" width="8.42578125" style="36" bestFit="1" customWidth="1"/>
    <col min="13065" max="13065" width="7.7109375" style="36" customWidth="1"/>
    <col min="13066" max="13066" width="8.85546875" style="36" customWidth="1"/>
    <col min="13067" max="13069" width="7.7109375" style="36" customWidth="1"/>
    <col min="13070" max="13070" width="25.7109375" style="36" customWidth="1"/>
    <col min="13071" max="13312" width="9.140625" style="36"/>
    <col min="13313" max="13313" width="25.7109375" style="36" customWidth="1"/>
    <col min="13314" max="13314" width="8.42578125" style="36" customWidth="1"/>
    <col min="13315" max="13315" width="8.140625" style="36" customWidth="1"/>
    <col min="13316" max="13317" width="7.7109375" style="36" customWidth="1"/>
    <col min="13318" max="13318" width="8.85546875" style="36" customWidth="1"/>
    <col min="13319" max="13320" width="8.42578125" style="36" bestFit="1" customWidth="1"/>
    <col min="13321" max="13321" width="7.7109375" style="36" customWidth="1"/>
    <col min="13322" max="13322" width="8.85546875" style="36" customWidth="1"/>
    <col min="13323" max="13325" width="7.7109375" style="36" customWidth="1"/>
    <col min="13326" max="13326" width="25.7109375" style="36" customWidth="1"/>
    <col min="13327" max="13568" width="9.140625" style="36"/>
    <col min="13569" max="13569" width="25.7109375" style="36" customWidth="1"/>
    <col min="13570" max="13570" width="8.42578125" style="36" customWidth="1"/>
    <col min="13571" max="13571" width="8.140625" style="36" customWidth="1"/>
    <col min="13572" max="13573" width="7.7109375" style="36" customWidth="1"/>
    <col min="13574" max="13574" width="8.85546875" style="36" customWidth="1"/>
    <col min="13575" max="13576" width="8.42578125" style="36" bestFit="1" customWidth="1"/>
    <col min="13577" max="13577" width="7.7109375" style="36" customWidth="1"/>
    <col min="13578" max="13578" width="8.85546875" style="36" customWidth="1"/>
    <col min="13579" max="13581" width="7.7109375" style="36" customWidth="1"/>
    <col min="13582" max="13582" width="25.7109375" style="36" customWidth="1"/>
    <col min="13583" max="13824" width="9.140625" style="36"/>
    <col min="13825" max="13825" width="25.7109375" style="36" customWidth="1"/>
    <col min="13826" max="13826" width="8.42578125" style="36" customWidth="1"/>
    <col min="13827" max="13827" width="8.140625" style="36" customWidth="1"/>
    <col min="13828" max="13829" width="7.7109375" style="36" customWidth="1"/>
    <col min="13830" max="13830" width="8.85546875" style="36" customWidth="1"/>
    <col min="13831" max="13832" width="8.42578125" style="36" bestFit="1" customWidth="1"/>
    <col min="13833" max="13833" width="7.7109375" style="36" customWidth="1"/>
    <col min="13834" max="13834" width="8.85546875" style="36" customWidth="1"/>
    <col min="13835" max="13837" width="7.7109375" style="36" customWidth="1"/>
    <col min="13838" max="13838" width="25.7109375" style="36" customWidth="1"/>
    <col min="13839" max="14080" width="9.140625" style="36"/>
    <col min="14081" max="14081" width="25.7109375" style="36" customWidth="1"/>
    <col min="14082" max="14082" width="8.42578125" style="36" customWidth="1"/>
    <col min="14083" max="14083" width="8.140625" style="36" customWidth="1"/>
    <col min="14084" max="14085" width="7.7109375" style="36" customWidth="1"/>
    <col min="14086" max="14086" width="8.85546875" style="36" customWidth="1"/>
    <col min="14087" max="14088" width="8.42578125" style="36" bestFit="1" customWidth="1"/>
    <col min="14089" max="14089" width="7.7109375" style="36" customWidth="1"/>
    <col min="14090" max="14090" width="8.85546875" style="36" customWidth="1"/>
    <col min="14091" max="14093" width="7.7109375" style="36" customWidth="1"/>
    <col min="14094" max="14094" width="25.7109375" style="36" customWidth="1"/>
    <col min="14095" max="14336" width="9.140625" style="36"/>
    <col min="14337" max="14337" width="25.7109375" style="36" customWidth="1"/>
    <col min="14338" max="14338" width="8.42578125" style="36" customWidth="1"/>
    <col min="14339" max="14339" width="8.140625" style="36" customWidth="1"/>
    <col min="14340" max="14341" width="7.7109375" style="36" customWidth="1"/>
    <col min="14342" max="14342" width="8.85546875" style="36" customWidth="1"/>
    <col min="14343" max="14344" width="8.42578125" style="36" bestFit="1" customWidth="1"/>
    <col min="14345" max="14345" width="7.7109375" style="36" customWidth="1"/>
    <col min="14346" max="14346" width="8.85546875" style="36" customWidth="1"/>
    <col min="14347" max="14349" width="7.7109375" style="36" customWidth="1"/>
    <col min="14350" max="14350" width="25.7109375" style="36" customWidth="1"/>
    <col min="14351" max="14592" width="9.140625" style="36"/>
    <col min="14593" max="14593" width="25.7109375" style="36" customWidth="1"/>
    <col min="14594" max="14594" width="8.42578125" style="36" customWidth="1"/>
    <col min="14595" max="14595" width="8.140625" style="36" customWidth="1"/>
    <col min="14596" max="14597" width="7.7109375" style="36" customWidth="1"/>
    <col min="14598" max="14598" width="8.85546875" style="36" customWidth="1"/>
    <col min="14599" max="14600" width="8.42578125" style="36" bestFit="1" customWidth="1"/>
    <col min="14601" max="14601" width="7.7109375" style="36" customWidth="1"/>
    <col min="14602" max="14602" width="8.85546875" style="36" customWidth="1"/>
    <col min="14603" max="14605" width="7.7109375" style="36" customWidth="1"/>
    <col min="14606" max="14606" width="25.7109375" style="36" customWidth="1"/>
    <col min="14607" max="14848" width="9.140625" style="36"/>
    <col min="14849" max="14849" width="25.7109375" style="36" customWidth="1"/>
    <col min="14850" max="14850" width="8.42578125" style="36" customWidth="1"/>
    <col min="14851" max="14851" width="8.140625" style="36" customWidth="1"/>
    <col min="14852" max="14853" width="7.7109375" style="36" customWidth="1"/>
    <col min="14854" max="14854" width="8.85546875" style="36" customWidth="1"/>
    <col min="14855" max="14856" width="8.42578125" style="36" bestFit="1" customWidth="1"/>
    <col min="14857" max="14857" width="7.7109375" style="36" customWidth="1"/>
    <col min="14858" max="14858" width="8.85546875" style="36" customWidth="1"/>
    <col min="14859" max="14861" width="7.7109375" style="36" customWidth="1"/>
    <col min="14862" max="14862" width="25.7109375" style="36" customWidth="1"/>
    <col min="14863" max="15104" width="9.140625" style="36"/>
    <col min="15105" max="15105" width="25.7109375" style="36" customWidth="1"/>
    <col min="15106" max="15106" width="8.42578125" style="36" customWidth="1"/>
    <col min="15107" max="15107" width="8.140625" style="36" customWidth="1"/>
    <col min="15108" max="15109" width="7.7109375" style="36" customWidth="1"/>
    <col min="15110" max="15110" width="8.85546875" style="36" customWidth="1"/>
    <col min="15111" max="15112" width="8.42578125" style="36" bestFit="1" customWidth="1"/>
    <col min="15113" max="15113" width="7.7109375" style="36" customWidth="1"/>
    <col min="15114" max="15114" width="8.85546875" style="36" customWidth="1"/>
    <col min="15115" max="15117" width="7.7109375" style="36" customWidth="1"/>
    <col min="15118" max="15118" width="25.7109375" style="36" customWidth="1"/>
    <col min="15119" max="15360" width="9.140625" style="36"/>
    <col min="15361" max="15361" width="25.7109375" style="36" customWidth="1"/>
    <col min="15362" max="15362" width="8.42578125" style="36" customWidth="1"/>
    <col min="15363" max="15363" width="8.140625" style="36" customWidth="1"/>
    <col min="15364" max="15365" width="7.7109375" style="36" customWidth="1"/>
    <col min="15366" max="15366" width="8.85546875" style="36" customWidth="1"/>
    <col min="15367" max="15368" width="8.42578125" style="36" bestFit="1" customWidth="1"/>
    <col min="15369" max="15369" width="7.7109375" style="36" customWidth="1"/>
    <col min="15370" max="15370" width="8.85546875" style="36" customWidth="1"/>
    <col min="15371" max="15373" width="7.7109375" style="36" customWidth="1"/>
    <col min="15374" max="15374" width="25.7109375" style="36" customWidth="1"/>
    <col min="15375" max="15616" width="9.140625" style="36"/>
    <col min="15617" max="15617" width="25.7109375" style="36" customWidth="1"/>
    <col min="15618" max="15618" width="8.42578125" style="36" customWidth="1"/>
    <col min="15619" max="15619" width="8.140625" style="36" customWidth="1"/>
    <col min="15620" max="15621" width="7.7109375" style="36" customWidth="1"/>
    <col min="15622" max="15622" width="8.85546875" style="36" customWidth="1"/>
    <col min="15623" max="15624" width="8.42578125" style="36" bestFit="1" customWidth="1"/>
    <col min="15625" max="15625" width="7.7109375" style="36" customWidth="1"/>
    <col min="15626" max="15626" width="8.85546875" style="36" customWidth="1"/>
    <col min="15627" max="15629" width="7.7109375" style="36" customWidth="1"/>
    <col min="15630" max="15630" width="25.7109375" style="36" customWidth="1"/>
    <col min="15631" max="15872" width="9.140625" style="36"/>
    <col min="15873" max="15873" width="25.7109375" style="36" customWidth="1"/>
    <col min="15874" max="15874" width="8.42578125" style="36" customWidth="1"/>
    <col min="15875" max="15875" width="8.140625" style="36" customWidth="1"/>
    <col min="15876" max="15877" width="7.7109375" style="36" customWidth="1"/>
    <col min="15878" max="15878" width="8.85546875" style="36" customWidth="1"/>
    <col min="15879" max="15880" width="8.42578125" style="36" bestFit="1" customWidth="1"/>
    <col min="15881" max="15881" width="7.7109375" style="36" customWidth="1"/>
    <col min="15882" max="15882" width="8.85546875" style="36" customWidth="1"/>
    <col min="15883" max="15885" width="7.7109375" style="36" customWidth="1"/>
    <col min="15886" max="15886" width="25.7109375" style="36" customWidth="1"/>
    <col min="15887" max="16128" width="9.140625" style="36"/>
    <col min="16129" max="16129" width="25.7109375" style="36" customWidth="1"/>
    <col min="16130" max="16130" width="8.42578125" style="36" customWidth="1"/>
    <col min="16131" max="16131" width="8.140625" style="36" customWidth="1"/>
    <col min="16132" max="16133" width="7.7109375" style="36" customWidth="1"/>
    <col min="16134" max="16134" width="8.85546875" style="36" customWidth="1"/>
    <col min="16135" max="16136" width="8.42578125" style="36" bestFit="1" customWidth="1"/>
    <col min="16137" max="16137" width="7.7109375" style="36" customWidth="1"/>
    <col min="16138" max="16138" width="8.85546875" style="36" customWidth="1"/>
    <col min="16139" max="16141" width="7.7109375" style="36" customWidth="1"/>
    <col min="16142" max="16142" width="25.7109375" style="36" customWidth="1"/>
    <col min="16143" max="16384" width="9.140625" style="36"/>
  </cols>
  <sheetData>
    <row r="1" spans="1:14" ht="19.5" customHeight="1" x14ac:dyDescent="0.2">
      <c r="A1" s="1241" t="s">
        <v>498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</row>
    <row r="2" spans="1:14" ht="15.75" x14ac:dyDescent="0.2">
      <c r="A2" s="1243" t="s">
        <v>536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</row>
    <row r="3" spans="1:14" ht="15.75" x14ac:dyDescent="0.2">
      <c r="A3" s="1243" t="s">
        <v>1077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</row>
    <row r="4" spans="1:14" s="87" customFormat="1" ht="27.75" customHeight="1" x14ac:dyDescent="0.2">
      <c r="A4" s="609" t="s">
        <v>133</v>
      </c>
      <c r="B4" s="1123"/>
      <c r="C4" s="1123"/>
      <c r="D4" s="1123"/>
      <c r="E4" s="1123"/>
      <c r="F4" s="1123"/>
      <c r="G4" s="1123"/>
      <c r="H4" s="1123"/>
      <c r="I4" s="1123"/>
      <c r="J4" s="1123"/>
      <c r="K4" s="1123"/>
      <c r="L4" s="1123"/>
      <c r="M4" s="1123"/>
      <c r="N4" s="1109" t="s">
        <v>44</v>
      </c>
    </row>
    <row r="5" spans="1:14" ht="29.25" customHeight="1" thickBot="1" x14ac:dyDescent="0.25">
      <c r="A5" s="1289" t="s">
        <v>870</v>
      </c>
      <c r="B5" s="1292" t="s">
        <v>564</v>
      </c>
      <c r="C5" s="1293"/>
      <c r="D5" s="1293"/>
      <c r="E5" s="1294"/>
      <c r="F5" s="1291" t="s">
        <v>565</v>
      </c>
      <c r="G5" s="1291"/>
      <c r="H5" s="1291"/>
      <c r="I5" s="1291"/>
      <c r="J5" s="1291" t="s">
        <v>608</v>
      </c>
      <c r="K5" s="1291"/>
      <c r="L5" s="1291"/>
      <c r="M5" s="1291"/>
      <c r="N5" s="1283" t="s">
        <v>812</v>
      </c>
    </row>
    <row r="6" spans="1:14" ht="37.5" customHeight="1" x14ac:dyDescent="0.2">
      <c r="A6" s="1290"/>
      <c r="B6" s="706" t="s">
        <v>534</v>
      </c>
      <c r="C6" s="693" t="s">
        <v>387</v>
      </c>
      <c r="D6" s="694" t="s">
        <v>524</v>
      </c>
      <c r="E6" s="694" t="s">
        <v>523</v>
      </c>
      <c r="F6" s="706" t="s">
        <v>534</v>
      </c>
      <c r="G6" s="693" t="s">
        <v>387</v>
      </c>
      <c r="H6" s="694" t="s">
        <v>524</v>
      </c>
      <c r="I6" s="694" t="s">
        <v>523</v>
      </c>
      <c r="J6" s="706" t="s">
        <v>534</v>
      </c>
      <c r="K6" s="693" t="s">
        <v>387</v>
      </c>
      <c r="L6" s="694" t="s">
        <v>524</v>
      </c>
      <c r="M6" s="694" t="s">
        <v>523</v>
      </c>
      <c r="N6" s="1284"/>
    </row>
    <row r="7" spans="1:14" ht="24.95" customHeight="1" thickBot="1" x14ac:dyDescent="0.25">
      <c r="A7" s="1172">
        <v>2014</v>
      </c>
      <c r="B7" s="1173">
        <f t="shared" ref="B7" si="0">E7/D7*100</f>
        <v>104.04961984793917</v>
      </c>
      <c r="C7" s="1169">
        <f>E7+D7</f>
        <v>25496</v>
      </c>
      <c r="D7" s="1169">
        <f t="shared" ref="D7:D8" si="1">L7+H7</f>
        <v>12495</v>
      </c>
      <c r="E7" s="1169">
        <f>M7+I7</f>
        <v>13001</v>
      </c>
      <c r="F7" s="1173">
        <f t="shared" ref="F7" si="2">I7/H7*100</f>
        <v>103.12934631432545</v>
      </c>
      <c r="G7" s="1169">
        <f t="shared" ref="G7:G8" si="3">I7+H7</f>
        <v>17526</v>
      </c>
      <c r="H7" s="1170">
        <v>8628</v>
      </c>
      <c r="I7" s="1170">
        <v>8898</v>
      </c>
      <c r="J7" s="1173">
        <f t="shared" ref="J7" si="4">M7/L7*100</f>
        <v>106.10292216188259</v>
      </c>
      <c r="K7" s="1169">
        <f>M7+L7</f>
        <v>7970</v>
      </c>
      <c r="L7" s="1170">
        <v>3867</v>
      </c>
      <c r="M7" s="1170">
        <v>4103</v>
      </c>
      <c r="N7" s="1171">
        <v>2014</v>
      </c>
    </row>
    <row r="8" spans="1:14" ht="24.95" customHeight="1" thickBot="1" x14ac:dyDescent="0.25">
      <c r="A8" s="1110">
        <v>2015</v>
      </c>
      <c r="B8" s="1111">
        <f t="shared" ref="B8:B12" si="5">E8/D8*100</f>
        <v>104.57581573896353</v>
      </c>
      <c r="C8" s="1112">
        <f>E8+D8</f>
        <v>26646</v>
      </c>
      <c r="D8" s="1112">
        <f t="shared" si="1"/>
        <v>13025</v>
      </c>
      <c r="E8" s="1112">
        <f t="shared" ref="E8:E12" si="6">M8+I8</f>
        <v>13621</v>
      </c>
      <c r="F8" s="1111">
        <f t="shared" ref="F8:F12" si="7">I8/H8*100</f>
        <v>104.51412052479432</v>
      </c>
      <c r="G8" s="1112">
        <f t="shared" si="3"/>
        <v>18394</v>
      </c>
      <c r="H8" s="210">
        <v>8994</v>
      </c>
      <c r="I8" s="210">
        <v>9400</v>
      </c>
      <c r="J8" s="1111">
        <f t="shared" ref="J8:J12" si="8">M8/L8*100</f>
        <v>104.71347060282807</v>
      </c>
      <c r="K8" s="1112">
        <f t="shared" ref="K8:K15" si="9">M8+L8</f>
        <v>8252</v>
      </c>
      <c r="L8" s="210">
        <v>4031</v>
      </c>
      <c r="M8" s="210">
        <v>4221</v>
      </c>
      <c r="N8" s="1113">
        <v>2015</v>
      </c>
    </row>
    <row r="9" spans="1:14" ht="24.95" customHeight="1" thickBot="1" x14ac:dyDescent="0.25">
      <c r="A9" s="970">
        <v>2016</v>
      </c>
      <c r="B9" s="557">
        <f t="shared" si="5"/>
        <v>102.74986779481756</v>
      </c>
      <c r="C9" s="678">
        <f>SUM(E9)+(D9)</f>
        <v>26838</v>
      </c>
      <c r="D9" s="678">
        <f t="shared" ref="D9:E11" si="10">L9+H9</f>
        <v>13237</v>
      </c>
      <c r="E9" s="678">
        <f t="shared" si="10"/>
        <v>13601</v>
      </c>
      <c r="F9" s="557">
        <f t="shared" si="7"/>
        <v>102.9004189494038</v>
      </c>
      <c r="G9" s="678">
        <f t="shared" ref="G9:G13" si="11">SUM(I9)+(H9)</f>
        <v>18888</v>
      </c>
      <c r="H9" s="679">
        <v>9309</v>
      </c>
      <c r="I9" s="679">
        <v>9579</v>
      </c>
      <c r="J9" s="557">
        <f t="shared" si="8"/>
        <v>102.39307535641548</v>
      </c>
      <c r="K9" s="678">
        <f t="shared" si="9"/>
        <v>7950</v>
      </c>
      <c r="L9" s="679">
        <v>3928</v>
      </c>
      <c r="M9" s="679">
        <v>4022</v>
      </c>
      <c r="N9" s="680">
        <v>2016</v>
      </c>
    </row>
    <row r="10" spans="1:14" ht="24.95" customHeight="1" thickBot="1" x14ac:dyDescent="0.25">
      <c r="A10" s="1110">
        <v>2017</v>
      </c>
      <c r="B10" s="1111">
        <f t="shared" si="5"/>
        <v>104.97193263833199</v>
      </c>
      <c r="C10" s="1112">
        <f>SUM(E10)+(D10)</f>
        <v>28116</v>
      </c>
      <c r="D10" s="1112">
        <f t="shared" si="10"/>
        <v>13717</v>
      </c>
      <c r="E10" s="1112">
        <f t="shared" si="10"/>
        <v>14399</v>
      </c>
      <c r="F10" s="1111">
        <f t="shared" si="7"/>
        <v>104.71621069824417</v>
      </c>
      <c r="G10" s="1112">
        <f t="shared" si="11"/>
        <v>20054</v>
      </c>
      <c r="H10" s="210">
        <v>9796</v>
      </c>
      <c r="I10" s="210">
        <v>10258</v>
      </c>
      <c r="J10" s="1111">
        <f t="shared" si="8"/>
        <v>105.61081356796736</v>
      </c>
      <c r="K10" s="1112">
        <f t="shared" si="9"/>
        <v>8062</v>
      </c>
      <c r="L10" s="210">
        <v>3921</v>
      </c>
      <c r="M10" s="210">
        <v>4141</v>
      </c>
      <c r="N10" s="1113">
        <v>2017</v>
      </c>
    </row>
    <row r="11" spans="1:14" ht="24.95" customHeight="1" thickBot="1" x14ac:dyDescent="0.25">
      <c r="A11" s="970">
        <v>2018</v>
      </c>
      <c r="B11" s="557">
        <f t="shared" si="5"/>
        <v>101.95686330524212</v>
      </c>
      <c r="C11" s="678">
        <f>E11+D11</f>
        <v>28278</v>
      </c>
      <c r="D11" s="678">
        <f t="shared" si="10"/>
        <v>14002</v>
      </c>
      <c r="E11" s="678">
        <f t="shared" si="10"/>
        <v>14276</v>
      </c>
      <c r="F11" s="557">
        <f t="shared" si="7"/>
        <v>101.9125953820236</v>
      </c>
      <c r="G11" s="678">
        <f t="shared" si="11"/>
        <v>20375</v>
      </c>
      <c r="H11" s="679">
        <v>10091</v>
      </c>
      <c r="I11" s="679">
        <v>10284</v>
      </c>
      <c r="J11" s="557">
        <f t="shared" si="8"/>
        <v>102.07108156481719</v>
      </c>
      <c r="K11" s="678">
        <f t="shared" si="9"/>
        <v>7903</v>
      </c>
      <c r="L11" s="679">
        <v>3911</v>
      </c>
      <c r="M11" s="679">
        <v>3992</v>
      </c>
      <c r="N11" s="680">
        <v>2018</v>
      </c>
    </row>
    <row r="12" spans="1:14" ht="24.95" customHeight="1" thickBot="1" x14ac:dyDescent="0.25">
      <c r="A12" s="1110">
        <v>2019</v>
      </c>
      <c r="B12" s="1111">
        <f t="shared" si="5"/>
        <v>105.06013806846488</v>
      </c>
      <c r="C12" s="1112">
        <f>SUM(E12)+(D12)</f>
        <v>28813</v>
      </c>
      <c r="D12" s="1112">
        <f t="shared" ref="D12" si="12">L12+H12</f>
        <v>14051</v>
      </c>
      <c r="E12" s="1112">
        <f t="shared" si="6"/>
        <v>14762</v>
      </c>
      <c r="F12" s="1111">
        <f t="shared" si="7"/>
        <v>106.03751465416178</v>
      </c>
      <c r="G12" s="1112">
        <f t="shared" si="11"/>
        <v>21090</v>
      </c>
      <c r="H12" s="210">
        <v>10236</v>
      </c>
      <c r="I12" s="210">
        <v>10854</v>
      </c>
      <c r="J12" s="1111">
        <f t="shared" si="8"/>
        <v>102.43774574049804</v>
      </c>
      <c r="K12" s="1112">
        <f t="shared" si="9"/>
        <v>7723</v>
      </c>
      <c r="L12" s="210">
        <v>3815</v>
      </c>
      <c r="M12" s="210">
        <v>3908</v>
      </c>
      <c r="N12" s="1113">
        <v>2019</v>
      </c>
    </row>
    <row r="13" spans="1:14" ht="24.95" customHeight="1" thickBot="1" x14ac:dyDescent="0.25">
      <c r="A13" s="970">
        <v>2020</v>
      </c>
      <c r="B13" s="557">
        <f t="shared" ref="B13:B15" si="13">E13/D13*100</f>
        <v>104.12521739130436</v>
      </c>
      <c r="C13" s="678">
        <f>SUM(E13)+(D13)</f>
        <v>29343</v>
      </c>
      <c r="D13" s="678">
        <f t="shared" ref="D13:D15" si="14">L13+H13</f>
        <v>14375</v>
      </c>
      <c r="E13" s="678">
        <f t="shared" ref="E13:E15" si="15">M13+I13</f>
        <v>14968</v>
      </c>
      <c r="F13" s="557">
        <f t="shared" ref="F13:F15" si="16">I13/H13*100</f>
        <v>105.00324886289798</v>
      </c>
      <c r="G13" s="678">
        <f t="shared" si="11"/>
        <v>22085</v>
      </c>
      <c r="H13" s="679">
        <v>10773</v>
      </c>
      <c r="I13" s="679">
        <v>11312</v>
      </c>
      <c r="J13" s="557">
        <f t="shared" ref="J13:J15" si="17">M13/L13*100</f>
        <v>101.49916712937257</v>
      </c>
      <c r="K13" s="678">
        <f t="shared" si="9"/>
        <v>7258</v>
      </c>
      <c r="L13" s="679">
        <v>3602</v>
      </c>
      <c r="M13" s="679">
        <v>3656</v>
      </c>
      <c r="N13" s="680">
        <v>2020</v>
      </c>
    </row>
    <row r="14" spans="1:14" ht="24.95" customHeight="1" thickBot="1" x14ac:dyDescent="0.25">
      <c r="A14" s="1110">
        <v>2021</v>
      </c>
      <c r="B14" s="1111">
        <f t="shared" si="13"/>
        <v>106.80320150659132</v>
      </c>
      <c r="C14" s="1112">
        <f>SUM(E14)+(D14)</f>
        <v>26355</v>
      </c>
      <c r="D14" s="1112">
        <f t="shared" si="14"/>
        <v>12744</v>
      </c>
      <c r="E14" s="1112">
        <f t="shared" si="15"/>
        <v>13611</v>
      </c>
      <c r="F14" s="1111">
        <f t="shared" si="16"/>
        <v>106.12267616609149</v>
      </c>
      <c r="G14" s="1112">
        <f t="shared" ref="G14" si="18">SUM(I14)+(H14)</f>
        <v>18516</v>
      </c>
      <c r="H14" s="210">
        <v>8983</v>
      </c>
      <c r="I14" s="210">
        <v>9533</v>
      </c>
      <c r="J14" s="1111">
        <f t="shared" si="17"/>
        <v>108.42860941239032</v>
      </c>
      <c r="K14" s="1112">
        <f t="shared" si="9"/>
        <v>7839</v>
      </c>
      <c r="L14" s="210">
        <v>3761</v>
      </c>
      <c r="M14" s="210">
        <v>4078</v>
      </c>
      <c r="N14" s="1113">
        <v>2021</v>
      </c>
    </row>
    <row r="15" spans="1:14" ht="24.95" customHeight="1" thickBot="1" x14ac:dyDescent="0.25">
      <c r="A15" s="970">
        <v>2022</v>
      </c>
      <c r="B15" s="557">
        <f t="shared" si="13"/>
        <v>103.4443080699601</v>
      </c>
      <c r="C15" s="678">
        <f>SUM(E15)+(D15)</f>
        <v>26521</v>
      </c>
      <c r="D15" s="678">
        <f t="shared" si="14"/>
        <v>13036</v>
      </c>
      <c r="E15" s="678">
        <f t="shared" si="15"/>
        <v>13485</v>
      </c>
      <c r="F15" s="557">
        <f t="shared" si="16"/>
        <v>103.51652979574648</v>
      </c>
      <c r="G15" s="678">
        <f t="shared" ref="G15" si="19">SUM(I15)+(H15)</f>
        <v>19330</v>
      </c>
      <c r="H15" s="679">
        <v>9498</v>
      </c>
      <c r="I15" s="679">
        <v>9832</v>
      </c>
      <c r="J15" s="557">
        <f t="shared" si="17"/>
        <v>103.2504239683437</v>
      </c>
      <c r="K15" s="678">
        <f t="shared" si="9"/>
        <v>7191</v>
      </c>
      <c r="L15" s="679">
        <v>3538</v>
      </c>
      <c r="M15" s="679">
        <v>3653</v>
      </c>
      <c r="N15" s="680">
        <v>2022</v>
      </c>
    </row>
    <row r="16" spans="1:14" x14ac:dyDescent="0.2">
      <c r="A16" s="1295" t="s">
        <v>533</v>
      </c>
      <c r="B16" s="1295"/>
      <c r="C16" s="1295"/>
      <c r="D16" s="1295"/>
      <c r="E16" s="1122"/>
      <c r="F16" s="1122"/>
      <c r="G16" s="1122"/>
      <c r="H16" s="1122"/>
      <c r="I16" s="1122"/>
      <c r="J16" s="1122"/>
      <c r="K16" s="1122"/>
      <c r="L16" s="1288" t="s">
        <v>535</v>
      </c>
      <c r="M16" s="1288"/>
      <c r="N16" s="1288"/>
    </row>
    <row r="17" spans="1:14" x14ac:dyDescent="0.2">
      <c r="A17" s="1196" t="s">
        <v>1282</v>
      </c>
      <c r="B17" s="1196"/>
      <c r="C17" s="1196"/>
      <c r="D17" s="1196"/>
      <c r="E17" s="259"/>
      <c r="F17" s="259"/>
      <c r="G17" s="259"/>
      <c r="H17" s="259"/>
      <c r="I17" s="259"/>
      <c r="J17" s="259"/>
      <c r="K17" s="259"/>
      <c r="L17" s="1287" t="s">
        <v>1283</v>
      </c>
      <c r="M17" s="1287"/>
      <c r="N17" s="1287"/>
    </row>
    <row r="18" spans="1:14" ht="12.75" customHeight="1" x14ac:dyDescent="0.2">
      <c r="A18" s="36"/>
      <c r="B18" s="36"/>
      <c r="C18" s="278"/>
      <c r="D18" s="36"/>
      <c r="E18" s="36"/>
      <c r="F18" s="12"/>
      <c r="G18" s="12"/>
      <c r="H18" s="12"/>
      <c r="I18" s="12"/>
      <c r="J18" s="12"/>
      <c r="K18" s="12"/>
      <c r="L18" s="12"/>
      <c r="M18" s="36"/>
      <c r="N18" s="36"/>
    </row>
    <row r="19" spans="1:14" x14ac:dyDescent="0.2">
      <c r="A19" s="36"/>
      <c r="B19" s="36"/>
      <c r="C19" s="278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">
      <c r="A20" s="36"/>
      <c r="B20" s="36"/>
      <c r="C20" s="278"/>
      <c r="D20" s="36"/>
      <c r="E20" s="36"/>
      <c r="F20" s="36"/>
      <c r="G20" s="36"/>
      <c r="H20" s="236"/>
      <c r="I20" s="236"/>
      <c r="J20" s="36"/>
      <c r="K20" s="36"/>
      <c r="L20" s="236"/>
      <c r="M20" s="236"/>
      <c r="N20" s="36"/>
    </row>
    <row r="21" spans="1:14" x14ac:dyDescent="0.2">
      <c r="A21" s="36"/>
      <c r="B21" s="36"/>
      <c r="C21" s="278"/>
      <c r="D21" s="236"/>
      <c r="E21" s="236"/>
      <c r="F21" s="36"/>
      <c r="G21" s="236"/>
      <c r="H21" s="236"/>
      <c r="I21" s="236"/>
      <c r="J21" s="236"/>
      <c r="K21" s="236"/>
      <c r="L21" s="236"/>
      <c r="M21" s="236"/>
      <c r="N21" s="36"/>
    </row>
    <row r="22" spans="1:14" x14ac:dyDescent="0.2">
      <c r="A22" s="36"/>
      <c r="B22" s="36"/>
      <c r="C22" s="278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">
      <c r="A23" s="36"/>
      <c r="B23" s="36"/>
      <c r="C23" s="278"/>
      <c r="D23" s="36"/>
      <c r="E23" s="36"/>
      <c r="F23" s="36"/>
      <c r="G23" s="36"/>
      <c r="H23" s="236"/>
      <c r="I23" s="236"/>
      <c r="J23" s="36"/>
      <c r="K23" s="36"/>
      <c r="L23" s="236"/>
      <c r="M23" s="236"/>
      <c r="N23" s="36"/>
    </row>
    <row r="24" spans="1:14" x14ac:dyDescent="0.2">
      <c r="A24" s="36"/>
      <c r="B24" s="36"/>
      <c r="C24" s="27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">
      <c r="A25" s="36"/>
      <c r="B25" s="36"/>
      <c r="C25" s="278"/>
      <c r="D25" s="36"/>
      <c r="E25" s="36"/>
      <c r="F25" s="36"/>
      <c r="G25" s="36"/>
      <c r="H25" s="36"/>
      <c r="I25" s="646"/>
      <c r="J25" s="646"/>
      <c r="K25" s="36"/>
      <c r="L25" s="646"/>
      <c r="M25" s="36"/>
      <c r="N25" s="36"/>
    </row>
    <row r="26" spans="1:14" x14ac:dyDescent="0.2">
      <c r="A26" s="36"/>
      <c r="B26" s="36"/>
      <c r="C26" s="278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">
      <c r="A27" s="36"/>
      <c r="B27" s="36"/>
      <c r="C27" s="278"/>
      <c r="D27" s="36"/>
      <c r="E27" s="36"/>
      <c r="F27" s="36"/>
      <c r="G27" s="36"/>
      <c r="H27" s="236"/>
      <c r="I27" s="236"/>
      <c r="J27" s="36"/>
      <c r="K27" s="36"/>
      <c r="L27" s="236"/>
      <c r="M27" s="236"/>
      <c r="N27" s="36"/>
    </row>
    <row r="28" spans="1:14" ht="12.7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ht="12.7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ht="12.7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</sheetData>
  <mergeCells count="11">
    <mergeCell ref="L17:N17"/>
    <mergeCell ref="L16:N16"/>
    <mergeCell ref="A1:N1"/>
    <mergeCell ref="A2:N2"/>
    <mergeCell ref="A3:N3"/>
    <mergeCell ref="A5:A6"/>
    <mergeCell ref="N5:N6"/>
    <mergeCell ref="J5:M5"/>
    <mergeCell ref="F5:I5"/>
    <mergeCell ref="B5:E5"/>
    <mergeCell ref="A16:D16"/>
  </mergeCells>
  <printOptions horizontalCentered="1" verticalCentered="1"/>
  <pageMargins left="0" right="0" top="0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O16"/>
  <sheetViews>
    <sheetView view="pageBreakPreview" topLeftCell="D1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42578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9.42578125" style="3" bestFit="1" customWidth="1"/>
    <col min="10" max="10" width="9.42578125" style="3" customWidth="1"/>
    <col min="11" max="11" width="8.85546875" style="3" customWidth="1"/>
    <col min="12" max="14" width="8.42578125" style="3" customWidth="1"/>
    <col min="15" max="15" width="20.28515625" style="3" customWidth="1"/>
    <col min="16" max="256" width="9.140625" style="2"/>
    <col min="257" max="257" width="22.42578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42578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42578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42578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42578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42578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42578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42578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42578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42578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42578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42578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42578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42578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42578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42578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42578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42578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42578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42578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42578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42578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42578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42578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42578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42578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42578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42578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42578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42578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42578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42578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42578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42578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42578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42578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42578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42578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42578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42578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42578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42578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42578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42578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42578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42578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42578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42578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42578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42578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42578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42578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42578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42578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42578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42578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42578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42578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42578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42578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42578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42578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42578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 x14ac:dyDescent="0.2">
      <c r="A1" s="1285" t="s">
        <v>1040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</row>
    <row r="2" spans="1:15" ht="15.75" x14ac:dyDescent="0.2">
      <c r="A2" s="1286" t="s">
        <v>403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</row>
    <row r="3" spans="1:15" ht="15.75" x14ac:dyDescent="0.2">
      <c r="A3" s="1286" t="s">
        <v>1077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</row>
    <row r="4" spans="1:15" s="25" customFormat="1" ht="25.5" customHeight="1" x14ac:dyDescent="0.2">
      <c r="A4" s="615" t="s">
        <v>140</v>
      </c>
      <c r="B4" s="1204"/>
      <c r="C4" s="1204"/>
      <c r="D4" s="1204"/>
      <c r="E4" s="1204"/>
      <c r="F4" s="1204"/>
      <c r="G4" s="1204"/>
      <c r="H4" s="1204"/>
      <c r="I4" s="1204"/>
      <c r="J4" s="1204"/>
      <c r="K4" s="1204"/>
      <c r="L4" s="1204"/>
      <c r="M4" s="1204"/>
      <c r="N4" s="1204"/>
      <c r="O4" s="1203" t="s">
        <v>56</v>
      </c>
    </row>
    <row r="5" spans="1:15" s="36" customFormat="1" ht="38.25" customHeight="1" thickBot="1" x14ac:dyDescent="0.25">
      <c r="A5" s="1289" t="s">
        <v>869</v>
      </c>
      <c r="B5" s="1292" t="s">
        <v>564</v>
      </c>
      <c r="C5" s="1293"/>
      <c r="D5" s="1293"/>
      <c r="E5" s="1293"/>
      <c r="F5" s="1294"/>
      <c r="G5" s="1291" t="s">
        <v>565</v>
      </c>
      <c r="H5" s="1291"/>
      <c r="I5" s="1291"/>
      <c r="J5" s="1291"/>
      <c r="K5" s="1291" t="s">
        <v>608</v>
      </c>
      <c r="L5" s="1291"/>
      <c r="M5" s="1291"/>
      <c r="N5" s="1291"/>
      <c r="O5" s="1283" t="s">
        <v>796</v>
      </c>
    </row>
    <row r="6" spans="1:15" s="36" customFormat="1" ht="38.25" customHeight="1" thickBot="1" x14ac:dyDescent="0.25">
      <c r="A6" s="1290"/>
      <c r="B6" s="694" t="s">
        <v>387</v>
      </c>
      <c r="C6" s="694" t="s">
        <v>538</v>
      </c>
      <c r="D6" s="694" t="s">
        <v>524</v>
      </c>
      <c r="E6" s="694" t="s">
        <v>537</v>
      </c>
      <c r="F6" s="694" t="s">
        <v>523</v>
      </c>
      <c r="G6" s="694" t="s">
        <v>34</v>
      </c>
      <c r="H6" s="693" t="s">
        <v>387</v>
      </c>
      <c r="I6" s="694" t="s">
        <v>524</v>
      </c>
      <c r="J6" s="694" t="s">
        <v>523</v>
      </c>
      <c r="K6" s="694" t="s">
        <v>34</v>
      </c>
      <c r="L6" s="693" t="s">
        <v>387</v>
      </c>
      <c r="M6" s="694" t="s">
        <v>524</v>
      </c>
      <c r="N6" s="694" t="s">
        <v>523</v>
      </c>
      <c r="O6" s="1284"/>
    </row>
    <row r="7" spans="1:15" ht="24.95" customHeight="1" thickBot="1" x14ac:dyDescent="0.25">
      <c r="A7" s="1178">
        <v>2014</v>
      </c>
      <c r="B7" s="1179">
        <f t="shared" ref="B7:B16" si="0">SUM(L7+H7)</f>
        <v>25443</v>
      </c>
      <c r="C7" s="1180">
        <f>SUM(D7/B7*100)</f>
        <v>49.003655229336161</v>
      </c>
      <c r="D7" s="1179">
        <f t="shared" ref="D7:D16" si="1">SUM(M7+I7)</f>
        <v>12468</v>
      </c>
      <c r="E7" s="1180">
        <f t="shared" ref="E7:E16" si="2">SUM(F7/B7*100)</f>
        <v>50.996344770663839</v>
      </c>
      <c r="F7" s="1179">
        <f>SUM(N7+J7)</f>
        <v>12975</v>
      </c>
      <c r="G7" s="1181">
        <f>SUM(H7/B7*100)</f>
        <v>68.737963290492473</v>
      </c>
      <c r="H7" s="1179">
        <f>SUM(I7:J7)</f>
        <v>17489</v>
      </c>
      <c r="I7" s="1182">
        <v>8609</v>
      </c>
      <c r="J7" s="1182">
        <v>8880</v>
      </c>
      <c r="K7" s="1181">
        <f>SUM(L7/B7*100)</f>
        <v>31.26203670950753</v>
      </c>
      <c r="L7" s="1179">
        <f>SUM(M7:N7)</f>
        <v>7954</v>
      </c>
      <c r="M7" s="1182">
        <v>3859</v>
      </c>
      <c r="N7" s="1182">
        <v>4095</v>
      </c>
      <c r="O7" s="1183">
        <v>2014</v>
      </c>
    </row>
    <row r="8" spans="1:15" ht="24.95" customHeight="1" thickBot="1" x14ac:dyDescent="0.25">
      <c r="A8" s="1197">
        <v>2015</v>
      </c>
      <c r="B8" s="1198">
        <f t="shared" si="0"/>
        <v>26622</v>
      </c>
      <c r="C8" s="1199">
        <f>SUM(D8/B8*100)</f>
        <v>48.876868755164907</v>
      </c>
      <c r="D8" s="1198">
        <f t="shared" si="1"/>
        <v>13012</v>
      </c>
      <c r="E8" s="1199">
        <f t="shared" si="2"/>
        <v>51.123131244835093</v>
      </c>
      <c r="F8" s="1198">
        <f t="shared" ref="F8:F11" si="3">SUM(N8+J8)</f>
        <v>13610</v>
      </c>
      <c r="G8" s="1200">
        <f t="shared" ref="G8:G11" si="4">SUM(H8/B8*100)</f>
        <v>69.033130493576749</v>
      </c>
      <c r="H8" s="1198">
        <f t="shared" ref="H8:H16" si="5">SUM(I8:J8)</f>
        <v>18378</v>
      </c>
      <c r="I8" s="1201">
        <v>8984</v>
      </c>
      <c r="J8" s="1201">
        <v>9394</v>
      </c>
      <c r="K8" s="1200">
        <f t="shared" ref="K8:K12" si="6">SUM(L8/B8*100)</f>
        <v>30.966869506423262</v>
      </c>
      <c r="L8" s="1198">
        <f t="shared" ref="L8:L16" si="7">SUM(M8:N8)</f>
        <v>8244</v>
      </c>
      <c r="M8" s="1201">
        <v>4028</v>
      </c>
      <c r="N8" s="1201">
        <v>4216</v>
      </c>
      <c r="O8" s="1202">
        <v>2015</v>
      </c>
    </row>
    <row r="9" spans="1:15" ht="24.95" customHeight="1" thickBot="1" x14ac:dyDescent="0.25">
      <c r="A9" s="1178">
        <v>2016</v>
      </c>
      <c r="B9" s="1179">
        <f t="shared" si="0"/>
        <v>26816</v>
      </c>
      <c r="C9" s="1180">
        <f t="shared" ref="C9:C12" si="8">SUM(D9/B9*100)</f>
        <v>49.317571599045344</v>
      </c>
      <c r="D9" s="1179">
        <f t="shared" si="1"/>
        <v>13225</v>
      </c>
      <c r="E9" s="1180">
        <f t="shared" si="2"/>
        <v>50.682428400954649</v>
      </c>
      <c r="F9" s="1179">
        <f t="shared" si="3"/>
        <v>13591</v>
      </c>
      <c r="G9" s="1181">
        <f t="shared" si="4"/>
        <v>70.398269689737475</v>
      </c>
      <c r="H9" s="1179">
        <f t="shared" si="5"/>
        <v>18878</v>
      </c>
      <c r="I9" s="1182">
        <v>9303</v>
      </c>
      <c r="J9" s="1182">
        <v>9575</v>
      </c>
      <c r="K9" s="1181">
        <f t="shared" si="6"/>
        <v>29.601730310262532</v>
      </c>
      <c r="L9" s="1179">
        <f t="shared" si="7"/>
        <v>7938</v>
      </c>
      <c r="M9" s="1182">
        <v>3922</v>
      </c>
      <c r="N9" s="1182">
        <v>4016</v>
      </c>
      <c r="O9" s="1183">
        <v>2016</v>
      </c>
    </row>
    <row r="10" spans="1:15" ht="24.95" customHeight="1" thickBot="1" x14ac:dyDescent="0.25">
      <c r="A10" s="1197">
        <v>2017</v>
      </c>
      <c r="B10" s="1198">
        <f t="shared" si="0"/>
        <v>27906</v>
      </c>
      <c r="C10" s="1199">
        <f t="shared" si="8"/>
        <v>48.79595785852505</v>
      </c>
      <c r="D10" s="1198">
        <f t="shared" si="1"/>
        <v>13617</v>
      </c>
      <c r="E10" s="1199">
        <f t="shared" si="2"/>
        <v>51.20404214147495</v>
      </c>
      <c r="F10" s="1198">
        <f t="shared" si="3"/>
        <v>14289</v>
      </c>
      <c r="G10" s="1200">
        <f t="shared" si="4"/>
        <v>71.533003655127928</v>
      </c>
      <c r="H10" s="1198">
        <f t="shared" si="5"/>
        <v>19962</v>
      </c>
      <c r="I10" s="1201">
        <v>9759</v>
      </c>
      <c r="J10" s="1201">
        <v>10203</v>
      </c>
      <c r="K10" s="1200">
        <f t="shared" si="6"/>
        <v>28.466996344872069</v>
      </c>
      <c r="L10" s="1198">
        <f t="shared" si="7"/>
        <v>7944</v>
      </c>
      <c r="M10" s="1201">
        <v>3858</v>
      </c>
      <c r="N10" s="1201">
        <v>4086</v>
      </c>
      <c r="O10" s="1202">
        <v>2017</v>
      </c>
    </row>
    <row r="11" spans="1:15" ht="24.95" customHeight="1" thickBot="1" x14ac:dyDescent="0.25">
      <c r="A11" s="1178">
        <v>2018</v>
      </c>
      <c r="B11" s="1179">
        <f t="shared" si="0"/>
        <v>28069</v>
      </c>
      <c r="C11" s="1180">
        <f t="shared" si="8"/>
        <v>49.470946595888705</v>
      </c>
      <c r="D11" s="1179">
        <f t="shared" si="1"/>
        <v>13886</v>
      </c>
      <c r="E11" s="1180">
        <f t="shared" si="2"/>
        <v>50.529053404111302</v>
      </c>
      <c r="F11" s="1179">
        <f t="shared" si="3"/>
        <v>14183</v>
      </c>
      <c r="G11" s="1181">
        <f t="shared" si="4"/>
        <v>72.200648402151842</v>
      </c>
      <c r="H11" s="1179">
        <f t="shared" si="5"/>
        <v>20266</v>
      </c>
      <c r="I11" s="1182">
        <v>10032</v>
      </c>
      <c r="J11" s="1182">
        <v>10234</v>
      </c>
      <c r="K11" s="1181">
        <f t="shared" si="6"/>
        <v>27.799351597848158</v>
      </c>
      <c r="L11" s="1179">
        <f t="shared" si="7"/>
        <v>7803</v>
      </c>
      <c r="M11" s="1182">
        <v>3854</v>
      </c>
      <c r="N11" s="1182">
        <v>3949</v>
      </c>
      <c r="O11" s="1183">
        <v>2018</v>
      </c>
    </row>
    <row r="12" spans="1:15" ht="24.95" customHeight="1" thickBot="1" x14ac:dyDescent="0.25">
      <c r="A12" s="1197">
        <v>2019</v>
      </c>
      <c r="B12" s="1198">
        <f t="shared" si="0"/>
        <v>28412</v>
      </c>
      <c r="C12" s="1199">
        <f t="shared" si="8"/>
        <v>48.771645783471776</v>
      </c>
      <c r="D12" s="1198">
        <f t="shared" si="1"/>
        <v>13857</v>
      </c>
      <c r="E12" s="1199">
        <f t="shared" si="2"/>
        <v>51.228354216528224</v>
      </c>
      <c r="F12" s="1198">
        <f t="shared" ref="F12:F16" si="9">SUM(N12+J12)</f>
        <v>14555</v>
      </c>
      <c r="G12" s="1200">
        <f>SUM(H12/B12*100)</f>
        <v>73.616781641559896</v>
      </c>
      <c r="H12" s="1198">
        <f t="shared" si="5"/>
        <v>20916</v>
      </c>
      <c r="I12" s="1201">
        <v>10157</v>
      </c>
      <c r="J12" s="1201">
        <v>10759</v>
      </c>
      <c r="K12" s="1200">
        <f t="shared" si="6"/>
        <v>26.383218358440097</v>
      </c>
      <c r="L12" s="1198">
        <f t="shared" si="7"/>
        <v>7496</v>
      </c>
      <c r="M12" s="1201">
        <v>3700</v>
      </c>
      <c r="N12" s="1201">
        <v>3796</v>
      </c>
      <c r="O12" s="1202">
        <v>2019</v>
      </c>
    </row>
    <row r="13" spans="1:15" ht="24.95" customHeight="1" thickBot="1" x14ac:dyDescent="0.25">
      <c r="A13" s="1178">
        <v>2020</v>
      </c>
      <c r="B13" s="1179">
        <f t="shared" si="0"/>
        <v>29014</v>
      </c>
      <c r="C13" s="1180">
        <f>SUM(D13/B13*100)</f>
        <v>48.99014268973599</v>
      </c>
      <c r="D13" s="1179">
        <f t="shared" ref="D13:D15" si="10">SUM(M13+I13)</f>
        <v>14214</v>
      </c>
      <c r="E13" s="1180">
        <f t="shared" ref="E13:E15" si="11">SUM(F13/B13*100)</f>
        <v>51.009857310264003</v>
      </c>
      <c r="F13" s="1179">
        <f t="shared" ref="F13" si="12">SUM(N13+J13)</f>
        <v>14800</v>
      </c>
      <c r="G13" s="1181">
        <f>SUM(H13/B13*100)</f>
        <v>75.535948162955819</v>
      </c>
      <c r="H13" s="1179">
        <f t="shared" ref="H13:H15" si="13">SUM(I13:J13)</f>
        <v>21916</v>
      </c>
      <c r="I13" s="1182">
        <v>10693</v>
      </c>
      <c r="J13" s="1182">
        <v>11223</v>
      </c>
      <c r="K13" s="1181">
        <f t="shared" ref="K13:K15" si="14">SUM(L13/B13*100)</f>
        <v>24.464051837044185</v>
      </c>
      <c r="L13" s="1179">
        <f t="shared" ref="L13:L15" si="15">SUM(M13:N13)</f>
        <v>7098</v>
      </c>
      <c r="M13" s="1182">
        <v>3521</v>
      </c>
      <c r="N13" s="1182">
        <v>3577</v>
      </c>
      <c r="O13" s="1183">
        <v>2020</v>
      </c>
    </row>
    <row r="14" spans="1:15" ht="24.95" customHeight="1" thickBot="1" x14ac:dyDescent="0.25">
      <c r="A14" s="1197">
        <v>2021</v>
      </c>
      <c r="B14" s="1198">
        <f t="shared" si="0"/>
        <v>26319</v>
      </c>
      <c r="C14" s="1199">
        <f>SUM(D14/B14*100)</f>
        <v>48.352900946084574</v>
      </c>
      <c r="D14" s="1198">
        <f t="shared" si="10"/>
        <v>12726</v>
      </c>
      <c r="E14" s="1199">
        <f t="shared" si="11"/>
        <v>51.647099053915426</v>
      </c>
      <c r="F14" s="1198">
        <f t="shared" ref="F14" si="16">SUM(N14+J14)</f>
        <v>13593</v>
      </c>
      <c r="G14" s="1200">
        <f>SUM(H14/B14*100)</f>
        <v>70.310422128500321</v>
      </c>
      <c r="H14" s="1198">
        <f t="shared" si="13"/>
        <v>18505</v>
      </c>
      <c r="I14" s="1201">
        <v>8977</v>
      </c>
      <c r="J14" s="1201">
        <v>9528</v>
      </c>
      <c r="K14" s="1200">
        <f t="shared" si="14"/>
        <v>29.689577871499679</v>
      </c>
      <c r="L14" s="1198">
        <f t="shared" si="15"/>
        <v>7814</v>
      </c>
      <c r="M14" s="1201">
        <v>3749</v>
      </c>
      <c r="N14" s="1201">
        <v>4065</v>
      </c>
      <c r="O14" s="1202">
        <v>2021</v>
      </c>
    </row>
    <row r="15" spans="1:15" ht="24.95" customHeight="1" thickBot="1" x14ac:dyDescent="0.25">
      <c r="A15" s="1178">
        <v>2022</v>
      </c>
      <c r="B15" s="1179">
        <f t="shared" si="0"/>
        <v>26316</v>
      </c>
      <c r="C15" s="1180">
        <f>SUM(D15/B15*100)</f>
        <v>49.095607235142118</v>
      </c>
      <c r="D15" s="1179">
        <f t="shared" si="10"/>
        <v>12920</v>
      </c>
      <c r="E15" s="1180">
        <f t="shared" si="11"/>
        <v>50.904392764857889</v>
      </c>
      <c r="F15" s="1179">
        <f t="shared" ref="F15" si="17">SUM(N15+J15)</f>
        <v>13396</v>
      </c>
      <c r="G15" s="1181">
        <f>SUM(H15/B15*100)</f>
        <v>72.834017327861375</v>
      </c>
      <c r="H15" s="1179">
        <f t="shared" si="13"/>
        <v>19167</v>
      </c>
      <c r="I15" s="1182">
        <v>9408</v>
      </c>
      <c r="J15" s="1182">
        <v>9759</v>
      </c>
      <c r="K15" s="1181">
        <f t="shared" si="14"/>
        <v>27.165982672138622</v>
      </c>
      <c r="L15" s="1179">
        <f t="shared" si="15"/>
        <v>7149</v>
      </c>
      <c r="M15" s="1182">
        <v>3512</v>
      </c>
      <c r="N15" s="1182">
        <v>3637</v>
      </c>
      <c r="O15" s="1183">
        <v>2022</v>
      </c>
    </row>
    <row r="16" spans="1:15" ht="24.95" customHeight="1" thickBot="1" x14ac:dyDescent="0.25">
      <c r="A16" s="1197">
        <v>2023</v>
      </c>
      <c r="B16" s="1198">
        <f t="shared" si="0"/>
        <v>27322</v>
      </c>
      <c r="C16" s="1199">
        <f>SUM(D16/B16*100)</f>
        <v>48.609179415855351</v>
      </c>
      <c r="D16" s="1198">
        <f t="shared" si="1"/>
        <v>13281</v>
      </c>
      <c r="E16" s="1199">
        <f t="shared" si="2"/>
        <v>51.390820584144649</v>
      </c>
      <c r="F16" s="1198">
        <f t="shared" si="9"/>
        <v>14041</v>
      </c>
      <c r="G16" s="1200">
        <f>SUM(H16/B16*100)</f>
        <v>74.485762389283366</v>
      </c>
      <c r="H16" s="1198">
        <f t="shared" si="5"/>
        <v>20351</v>
      </c>
      <c r="I16" s="1201">
        <v>9827</v>
      </c>
      <c r="J16" s="1201">
        <v>10524</v>
      </c>
      <c r="K16" s="1200">
        <f>SUM(L16/B16*100)</f>
        <v>25.514237610716638</v>
      </c>
      <c r="L16" s="1198">
        <f t="shared" si="7"/>
        <v>6971</v>
      </c>
      <c r="M16" s="1201">
        <v>3454</v>
      </c>
      <c r="N16" s="1201">
        <v>3517</v>
      </c>
      <c r="O16" s="1202">
        <v>2023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K25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5.7109375" style="37" customWidth="1"/>
    <col min="2" max="2" width="8.42578125" style="37" customWidth="1"/>
    <col min="3" max="3" width="8.140625" style="37" customWidth="1"/>
    <col min="4" max="5" width="8" style="37" customWidth="1"/>
    <col min="6" max="6" width="8.140625" style="37" customWidth="1"/>
    <col min="7" max="7" width="8" style="37" customWidth="1"/>
    <col min="8" max="8" width="8.28515625" style="37" customWidth="1"/>
    <col min="9" max="10" width="7.7109375" style="37" customWidth="1"/>
    <col min="11" max="11" width="25.7109375" style="37" customWidth="1"/>
    <col min="12" max="256" width="9.140625" style="36"/>
    <col min="257" max="257" width="25.7109375" style="36" customWidth="1"/>
    <col min="258" max="266" width="7.7109375" style="36" customWidth="1"/>
    <col min="267" max="267" width="25.7109375" style="36" customWidth="1"/>
    <col min="268" max="512" width="9.140625" style="36"/>
    <col min="513" max="513" width="25.7109375" style="36" customWidth="1"/>
    <col min="514" max="522" width="7.7109375" style="36" customWidth="1"/>
    <col min="523" max="523" width="25.7109375" style="36" customWidth="1"/>
    <col min="524" max="768" width="9.140625" style="36"/>
    <col min="769" max="769" width="25.7109375" style="36" customWidth="1"/>
    <col min="770" max="778" width="7.7109375" style="36" customWidth="1"/>
    <col min="779" max="779" width="25.7109375" style="36" customWidth="1"/>
    <col min="780" max="1024" width="9.140625" style="36"/>
    <col min="1025" max="1025" width="25.7109375" style="36" customWidth="1"/>
    <col min="1026" max="1034" width="7.7109375" style="36" customWidth="1"/>
    <col min="1035" max="1035" width="25.7109375" style="36" customWidth="1"/>
    <col min="1036" max="1280" width="9.140625" style="36"/>
    <col min="1281" max="1281" width="25.7109375" style="36" customWidth="1"/>
    <col min="1282" max="1290" width="7.7109375" style="36" customWidth="1"/>
    <col min="1291" max="1291" width="25.7109375" style="36" customWidth="1"/>
    <col min="1292" max="1536" width="9.140625" style="36"/>
    <col min="1537" max="1537" width="25.7109375" style="36" customWidth="1"/>
    <col min="1538" max="1546" width="7.7109375" style="36" customWidth="1"/>
    <col min="1547" max="1547" width="25.7109375" style="36" customWidth="1"/>
    <col min="1548" max="1792" width="9.140625" style="36"/>
    <col min="1793" max="1793" width="25.7109375" style="36" customWidth="1"/>
    <col min="1794" max="1802" width="7.7109375" style="36" customWidth="1"/>
    <col min="1803" max="1803" width="25.7109375" style="36" customWidth="1"/>
    <col min="1804" max="2048" width="9.140625" style="36"/>
    <col min="2049" max="2049" width="25.7109375" style="36" customWidth="1"/>
    <col min="2050" max="2058" width="7.7109375" style="36" customWidth="1"/>
    <col min="2059" max="2059" width="25.7109375" style="36" customWidth="1"/>
    <col min="2060" max="2304" width="9.140625" style="36"/>
    <col min="2305" max="2305" width="25.7109375" style="36" customWidth="1"/>
    <col min="2306" max="2314" width="7.7109375" style="36" customWidth="1"/>
    <col min="2315" max="2315" width="25.7109375" style="36" customWidth="1"/>
    <col min="2316" max="2560" width="9.140625" style="36"/>
    <col min="2561" max="2561" width="25.7109375" style="36" customWidth="1"/>
    <col min="2562" max="2570" width="7.7109375" style="36" customWidth="1"/>
    <col min="2571" max="2571" width="25.7109375" style="36" customWidth="1"/>
    <col min="2572" max="2816" width="9.140625" style="36"/>
    <col min="2817" max="2817" width="25.7109375" style="36" customWidth="1"/>
    <col min="2818" max="2826" width="7.7109375" style="36" customWidth="1"/>
    <col min="2827" max="2827" width="25.7109375" style="36" customWidth="1"/>
    <col min="2828" max="3072" width="9.140625" style="36"/>
    <col min="3073" max="3073" width="25.7109375" style="36" customWidth="1"/>
    <col min="3074" max="3082" width="7.7109375" style="36" customWidth="1"/>
    <col min="3083" max="3083" width="25.7109375" style="36" customWidth="1"/>
    <col min="3084" max="3328" width="9.140625" style="36"/>
    <col min="3329" max="3329" width="25.7109375" style="36" customWidth="1"/>
    <col min="3330" max="3338" width="7.7109375" style="36" customWidth="1"/>
    <col min="3339" max="3339" width="25.7109375" style="36" customWidth="1"/>
    <col min="3340" max="3584" width="9.140625" style="36"/>
    <col min="3585" max="3585" width="25.7109375" style="36" customWidth="1"/>
    <col min="3586" max="3594" width="7.7109375" style="36" customWidth="1"/>
    <col min="3595" max="3595" width="25.7109375" style="36" customWidth="1"/>
    <col min="3596" max="3840" width="9.140625" style="36"/>
    <col min="3841" max="3841" width="25.7109375" style="36" customWidth="1"/>
    <col min="3842" max="3850" width="7.7109375" style="36" customWidth="1"/>
    <col min="3851" max="3851" width="25.7109375" style="36" customWidth="1"/>
    <col min="3852" max="4096" width="9.140625" style="36"/>
    <col min="4097" max="4097" width="25.7109375" style="36" customWidth="1"/>
    <col min="4098" max="4106" width="7.7109375" style="36" customWidth="1"/>
    <col min="4107" max="4107" width="25.7109375" style="36" customWidth="1"/>
    <col min="4108" max="4352" width="9.140625" style="36"/>
    <col min="4353" max="4353" width="25.7109375" style="36" customWidth="1"/>
    <col min="4354" max="4362" width="7.7109375" style="36" customWidth="1"/>
    <col min="4363" max="4363" width="25.7109375" style="36" customWidth="1"/>
    <col min="4364" max="4608" width="9.140625" style="36"/>
    <col min="4609" max="4609" width="25.7109375" style="36" customWidth="1"/>
    <col min="4610" max="4618" width="7.7109375" style="36" customWidth="1"/>
    <col min="4619" max="4619" width="25.7109375" style="36" customWidth="1"/>
    <col min="4620" max="4864" width="9.140625" style="36"/>
    <col min="4865" max="4865" width="25.7109375" style="36" customWidth="1"/>
    <col min="4866" max="4874" width="7.7109375" style="36" customWidth="1"/>
    <col min="4875" max="4875" width="25.7109375" style="36" customWidth="1"/>
    <col min="4876" max="5120" width="9.140625" style="36"/>
    <col min="5121" max="5121" width="25.7109375" style="36" customWidth="1"/>
    <col min="5122" max="5130" width="7.7109375" style="36" customWidth="1"/>
    <col min="5131" max="5131" width="25.7109375" style="36" customWidth="1"/>
    <col min="5132" max="5376" width="9.140625" style="36"/>
    <col min="5377" max="5377" width="25.7109375" style="36" customWidth="1"/>
    <col min="5378" max="5386" width="7.7109375" style="36" customWidth="1"/>
    <col min="5387" max="5387" width="25.7109375" style="36" customWidth="1"/>
    <col min="5388" max="5632" width="9.140625" style="36"/>
    <col min="5633" max="5633" width="25.7109375" style="36" customWidth="1"/>
    <col min="5634" max="5642" width="7.7109375" style="36" customWidth="1"/>
    <col min="5643" max="5643" width="25.7109375" style="36" customWidth="1"/>
    <col min="5644" max="5888" width="9.140625" style="36"/>
    <col min="5889" max="5889" width="25.7109375" style="36" customWidth="1"/>
    <col min="5890" max="5898" width="7.7109375" style="36" customWidth="1"/>
    <col min="5899" max="5899" width="25.7109375" style="36" customWidth="1"/>
    <col min="5900" max="6144" width="9.140625" style="36"/>
    <col min="6145" max="6145" width="25.7109375" style="36" customWidth="1"/>
    <col min="6146" max="6154" width="7.7109375" style="36" customWidth="1"/>
    <col min="6155" max="6155" width="25.7109375" style="36" customWidth="1"/>
    <col min="6156" max="6400" width="9.140625" style="36"/>
    <col min="6401" max="6401" width="25.7109375" style="36" customWidth="1"/>
    <col min="6402" max="6410" width="7.7109375" style="36" customWidth="1"/>
    <col min="6411" max="6411" width="25.7109375" style="36" customWidth="1"/>
    <col min="6412" max="6656" width="9.140625" style="36"/>
    <col min="6657" max="6657" width="25.7109375" style="36" customWidth="1"/>
    <col min="6658" max="6666" width="7.7109375" style="36" customWidth="1"/>
    <col min="6667" max="6667" width="25.7109375" style="36" customWidth="1"/>
    <col min="6668" max="6912" width="9.140625" style="36"/>
    <col min="6913" max="6913" width="25.7109375" style="36" customWidth="1"/>
    <col min="6914" max="6922" width="7.7109375" style="36" customWidth="1"/>
    <col min="6923" max="6923" width="25.7109375" style="36" customWidth="1"/>
    <col min="6924" max="7168" width="9.140625" style="36"/>
    <col min="7169" max="7169" width="25.7109375" style="36" customWidth="1"/>
    <col min="7170" max="7178" width="7.7109375" style="36" customWidth="1"/>
    <col min="7179" max="7179" width="25.7109375" style="36" customWidth="1"/>
    <col min="7180" max="7424" width="9.140625" style="36"/>
    <col min="7425" max="7425" width="25.7109375" style="36" customWidth="1"/>
    <col min="7426" max="7434" width="7.7109375" style="36" customWidth="1"/>
    <col min="7435" max="7435" width="25.7109375" style="36" customWidth="1"/>
    <col min="7436" max="7680" width="9.140625" style="36"/>
    <col min="7681" max="7681" width="25.7109375" style="36" customWidth="1"/>
    <col min="7682" max="7690" width="7.7109375" style="36" customWidth="1"/>
    <col min="7691" max="7691" width="25.7109375" style="36" customWidth="1"/>
    <col min="7692" max="7936" width="9.140625" style="36"/>
    <col min="7937" max="7937" width="25.7109375" style="36" customWidth="1"/>
    <col min="7938" max="7946" width="7.7109375" style="36" customWidth="1"/>
    <col min="7947" max="7947" width="25.7109375" style="36" customWidth="1"/>
    <col min="7948" max="8192" width="9.140625" style="36"/>
    <col min="8193" max="8193" width="25.7109375" style="36" customWidth="1"/>
    <col min="8194" max="8202" width="7.7109375" style="36" customWidth="1"/>
    <col min="8203" max="8203" width="25.7109375" style="36" customWidth="1"/>
    <col min="8204" max="8448" width="9.140625" style="36"/>
    <col min="8449" max="8449" width="25.7109375" style="36" customWidth="1"/>
    <col min="8450" max="8458" width="7.7109375" style="36" customWidth="1"/>
    <col min="8459" max="8459" width="25.7109375" style="36" customWidth="1"/>
    <col min="8460" max="8704" width="9.140625" style="36"/>
    <col min="8705" max="8705" width="25.7109375" style="36" customWidth="1"/>
    <col min="8706" max="8714" width="7.7109375" style="36" customWidth="1"/>
    <col min="8715" max="8715" width="25.7109375" style="36" customWidth="1"/>
    <col min="8716" max="8960" width="9.140625" style="36"/>
    <col min="8961" max="8961" width="25.7109375" style="36" customWidth="1"/>
    <col min="8962" max="8970" width="7.7109375" style="36" customWidth="1"/>
    <col min="8971" max="8971" width="25.7109375" style="36" customWidth="1"/>
    <col min="8972" max="9216" width="9.140625" style="36"/>
    <col min="9217" max="9217" width="25.7109375" style="36" customWidth="1"/>
    <col min="9218" max="9226" width="7.7109375" style="36" customWidth="1"/>
    <col min="9227" max="9227" width="25.7109375" style="36" customWidth="1"/>
    <col min="9228" max="9472" width="9.140625" style="36"/>
    <col min="9473" max="9473" width="25.7109375" style="36" customWidth="1"/>
    <col min="9474" max="9482" width="7.7109375" style="36" customWidth="1"/>
    <col min="9483" max="9483" width="25.7109375" style="36" customWidth="1"/>
    <col min="9484" max="9728" width="9.140625" style="36"/>
    <col min="9729" max="9729" width="25.7109375" style="36" customWidth="1"/>
    <col min="9730" max="9738" width="7.7109375" style="36" customWidth="1"/>
    <col min="9739" max="9739" width="25.7109375" style="36" customWidth="1"/>
    <col min="9740" max="9984" width="9.140625" style="36"/>
    <col min="9985" max="9985" width="25.7109375" style="36" customWidth="1"/>
    <col min="9986" max="9994" width="7.7109375" style="36" customWidth="1"/>
    <col min="9995" max="9995" width="25.7109375" style="36" customWidth="1"/>
    <col min="9996" max="10240" width="9.140625" style="36"/>
    <col min="10241" max="10241" width="25.7109375" style="36" customWidth="1"/>
    <col min="10242" max="10250" width="7.7109375" style="36" customWidth="1"/>
    <col min="10251" max="10251" width="25.7109375" style="36" customWidth="1"/>
    <col min="10252" max="10496" width="9.140625" style="36"/>
    <col min="10497" max="10497" width="25.7109375" style="36" customWidth="1"/>
    <col min="10498" max="10506" width="7.7109375" style="36" customWidth="1"/>
    <col min="10507" max="10507" width="25.7109375" style="36" customWidth="1"/>
    <col min="10508" max="10752" width="9.140625" style="36"/>
    <col min="10753" max="10753" width="25.7109375" style="36" customWidth="1"/>
    <col min="10754" max="10762" width="7.7109375" style="36" customWidth="1"/>
    <col min="10763" max="10763" width="25.7109375" style="36" customWidth="1"/>
    <col min="10764" max="11008" width="9.140625" style="36"/>
    <col min="11009" max="11009" width="25.7109375" style="36" customWidth="1"/>
    <col min="11010" max="11018" width="7.7109375" style="36" customWidth="1"/>
    <col min="11019" max="11019" width="25.7109375" style="36" customWidth="1"/>
    <col min="11020" max="11264" width="9.140625" style="36"/>
    <col min="11265" max="11265" width="25.7109375" style="36" customWidth="1"/>
    <col min="11266" max="11274" width="7.7109375" style="36" customWidth="1"/>
    <col min="11275" max="11275" width="25.7109375" style="36" customWidth="1"/>
    <col min="11276" max="11520" width="9.140625" style="36"/>
    <col min="11521" max="11521" width="25.7109375" style="36" customWidth="1"/>
    <col min="11522" max="11530" width="7.7109375" style="36" customWidth="1"/>
    <col min="11531" max="11531" width="25.7109375" style="36" customWidth="1"/>
    <col min="11532" max="11776" width="9.140625" style="36"/>
    <col min="11777" max="11777" width="25.7109375" style="36" customWidth="1"/>
    <col min="11778" max="11786" width="7.7109375" style="36" customWidth="1"/>
    <col min="11787" max="11787" width="25.7109375" style="36" customWidth="1"/>
    <col min="11788" max="12032" width="9.140625" style="36"/>
    <col min="12033" max="12033" width="25.7109375" style="36" customWidth="1"/>
    <col min="12034" max="12042" width="7.7109375" style="36" customWidth="1"/>
    <col min="12043" max="12043" width="25.7109375" style="36" customWidth="1"/>
    <col min="12044" max="12288" width="9.140625" style="36"/>
    <col min="12289" max="12289" width="25.7109375" style="36" customWidth="1"/>
    <col min="12290" max="12298" width="7.7109375" style="36" customWidth="1"/>
    <col min="12299" max="12299" width="25.7109375" style="36" customWidth="1"/>
    <col min="12300" max="12544" width="9.140625" style="36"/>
    <col min="12545" max="12545" width="25.7109375" style="36" customWidth="1"/>
    <col min="12546" max="12554" width="7.7109375" style="36" customWidth="1"/>
    <col min="12555" max="12555" width="25.7109375" style="36" customWidth="1"/>
    <col min="12556" max="12800" width="9.140625" style="36"/>
    <col min="12801" max="12801" width="25.7109375" style="36" customWidth="1"/>
    <col min="12802" max="12810" width="7.7109375" style="36" customWidth="1"/>
    <col min="12811" max="12811" width="25.7109375" style="36" customWidth="1"/>
    <col min="12812" max="13056" width="9.140625" style="36"/>
    <col min="13057" max="13057" width="25.7109375" style="36" customWidth="1"/>
    <col min="13058" max="13066" width="7.7109375" style="36" customWidth="1"/>
    <col min="13067" max="13067" width="25.7109375" style="36" customWidth="1"/>
    <col min="13068" max="13312" width="9.140625" style="36"/>
    <col min="13313" max="13313" width="25.7109375" style="36" customWidth="1"/>
    <col min="13314" max="13322" width="7.7109375" style="36" customWidth="1"/>
    <col min="13323" max="13323" width="25.7109375" style="36" customWidth="1"/>
    <col min="13324" max="13568" width="9.140625" style="36"/>
    <col min="13569" max="13569" width="25.7109375" style="36" customWidth="1"/>
    <col min="13570" max="13578" width="7.7109375" style="36" customWidth="1"/>
    <col min="13579" max="13579" width="25.7109375" style="36" customWidth="1"/>
    <col min="13580" max="13824" width="9.140625" style="36"/>
    <col min="13825" max="13825" width="25.7109375" style="36" customWidth="1"/>
    <col min="13826" max="13834" width="7.7109375" style="36" customWidth="1"/>
    <col min="13835" max="13835" width="25.7109375" style="36" customWidth="1"/>
    <col min="13836" max="14080" width="9.140625" style="36"/>
    <col min="14081" max="14081" width="25.7109375" style="36" customWidth="1"/>
    <col min="14082" max="14090" width="7.7109375" style="36" customWidth="1"/>
    <col min="14091" max="14091" width="25.7109375" style="36" customWidth="1"/>
    <col min="14092" max="14336" width="9.140625" style="36"/>
    <col min="14337" max="14337" width="25.7109375" style="36" customWidth="1"/>
    <col min="14338" max="14346" width="7.7109375" style="36" customWidth="1"/>
    <col min="14347" max="14347" width="25.7109375" style="36" customWidth="1"/>
    <col min="14348" max="14592" width="9.140625" style="36"/>
    <col min="14593" max="14593" width="25.7109375" style="36" customWidth="1"/>
    <col min="14594" max="14602" width="7.7109375" style="36" customWidth="1"/>
    <col min="14603" max="14603" width="25.7109375" style="36" customWidth="1"/>
    <col min="14604" max="14848" width="9.140625" style="36"/>
    <col min="14849" max="14849" width="25.7109375" style="36" customWidth="1"/>
    <col min="14850" max="14858" width="7.7109375" style="36" customWidth="1"/>
    <col min="14859" max="14859" width="25.7109375" style="36" customWidth="1"/>
    <col min="14860" max="15104" width="9.140625" style="36"/>
    <col min="15105" max="15105" width="25.7109375" style="36" customWidth="1"/>
    <col min="15106" max="15114" width="7.7109375" style="36" customWidth="1"/>
    <col min="15115" max="15115" width="25.7109375" style="36" customWidth="1"/>
    <col min="15116" max="15360" width="9.140625" style="36"/>
    <col min="15361" max="15361" width="25.7109375" style="36" customWidth="1"/>
    <col min="15362" max="15370" width="7.7109375" style="36" customWidth="1"/>
    <col min="15371" max="15371" width="25.7109375" style="36" customWidth="1"/>
    <col min="15372" max="15616" width="9.140625" style="36"/>
    <col min="15617" max="15617" width="25.7109375" style="36" customWidth="1"/>
    <col min="15618" max="15626" width="7.7109375" style="36" customWidth="1"/>
    <col min="15627" max="15627" width="25.7109375" style="36" customWidth="1"/>
    <col min="15628" max="15872" width="9.140625" style="36"/>
    <col min="15873" max="15873" width="25.7109375" style="36" customWidth="1"/>
    <col min="15874" max="15882" width="7.7109375" style="36" customWidth="1"/>
    <col min="15883" max="15883" width="25.7109375" style="36" customWidth="1"/>
    <col min="15884" max="16128" width="9.140625" style="36"/>
    <col min="16129" max="16129" width="25.7109375" style="36" customWidth="1"/>
    <col min="16130" max="16138" width="7.7109375" style="36" customWidth="1"/>
    <col min="16139" max="16139" width="25.7109375" style="36" customWidth="1"/>
    <col min="16140" max="16384" width="9.140625" style="36"/>
  </cols>
  <sheetData>
    <row r="1" spans="1:11" ht="23.25" x14ac:dyDescent="0.2">
      <c r="A1" s="1241" t="s">
        <v>716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</row>
    <row r="2" spans="1:11" ht="15.75" x14ac:dyDescent="0.2">
      <c r="A2" s="1243" t="s">
        <v>721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</row>
    <row r="3" spans="1:11" ht="15.75" x14ac:dyDescent="0.2">
      <c r="A3" s="1243">
        <v>2023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</row>
    <row r="4" spans="1:11" s="87" customFormat="1" ht="27.75" customHeight="1" x14ac:dyDescent="0.2">
      <c r="A4" s="609" t="s">
        <v>141</v>
      </c>
      <c r="B4" s="1123"/>
      <c r="C4" s="1123"/>
      <c r="D4" s="1123"/>
      <c r="E4" s="1123"/>
      <c r="F4" s="1123"/>
      <c r="G4" s="1123"/>
      <c r="H4" s="1123"/>
      <c r="I4" s="1123"/>
      <c r="J4" s="1123"/>
      <c r="K4" s="1109" t="s">
        <v>71</v>
      </c>
    </row>
    <row r="5" spans="1:11" ht="27.75" customHeight="1" thickBot="1" x14ac:dyDescent="0.25">
      <c r="A5" s="1289" t="s">
        <v>871</v>
      </c>
      <c r="B5" s="1297" t="s">
        <v>564</v>
      </c>
      <c r="C5" s="1297"/>
      <c r="D5" s="1297"/>
      <c r="E5" s="1291" t="s">
        <v>565</v>
      </c>
      <c r="F5" s="1291"/>
      <c r="G5" s="1291"/>
      <c r="H5" s="1291" t="s">
        <v>608</v>
      </c>
      <c r="I5" s="1291"/>
      <c r="J5" s="1291"/>
      <c r="K5" s="1283" t="s">
        <v>681</v>
      </c>
    </row>
    <row r="6" spans="1:11" ht="30" customHeight="1" x14ac:dyDescent="0.2">
      <c r="A6" s="1296"/>
      <c r="B6" s="343" t="s">
        <v>387</v>
      </c>
      <c r="C6" s="344" t="s">
        <v>524</v>
      </c>
      <c r="D6" s="344" t="s">
        <v>523</v>
      </c>
      <c r="E6" s="343" t="s">
        <v>387</v>
      </c>
      <c r="F6" s="344" t="s">
        <v>524</v>
      </c>
      <c r="G6" s="344" t="s">
        <v>523</v>
      </c>
      <c r="H6" s="343" t="s">
        <v>387</v>
      </c>
      <c r="I6" s="344" t="s">
        <v>524</v>
      </c>
      <c r="J6" s="344" t="s">
        <v>523</v>
      </c>
      <c r="K6" s="1298"/>
    </row>
    <row r="7" spans="1:11" ht="24.95" customHeight="1" thickBot="1" x14ac:dyDescent="0.25">
      <c r="A7" s="486" t="s">
        <v>539</v>
      </c>
      <c r="B7" s="139">
        <f>D7+C7</f>
        <v>10353</v>
      </c>
      <c r="C7" s="139">
        <f>I7+F7</f>
        <v>5027</v>
      </c>
      <c r="D7" s="139">
        <f>J7+G7</f>
        <v>5326</v>
      </c>
      <c r="E7" s="139">
        <f>G7+F7</f>
        <v>9186</v>
      </c>
      <c r="F7" s="140">
        <v>4451</v>
      </c>
      <c r="G7" s="140">
        <v>4735</v>
      </c>
      <c r="H7" s="139">
        <f>J7+I7</f>
        <v>1167</v>
      </c>
      <c r="I7" s="140">
        <v>576</v>
      </c>
      <c r="J7" s="140">
        <v>591</v>
      </c>
      <c r="K7" s="480" t="s">
        <v>35</v>
      </c>
    </row>
    <row r="8" spans="1:11" ht="24.95" customHeight="1" thickTop="1" thickBot="1" x14ac:dyDescent="0.25">
      <c r="A8" s="487" t="s">
        <v>540</v>
      </c>
      <c r="B8" s="457">
        <f t="shared" ref="B8:B14" si="0">D8+C8</f>
        <v>10000</v>
      </c>
      <c r="C8" s="457">
        <f>I8+F8</f>
        <v>4909</v>
      </c>
      <c r="D8" s="457">
        <f t="shared" ref="D8:D15" si="1">J8+G8</f>
        <v>5091</v>
      </c>
      <c r="E8" s="457">
        <f t="shared" ref="E8:E14" si="2">G8+F8</f>
        <v>6516</v>
      </c>
      <c r="F8" s="142">
        <v>3162</v>
      </c>
      <c r="G8" s="142">
        <v>3354</v>
      </c>
      <c r="H8" s="457">
        <f t="shared" ref="H8:H14" si="3">J8+I8</f>
        <v>3484</v>
      </c>
      <c r="I8" s="142">
        <v>1747</v>
      </c>
      <c r="J8" s="142">
        <v>1737</v>
      </c>
      <c r="K8" s="481" t="s">
        <v>36</v>
      </c>
    </row>
    <row r="9" spans="1:11" ht="24.95" customHeight="1" thickTop="1" thickBot="1" x14ac:dyDescent="0.25">
      <c r="A9" s="486" t="s">
        <v>541</v>
      </c>
      <c r="B9" s="139">
        <f t="shared" si="0"/>
        <v>2610</v>
      </c>
      <c r="C9" s="139">
        <f t="shared" ref="C9:C15" si="4">I9+F9</f>
        <v>1226</v>
      </c>
      <c r="D9" s="139">
        <f t="shared" si="1"/>
        <v>1384</v>
      </c>
      <c r="E9" s="139">
        <f t="shared" si="2"/>
        <v>2079</v>
      </c>
      <c r="F9" s="143">
        <v>975</v>
      </c>
      <c r="G9" s="143">
        <v>1104</v>
      </c>
      <c r="H9" s="139">
        <f t="shared" si="3"/>
        <v>531</v>
      </c>
      <c r="I9" s="143">
        <v>251</v>
      </c>
      <c r="J9" s="143">
        <v>280</v>
      </c>
      <c r="K9" s="482" t="s">
        <v>37</v>
      </c>
    </row>
    <row r="10" spans="1:11" ht="24.95" customHeight="1" thickTop="1" thickBot="1" x14ac:dyDescent="0.25">
      <c r="A10" s="487" t="s">
        <v>542</v>
      </c>
      <c r="B10" s="457">
        <f t="shared" si="0"/>
        <v>1552</v>
      </c>
      <c r="C10" s="457">
        <f t="shared" si="4"/>
        <v>747</v>
      </c>
      <c r="D10" s="457">
        <f t="shared" si="1"/>
        <v>805</v>
      </c>
      <c r="E10" s="457">
        <f t="shared" si="2"/>
        <v>918</v>
      </c>
      <c r="F10" s="142">
        <v>438</v>
      </c>
      <c r="G10" s="142">
        <v>480</v>
      </c>
      <c r="H10" s="457">
        <f t="shared" si="3"/>
        <v>634</v>
      </c>
      <c r="I10" s="142">
        <v>309</v>
      </c>
      <c r="J10" s="142">
        <v>325</v>
      </c>
      <c r="K10" s="481" t="s">
        <v>38</v>
      </c>
    </row>
    <row r="11" spans="1:11" ht="24.95" customHeight="1" thickTop="1" thickBot="1" x14ac:dyDescent="0.25">
      <c r="A11" s="486" t="s">
        <v>543</v>
      </c>
      <c r="B11" s="139">
        <f t="shared" si="0"/>
        <v>811</v>
      </c>
      <c r="C11" s="139">
        <f t="shared" si="4"/>
        <v>387</v>
      </c>
      <c r="D11" s="139">
        <f t="shared" si="1"/>
        <v>424</v>
      </c>
      <c r="E11" s="139">
        <f t="shared" si="2"/>
        <v>635</v>
      </c>
      <c r="F11" s="143">
        <v>308</v>
      </c>
      <c r="G11" s="143">
        <v>327</v>
      </c>
      <c r="H11" s="139">
        <f t="shared" si="3"/>
        <v>176</v>
      </c>
      <c r="I11" s="143">
        <v>79</v>
      </c>
      <c r="J11" s="143">
        <v>97</v>
      </c>
      <c r="K11" s="482" t="s">
        <v>39</v>
      </c>
    </row>
    <row r="12" spans="1:11" ht="24.95" customHeight="1" thickTop="1" thickBot="1" x14ac:dyDescent="0.25">
      <c r="A12" s="487" t="s">
        <v>544</v>
      </c>
      <c r="B12" s="457">
        <f t="shared" si="0"/>
        <v>80</v>
      </c>
      <c r="C12" s="457">
        <f t="shared" si="4"/>
        <v>35</v>
      </c>
      <c r="D12" s="457">
        <f t="shared" si="1"/>
        <v>45</v>
      </c>
      <c r="E12" s="457">
        <f t="shared" si="2"/>
        <v>47</v>
      </c>
      <c r="F12" s="142">
        <v>19</v>
      </c>
      <c r="G12" s="142">
        <v>28</v>
      </c>
      <c r="H12" s="457">
        <f t="shared" si="3"/>
        <v>33</v>
      </c>
      <c r="I12" s="142">
        <v>16</v>
      </c>
      <c r="J12" s="142">
        <v>17</v>
      </c>
      <c r="K12" s="481" t="s">
        <v>40</v>
      </c>
    </row>
    <row r="13" spans="1:11" ht="24.95" customHeight="1" thickTop="1" thickBot="1" x14ac:dyDescent="0.25">
      <c r="A13" s="486" t="s">
        <v>545</v>
      </c>
      <c r="B13" s="139">
        <f t="shared" si="0"/>
        <v>1359</v>
      </c>
      <c r="C13" s="139">
        <f t="shared" si="4"/>
        <v>680</v>
      </c>
      <c r="D13" s="139">
        <f t="shared" si="1"/>
        <v>679</v>
      </c>
      <c r="E13" s="139">
        <f t="shared" si="2"/>
        <v>731</v>
      </c>
      <c r="F13" s="145">
        <v>355</v>
      </c>
      <c r="G13" s="145">
        <v>376</v>
      </c>
      <c r="H13" s="139">
        <f t="shared" si="3"/>
        <v>628</v>
      </c>
      <c r="I13" s="145">
        <v>325</v>
      </c>
      <c r="J13" s="145">
        <v>303</v>
      </c>
      <c r="K13" s="483" t="s">
        <v>41</v>
      </c>
    </row>
    <row r="14" spans="1:11" ht="24.95" customHeight="1" thickTop="1" thickBot="1" x14ac:dyDescent="0.25">
      <c r="A14" s="487" t="s">
        <v>546</v>
      </c>
      <c r="B14" s="141">
        <f t="shared" si="0"/>
        <v>446</v>
      </c>
      <c r="C14" s="141">
        <f t="shared" si="4"/>
        <v>212</v>
      </c>
      <c r="D14" s="141">
        <f t="shared" si="1"/>
        <v>234</v>
      </c>
      <c r="E14" s="141">
        <f t="shared" si="2"/>
        <v>239</v>
      </c>
      <c r="F14" s="142">
        <v>119</v>
      </c>
      <c r="G14" s="142">
        <v>120</v>
      </c>
      <c r="H14" s="141">
        <f t="shared" si="3"/>
        <v>207</v>
      </c>
      <c r="I14" s="142">
        <v>93</v>
      </c>
      <c r="J14" s="142">
        <v>114</v>
      </c>
      <c r="K14" s="481" t="s">
        <v>500</v>
      </c>
    </row>
    <row r="15" spans="1:11" ht="24.95" customHeight="1" thickTop="1" x14ac:dyDescent="0.2">
      <c r="A15" s="488" t="s">
        <v>552</v>
      </c>
      <c r="B15" s="350">
        <f>D15+C15</f>
        <v>111</v>
      </c>
      <c r="C15" s="350">
        <f t="shared" si="4"/>
        <v>58</v>
      </c>
      <c r="D15" s="350">
        <f t="shared" si="1"/>
        <v>53</v>
      </c>
      <c r="E15" s="350">
        <f>G15+F15</f>
        <v>0</v>
      </c>
      <c r="F15" s="312">
        <v>0</v>
      </c>
      <c r="G15" s="312">
        <v>0</v>
      </c>
      <c r="H15" s="350">
        <f>J15+I15</f>
        <v>111</v>
      </c>
      <c r="I15" s="312">
        <v>58</v>
      </c>
      <c r="J15" s="312">
        <v>53</v>
      </c>
      <c r="K15" s="484" t="s">
        <v>175</v>
      </c>
    </row>
    <row r="16" spans="1:11" ht="24.95" customHeight="1" x14ac:dyDescent="0.2">
      <c r="A16" s="489" t="s">
        <v>42</v>
      </c>
      <c r="B16" s="313">
        <f t="shared" ref="B16:J16" si="5">SUM(B7:B15)</f>
        <v>27322</v>
      </c>
      <c r="C16" s="313">
        <f t="shared" si="5"/>
        <v>13281</v>
      </c>
      <c r="D16" s="313">
        <f t="shared" si="5"/>
        <v>14041</v>
      </c>
      <c r="E16" s="313">
        <f t="shared" si="5"/>
        <v>20351</v>
      </c>
      <c r="F16" s="313">
        <f t="shared" si="5"/>
        <v>9827</v>
      </c>
      <c r="G16" s="313">
        <f t="shared" si="5"/>
        <v>10524</v>
      </c>
      <c r="H16" s="313">
        <f t="shared" si="5"/>
        <v>6971</v>
      </c>
      <c r="I16" s="313">
        <f t="shared" si="5"/>
        <v>3454</v>
      </c>
      <c r="J16" s="313">
        <f t="shared" si="5"/>
        <v>3517</v>
      </c>
      <c r="K16" s="485" t="s">
        <v>43</v>
      </c>
    </row>
    <row r="17" spans="1:1" ht="21" customHeight="1" x14ac:dyDescent="0.2"/>
    <row r="18" spans="1:1" ht="21" customHeight="1" x14ac:dyDescent="0.2"/>
    <row r="19" spans="1:1" x14ac:dyDescent="0.2">
      <c r="A19" s="36"/>
    </row>
    <row r="20" spans="1:1" x14ac:dyDescent="0.2">
      <c r="A20" s="36"/>
    </row>
    <row r="21" spans="1:1" x14ac:dyDescent="0.2">
      <c r="A21" s="36"/>
    </row>
    <row r="22" spans="1:1" x14ac:dyDescent="0.2">
      <c r="A22" s="36"/>
    </row>
    <row r="23" spans="1:1" x14ac:dyDescent="0.2">
      <c r="A23" s="36"/>
    </row>
    <row r="24" spans="1:1" x14ac:dyDescent="0.2">
      <c r="A24" s="36"/>
    </row>
    <row r="25" spans="1:1" x14ac:dyDescent="0.2">
      <c r="A25" s="36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Q218"/>
  <sheetViews>
    <sheetView view="pageBreakPreview" zoomScale="80" zoomScaleNormal="100" zoomScaleSheetLayoutView="80" workbookViewId="0">
      <selection activeCell="O18" sqref="O18"/>
    </sheetView>
  </sheetViews>
  <sheetFormatPr defaultColWidth="8.85546875" defaultRowHeight="15" x14ac:dyDescent="0.25"/>
  <cols>
    <col min="1" max="1" width="15.85546875" style="38" customWidth="1"/>
    <col min="2" max="2" width="7.85546875" style="40" customWidth="1"/>
    <col min="3" max="3" width="8.7109375" style="38" customWidth="1"/>
    <col min="4" max="15" width="7.42578125" style="38" customWidth="1"/>
    <col min="16" max="16" width="6.7109375" style="40" customWidth="1"/>
    <col min="17" max="17" width="12.42578125" style="38" customWidth="1"/>
    <col min="18" max="256" width="9.140625" style="25"/>
    <col min="257" max="257" width="18.7109375" style="25" customWidth="1"/>
    <col min="258" max="258" width="5.42578125" style="25" bestFit="1" customWidth="1"/>
    <col min="259" max="259" width="8.7109375" style="25" customWidth="1"/>
    <col min="260" max="271" width="6.7109375" style="25" customWidth="1"/>
    <col min="272" max="272" width="7" style="25" bestFit="1" customWidth="1"/>
    <col min="273" max="273" width="18.7109375" style="25" customWidth="1"/>
    <col min="274" max="512" width="9.140625" style="25"/>
    <col min="513" max="513" width="18.7109375" style="25" customWidth="1"/>
    <col min="514" max="514" width="5.42578125" style="25" bestFit="1" customWidth="1"/>
    <col min="515" max="515" width="8.7109375" style="25" customWidth="1"/>
    <col min="516" max="527" width="6.7109375" style="25" customWidth="1"/>
    <col min="528" max="528" width="7" style="25" bestFit="1" customWidth="1"/>
    <col min="529" max="529" width="18.7109375" style="25" customWidth="1"/>
    <col min="530" max="768" width="9.140625" style="25"/>
    <col min="769" max="769" width="18.7109375" style="25" customWidth="1"/>
    <col min="770" max="770" width="5.42578125" style="25" bestFit="1" customWidth="1"/>
    <col min="771" max="771" width="8.7109375" style="25" customWidth="1"/>
    <col min="772" max="783" width="6.7109375" style="25" customWidth="1"/>
    <col min="784" max="784" width="7" style="25" bestFit="1" customWidth="1"/>
    <col min="785" max="785" width="18.7109375" style="25" customWidth="1"/>
    <col min="786" max="1024" width="9.140625" style="25"/>
    <col min="1025" max="1025" width="18.7109375" style="25" customWidth="1"/>
    <col min="1026" max="1026" width="5.42578125" style="25" bestFit="1" customWidth="1"/>
    <col min="1027" max="1027" width="8.7109375" style="25" customWidth="1"/>
    <col min="1028" max="1039" width="6.7109375" style="25" customWidth="1"/>
    <col min="1040" max="1040" width="7" style="25" bestFit="1" customWidth="1"/>
    <col min="1041" max="1041" width="18.7109375" style="25" customWidth="1"/>
    <col min="1042" max="1280" width="9.140625" style="25"/>
    <col min="1281" max="1281" width="18.7109375" style="25" customWidth="1"/>
    <col min="1282" max="1282" width="5.42578125" style="25" bestFit="1" customWidth="1"/>
    <col min="1283" max="1283" width="8.7109375" style="25" customWidth="1"/>
    <col min="1284" max="1295" width="6.7109375" style="25" customWidth="1"/>
    <col min="1296" max="1296" width="7" style="25" bestFit="1" customWidth="1"/>
    <col min="1297" max="1297" width="18.7109375" style="25" customWidth="1"/>
    <col min="1298" max="1536" width="9.140625" style="25"/>
    <col min="1537" max="1537" width="18.7109375" style="25" customWidth="1"/>
    <col min="1538" max="1538" width="5.42578125" style="25" bestFit="1" customWidth="1"/>
    <col min="1539" max="1539" width="8.7109375" style="25" customWidth="1"/>
    <col min="1540" max="1551" width="6.7109375" style="25" customWidth="1"/>
    <col min="1552" max="1552" width="7" style="25" bestFit="1" customWidth="1"/>
    <col min="1553" max="1553" width="18.7109375" style="25" customWidth="1"/>
    <col min="1554" max="1792" width="9.140625" style="25"/>
    <col min="1793" max="1793" width="18.7109375" style="25" customWidth="1"/>
    <col min="1794" max="1794" width="5.42578125" style="25" bestFit="1" customWidth="1"/>
    <col min="1795" max="1795" width="8.7109375" style="25" customWidth="1"/>
    <col min="1796" max="1807" width="6.7109375" style="25" customWidth="1"/>
    <col min="1808" max="1808" width="7" style="25" bestFit="1" customWidth="1"/>
    <col min="1809" max="1809" width="18.7109375" style="25" customWidth="1"/>
    <col min="1810" max="2048" width="9.140625" style="25"/>
    <col min="2049" max="2049" width="18.7109375" style="25" customWidth="1"/>
    <col min="2050" max="2050" width="5.42578125" style="25" bestFit="1" customWidth="1"/>
    <col min="2051" max="2051" width="8.7109375" style="25" customWidth="1"/>
    <col min="2052" max="2063" width="6.7109375" style="25" customWidth="1"/>
    <col min="2064" max="2064" width="7" style="25" bestFit="1" customWidth="1"/>
    <col min="2065" max="2065" width="18.7109375" style="25" customWidth="1"/>
    <col min="2066" max="2304" width="9.140625" style="25"/>
    <col min="2305" max="2305" width="18.7109375" style="25" customWidth="1"/>
    <col min="2306" max="2306" width="5.42578125" style="25" bestFit="1" customWidth="1"/>
    <col min="2307" max="2307" width="8.7109375" style="25" customWidth="1"/>
    <col min="2308" max="2319" width="6.7109375" style="25" customWidth="1"/>
    <col min="2320" max="2320" width="7" style="25" bestFit="1" customWidth="1"/>
    <col min="2321" max="2321" width="18.7109375" style="25" customWidth="1"/>
    <col min="2322" max="2560" width="9.140625" style="25"/>
    <col min="2561" max="2561" width="18.7109375" style="25" customWidth="1"/>
    <col min="2562" max="2562" width="5.42578125" style="25" bestFit="1" customWidth="1"/>
    <col min="2563" max="2563" width="8.7109375" style="25" customWidth="1"/>
    <col min="2564" max="2575" width="6.7109375" style="25" customWidth="1"/>
    <col min="2576" max="2576" width="7" style="25" bestFit="1" customWidth="1"/>
    <col min="2577" max="2577" width="18.7109375" style="25" customWidth="1"/>
    <col min="2578" max="2816" width="9.140625" style="25"/>
    <col min="2817" max="2817" width="18.7109375" style="25" customWidth="1"/>
    <col min="2818" max="2818" width="5.42578125" style="25" bestFit="1" customWidth="1"/>
    <col min="2819" max="2819" width="8.7109375" style="25" customWidth="1"/>
    <col min="2820" max="2831" width="6.7109375" style="25" customWidth="1"/>
    <col min="2832" max="2832" width="7" style="25" bestFit="1" customWidth="1"/>
    <col min="2833" max="2833" width="18.7109375" style="25" customWidth="1"/>
    <col min="2834" max="3072" width="9.140625" style="25"/>
    <col min="3073" max="3073" width="18.7109375" style="25" customWidth="1"/>
    <col min="3074" max="3074" width="5.42578125" style="25" bestFit="1" customWidth="1"/>
    <col min="3075" max="3075" width="8.7109375" style="25" customWidth="1"/>
    <col min="3076" max="3087" width="6.7109375" style="25" customWidth="1"/>
    <col min="3088" max="3088" width="7" style="25" bestFit="1" customWidth="1"/>
    <col min="3089" max="3089" width="18.7109375" style="25" customWidth="1"/>
    <col min="3090" max="3328" width="9.140625" style="25"/>
    <col min="3329" max="3329" width="18.7109375" style="25" customWidth="1"/>
    <col min="3330" max="3330" width="5.42578125" style="25" bestFit="1" customWidth="1"/>
    <col min="3331" max="3331" width="8.7109375" style="25" customWidth="1"/>
    <col min="3332" max="3343" width="6.7109375" style="25" customWidth="1"/>
    <col min="3344" max="3344" width="7" style="25" bestFit="1" customWidth="1"/>
    <col min="3345" max="3345" width="18.7109375" style="25" customWidth="1"/>
    <col min="3346" max="3584" width="9.140625" style="25"/>
    <col min="3585" max="3585" width="18.7109375" style="25" customWidth="1"/>
    <col min="3586" max="3586" width="5.42578125" style="25" bestFit="1" customWidth="1"/>
    <col min="3587" max="3587" width="8.7109375" style="25" customWidth="1"/>
    <col min="3588" max="3599" width="6.7109375" style="25" customWidth="1"/>
    <col min="3600" max="3600" width="7" style="25" bestFit="1" customWidth="1"/>
    <col min="3601" max="3601" width="18.7109375" style="25" customWidth="1"/>
    <col min="3602" max="3840" width="9.140625" style="25"/>
    <col min="3841" max="3841" width="18.7109375" style="25" customWidth="1"/>
    <col min="3842" max="3842" width="5.42578125" style="25" bestFit="1" customWidth="1"/>
    <col min="3843" max="3843" width="8.7109375" style="25" customWidth="1"/>
    <col min="3844" max="3855" width="6.7109375" style="25" customWidth="1"/>
    <col min="3856" max="3856" width="7" style="25" bestFit="1" customWidth="1"/>
    <col min="3857" max="3857" width="18.7109375" style="25" customWidth="1"/>
    <col min="3858" max="4096" width="9.140625" style="25"/>
    <col min="4097" max="4097" width="18.7109375" style="25" customWidth="1"/>
    <col min="4098" max="4098" width="5.42578125" style="25" bestFit="1" customWidth="1"/>
    <col min="4099" max="4099" width="8.7109375" style="25" customWidth="1"/>
    <col min="4100" max="4111" width="6.7109375" style="25" customWidth="1"/>
    <col min="4112" max="4112" width="7" style="25" bestFit="1" customWidth="1"/>
    <col min="4113" max="4113" width="18.7109375" style="25" customWidth="1"/>
    <col min="4114" max="4352" width="9.140625" style="25"/>
    <col min="4353" max="4353" width="18.7109375" style="25" customWidth="1"/>
    <col min="4354" max="4354" width="5.42578125" style="25" bestFit="1" customWidth="1"/>
    <col min="4355" max="4355" width="8.7109375" style="25" customWidth="1"/>
    <col min="4356" max="4367" width="6.7109375" style="25" customWidth="1"/>
    <col min="4368" max="4368" width="7" style="25" bestFit="1" customWidth="1"/>
    <col min="4369" max="4369" width="18.7109375" style="25" customWidth="1"/>
    <col min="4370" max="4608" width="9.140625" style="25"/>
    <col min="4609" max="4609" width="18.7109375" style="25" customWidth="1"/>
    <col min="4610" max="4610" width="5.42578125" style="25" bestFit="1" customWidth="1"/>
    <col min="4611" max="4611" width="8.7109375" style="25" customWidth="1"/>
    <col min="4612" max="4623" width="6.7109375" style="25" customWidth="1"/>
    <col min="4624" max="4624" width="7" style="25" bestFit="1" customWidth="1"/>
    <col min="4625" max="4625" width="18.7109375" style="25" customWidth="1"/>
    <col min="4626" max="4864" width="9.140625" style="25"/>
    <col min="4865" max="4865" width="18.7109375" style="25" customWidth="1"/>
    <col min="4866" max="4866" width="5.42578125" style="25" bestFit="1" customWidth="1"/>
    <col min="4867" max="4867" width="8.7109375" style="25" customWidth="1"/>
    <col min="4868" max="4879" width="6.7109375" style="25" customWidth="1"/>
    <col min="4880" max="4880" width="7" style="25" bestFit="1" customWidth="1"/>
    <col min="4881" max="4881" width="18.7109375" style="25" customWidth="1"/>
    <col min="4882" max="5120" width="9.140625" style="25"/>
    <col min="5121" max="5121" width="18.7109375" style="25" customWidth="1"/>
    <col min="5122" max="5122" width="5.42578125" style="25" bestFit="1" customWidth="1"/>
    <col min="5123" max="5123" width="8.7109375" style="25" customWidth="1"/>
    <col min="5124" max="5135" width="6.7109375" style="25" customWidth="1"/>
    <col min="5136" max="5136" width="7" style="25" bestFit="1" customWidth="1"/>
    <col min="5137" max="5137" width="18.7109375" style="25" customWidth="1"/>
    <col min="5138" max="5376" width="9.140625" style="25"/>
    <col min="5377" max="5377" width="18.7109375" style="25" customWidth="1"/>
    <col min="5378" max="5378" width="5.42578125" style="25" bestFit="1" customWidth="1"/>
    <col min="5379" max="5379" width="8.7109375" style="25" customWidth="1"/>
    <col min="5380" max="5391" width="6.7109375" style="25" customWidth="1"/>
    <col min="5392" max="5392" width="7" style="25" bestFit="1" customWidth="1"/>
    <col min="5393" max="5393" width="18.7109375" style="25" customWidth="1"/>
    <col min="5394" max="5632" width="9.140625" style="25"/>
    <col min="5633" max="5633" width="18.7109375" style="25" customWidth="1"/>
    <col min="5634" max="5634" width="5.42578125" style="25" bestFit="1" customWidth="1"/>
    <col min="5635" max="5635" width="8.7109375" style="25" customWidth="1"/>
    <col min="5636" max="5647" width="6.7109375" style="25" customWidth="1"/>
    <col min="5648" max="5648" width="7" style="25" bestFit="1" customWidth="1"/>
    <col min="5649" max="5649" width="18.7109375" style="25" customWidth="1"/>
    <col min="5650" max="5888" width="9.140625" style="25"/>
    <col min="5889" max="5889" width="18.7109375" style="25" customWidth="1"/>
    <col min="5890" max="5890" width="5.42578125" style="25" bestFit="1" customWidth="1"/>
    <col min="5891" max="5891" width="8.7109375" style="25" customWidth="1"/>
    <col min="5892" max="5903" width="6.7109375" style="25" customWidth="1"/>
    <col min="5904" max="5904" width="7" style="25" bestFit="1" customWidth="1"/>
    <col min="5905" max="5905" width="18.7109375" style="25" customWidth="1"/>
    <col min="5906" max="6144" width="9.140625" style="25"/>
    <col min="6145" max="6145" width="18.7109375" style="25" customWidth="1"/>
    <col min="6146" max="6146" width="5.42578125" style="25" bestFit="1" customWidth="1"/>
    <col min="6147" max="6147" width="8.7109375" style="25" customWidth="1"/>
    <col min="6148" max="6159" width="6.7109375" style="25" customWidth="1"/>
    <col min="6160" max="6160" width="7" style="25" bestFit="1" customWidth="1"/>
    <col min="6161" max="6161" width="18.7109375" style="25" customWidth="1"/>
    <col min="6162" max="6400" width="9.140625" style="25"/>
    <col min="6401" max="6401" width="18.7109375" style="25" customWidth="1"/>
    <col min="6402" max="6402" width="5.42578125" style="25" bestFit="1" customWidth="1"/>
    <col min="6403" max="6403" width="8.7109375" style="25" customWidth="1"/>
    <col min="6404" max="6415" width="6.7109375" style="25" customWidth="1"/>
    <col min="6416" max="6416" width="7" style="25" bestFit="1" customWidth="1"/>
    <col min="6417" max="6417" width="18.7109375" style="25" customWidth="1"/>
    <col min="6418" max="6656" width="9.140625" style="25"/>
    <col min="6657" max="6657" width="18.7109375" style="25" customWidth="1"/>
    <col min="6658" max="6658" width="5.42578125" style="25" bestFit="1" customWidth="1"/>
    <col min="6659" max="6659" width="8.7109375" style="25" customWidth="1"/>
    <col min="6660" max="6671" width="6.7109375" style="25" customWidth="1"/>
    <col min="6672" max="6672" width="7" style="25" bestFit="1" customWidth="1"/>
    <col min="6673" max="6673" width="18.7109375" style="25" customWidth="1"/>
    <col min="6674" max="6912" width="9.140625" style="25"/>
    <col min="6913" max="6913" width="18.7109375" style="25" customWidth="1"/>
    <col min="6914" max="6914" width="5.42578125" style="25" bestFit="1" customWidth="1"/>
    <col min="6915" max="6915" width="8.7109375" style="25" customWidth="1"/>
    <col min="6916" max="6927" width="6.7109375" style="25" customWidth="1"/>
    <col min="6928" max="6928" width="7" style="25" bestFit="1" customWidth="1"/>
    <col min="6929" max="6929" width="18.7109375" style="25" customWidth="1"/>
    <col min="6930" max="7168" width="9.140625" style="25"/>
    <col min="7169" max="7169" width="18.7109375" style="25" customWidth="1"/>
    <col min="7170" max="7170" width="5.42578125" style="25" bestFit="1" customWidth="1"/>
    <col min="7171" max="7171" width="8.7109375" style="25" customWidth="1"/>
    <col min="7172" max="7183" width="6.7109375" style="25" customWidth="1"/>
    <col min="7184" max="7184" width="7" style="25" bestFit="1" customWidth="1"/>
    <col min="7185" max="7185" width="18.7109375" style="25" customWidth="1"/>
    <col min="7186" max="7424" width="9.140625" style="25"/>
    <col min="7425" max="7425" width="18.7109375" style="25" customWidth="1"/>
    <col min="7426" max="7426" width="5.42578125" style="25" bestFit="1" customWidth="1"/>
    <col min="7427" max="7427" width="8.7109375" style="25" customWidth="1"/>
    <col min="7428" max="7439" width="6.7109375" style="25" customWidth="1"/>
    <col min="7440" max="7440" width="7" style="25" bestFit="1" customWidth="1"/>
    <col min="7441" max="7441" width="18.7109375" style="25" customWidth="1"/>
    <col min="7442" max="7680" width="9.140625" style="25"/>
    <col min="7681" max="7681" width="18.7109375" style="25" customWidth="1"/>
    <col min="7682" max="7682" width="5.42578125" style="25" bestFit="1" customWidth="1"/>
    <col min="7683" max="7683" width="8.7109375" style="25" customWidth="1"/>
    <col min="7684" max="7695" width="6.7109375" style="25" customWidth="1"/>
    <col min="7696" max="7696" width="7" style="25" bestFit="1" customWidth="1"/>
    <col min="7697" max="7697" width="18.7109375" style="25" customWidth="1"/>
    <col min="7698" max="7936" width="9.140625" style="25"/>
    <col min="7937" max="7937" width="18.7109375" style="25" customWidth="1"/>
    <col min="7938" max="7938" width="5.42578125" style="25" bestFit="1" customWidth="1"/>
    <col min="7939" max="7939" width="8.7109375" style="25" customWidth="1"/>
    <col min="7940" max="7951" width="6.7109375" style="25" customWidth="1"/>
    <col min="7952" max="7952" width="7" style="25" bestFit="1" customWidth="1"/>
    <col min="7953" max="7953" width="18.7109375" style="25" customWidth="1"/>
    <col min="7954" max="8192" width="9.140625" style="25"/>
    <col min="8193" max="8193" width="18.7109375" style="25" customWidth="1"/>
    <col min="8194" max="8194" width="5.42578125" style="25" bestFit="1" customWidth="1"/>
    <col min="8195" max="8195" width="8.7109375" style="25" customWidth="1"/>
    <col min="8196" max="8207" width="6.7109375" style="25" customWidth="1"/>
    <col min="8208" max="8208" width="7" style="25" bestFit="1" customWidth="1"/>
    <col min="8209" max="8209" width="18.7109375" style="25" customWidth="1"/>
    <col min="8210" max="8448" width="9.140625" style="25"/>
    <col min="8449" max="8449" width="18.7109375" style="25" customWidth="1"/>
    <col min="8450" max="8450" width="5.42578125" style="25" bestFit="1" customWidth="1"/>
    <col min="8451" max="8451" width="8.7109375" style="25" customWidth="1"/>
    <col min="8452" max="8463" width="6.7109375" style="25" customWidth="1"/>
    <col min="8464" max="8464" width="7" style="25" bestFit="1" customWidth="1"/>
    <col min="8465" max="8465" width="18.7109375" style="25" customWidth="1"/>
    <col min="8466" max="8704" width="9.140625" style="25"/>
    <col min="8705" max="8705" width="18.7109375" style="25" customWidth="1"/>
    <col min="8706" max="8706" width="5.42578125" style="25" bestFit="1" customWidth="1"/>
    <col min="8707" max="8707" width="8.7109375" style="25" customWidth="1"/>
    <col min="8708" max="8719" width="6.7109375" style="25" customWidth="1"/>
    <col min="8720" max="8720" width="7" style="25" bestFit="1" customWidth="1"/>
    <col min="8721" max="8721" width="18.7109375" style="25" customWidth="1"/>
    <col min="8722" max="8960" width="9.140625" style="25"/>
    <col min="8961" max="8961" width="18.7109375" style="25" customWidth="1"/>
    <col min="8962" max="8962" width="5.42578125" style="25" bestFit="1" customWidth="1"/>
    <col min="8963" max="8963" width="8.7109375" style="25" customWidth="1"/>
    <col min="8964" max="8975" width="6.7109375" style="25" customWidth="1"/>
    <col min="8976" max="8976" width="7" style="25" bestFit="1" customWidth="1"/>
    <col min="8977" max="8977" width="18.7109375" style="25" customWidth="1"/>
    <col min="8978" max="9216" width="9.140625" style="25"/>
    <col min="9217" max="9217" width="18.7109375" style="25" customWidth="1"/>
    <col min="9218" max="9218" width="5.42578125" style="25" bestFit="1" customWidth="1"/>
    <col min="9219" max="9219" width="8.7109375" style="25" customWidth="1"/>
    <col min="9220" max="9231" width="6.7109375" style="25" customWidth="1"/>
    <col min="9232" max="9232" width="7" style="25" bestFit="1" customWidth="1"/>
    <col min="9233" max="9233" width="18.7109375" style="25" customWidth="1"/>
    <col min="9234" max="9472" width="9.140625" style="25"/>
    <col min="9473" max="9473" width="18.7109375" style="25" customWidth="1"/>
    <col min="9474" max="9474" width="5.42578125" style="25" bestFit="1" customWidth="1"/>
    <col min="9475" max="9475" width="8.7109375" style="25" customWidth="1"/>
    <col min="9476" max="9487" width="6.7109375" style="25" customWidth="1"/>
    <col min="9488" max="9488" width="7" style="25" bestFit="1" customWidth="1"/>
    <col min="9489" max="9489" width="18.7109375" style="25" customWidth="1"/>
    <col min="9490" max="9728" width="9.140625" style="25"/>
    <col min="9729" max="9729" width="18.7109375" style="25" customWidth="1"/>
    <col min="9730" max="9730" width="5.42578125" style="25" bestFit="1" customWidth="1"/>
    <col min="9731" max="9731" width="8.7109375" style="25" customWidth="1"/>
    <col min="9732" max="9743" width="6.7109375" style="25" customWidth="1"/>
    <col min="9744" max="9744" width="7" style="25" bestFit="1" customWidth="1"/>
    <col min="9745" max="9745" width="18.7109375" style="25" customWidth="1"/>
    <col min="9746" max="9984" width="9.140625" style="25"/>
    <col min="9985" max="9985" width="18.7109375" style="25" customWidth="1"/>
    <col min="9986" max="9986" width="5.42578125" style="25" bestFit="1" customWidth="1"/>
    <col min="9987" max="9987" width="8.7109375" style="25" customWidth="1"/>
    <col min="9988" max="9999" width="6.7109375" style="25" customWidth="1"/>
    <col min="10000" max="10000" width="7" style="25" bestFit="1" customWidth="1"/>
    <col min="10001" max="10001" width="18.7109375" style="25" customWidth="1"/>
    <col min="10002" max="10240" width="9.140625" style="25"/>
    <col min="10241" max="10241" width="18.7109375" style="25" customWidth="1"/>
    <col min="10242" max="10242" width="5.42578125" style="25" bestFit="1" customWidth="1"/>
    <col min="10243" max="10243" width="8.7109375" style="25" customWidth="1"/>
    <col min="10244" max="10255" width="6.7109375" style="25" customWidth="1"/>
    <col min="10256" max="10256" width="7" style="25" bestFit="1" customWidth="1"/>
    <col min="10257" max="10257" width="18.7109375" style="25" customWidth="1"/>
    <col min="10258" max="10496" width="9.140625" style="25"/>
    <col min="10497" max="10497" width="18.7109375" style="25" customWidth="1"/>
    <col min="10498" max="10498" width="5.42578125" style="25" bestFit="1" customWidth="1"/>
    <col min="10499" max="10499" width="8.7109375" style="25" customWidth="1"/>
    <col min="10500" max="10511" width="6.7109375" style="25" customWidth="1"/>
    <col min="10512" max="10512" width="7" style="25" bestFit="1" customWidth="1"/>
    <col min="10513" max="10513" width="18.7109375" style="25" customWidth="1"/>
    <col min="10514" max="10752" width="9.140625" style="25"/>
    <col min="10753" max="10753" width="18.7109375" style="25" customWidth="1"/>
    <col min="10754" max="10754" width="5.42578125" style="25" bestFit="1" customWidth="1"/>
    <col min="10755" max="10755" width="8.7109375" style="25" customWidth="1"/>
    <col min="10756" max="10767" width="6.7109375" style="25" customWidth="1"/>
    <col min="10768" max="10768" width="7" style="25" bestFit="1" customWidth="1"/>
    <col min="10769" max="10769" width="18.7109375" style="25" customWidth="1"/>
    <col min="10770" max="11008" width="9.140625" style="25"/>
    <col min="11009" max="11009" width="18.7109375" style="25" customWidth="1"/>
    <col min="11010" max="11010" width="5.42578125" style="25" bestFit="1" customWidth="1"/>
    <col min="11011" max="11011" width="8.7109375" style="25" customWidth="1"/>
    <col min="11012" max="11023" width="6.7109375" style="25" customWidth="1"/>
    <col min="11024" max="11024" width="7" style="25" bestFit="1" customWidth="1"/>
    <col min="11025" max="11025" width="18.7109375" style="25" customWidth="1"/>
    <col min="11026" max="11264" width="9.140625" style="25"/>
    <col min="11265" max="11265" width="18.7109375" style="25" customWidth="1"/>
    <col min="11266" max="11266" width="5.42578125" style="25" bestFit="1" customWidth="1"/>
    <col min="11267" max="11267" width="8.7109375" style="25" customWidth="1"/>
    <col min="11268" max="11279" width="6.7109375" style="25" customWidth="1"/>
    <col min="11280" max="11280" width="7" style="25" bestFit="1" customWidth="1"/>
    <col min="11281" max="11281" width="18.7109375" style="25" customWidth="1"/>
    <col min="11282" max="11520" width="9.140625" style="25"/>
    <col min="11521" max="11521" width="18.7109375" style="25" customWidth="1"/>
    <col min="11522" max="11522" width="5.42578125" style="25" bestFit="1" customWidth="1"/>
    <col min="11523" max="11523" width="8.7109375" style="25" customWidth="1"/>
    <col min="11524" max="11535" width="6.7109375" style="25" customWidth="1"/>
    <col min="11536" max="11536" width="7" style="25" bestFit="1" customWidth="1"/>
    <col min="11537" max="11537" width="18.7109375" style="25" customWidth="1"/>
    <col min="11538" max="11776" width="9.140625" style="25"/>
    <col min="11777" max="11777" width="18.7109375" style="25" customWidth="1"/>
    <col min="11778" max="11778" width="5.42578125" style="25" bestFit="1" customWidth="1"/>
    <col min="11779" max="11779" width="8.7109375" style="25" customWidth="1"/>
    <col min="11780" max="11791" width="6.7109375" style="25" customWidth="1"/>
    <col min="11792" max="11792" width="7" style="25" bestFit="1" customWidth="1"/>
    <col min="11793" max="11793" width="18.7109375" style="25" customWidth="1"/>
    <col min="11794" max="12032" width="9.140625" style="25"/>
    <col min="12033" max="12033" width="18.7109375" style="25" customWidth="1"/>
    <col min="12034" max="12034" width="5.42578125" style="25" bestFit="1" customWidth="1"/>
    <col min="12035" max="12035" width="8.7109375" style="25" customWidth="1"/>
    <col min="12036" max="12047" width="6.7109375" style="25" customWidth="1"/>
    <col min="12048" max="12048" width="7" style="25" bestFit="1" customWidth="1"/>
    <col min="12049" max="12049" width="18.7109375" style="25" customWidth="1"/>
    <col min="12050" max="12288" width="9.140625" style="25"/>
    <col min="12289" max="12289" width="18.7109375" style="25" customWidth="1"/>
    <col min="12290" max="12290" width="5.42578125" style="25" bestFit="1" customWidth="1"/>
    <col min="12291" max="12291" width="8.7109375" style="25" customWidth="1"/>
    <col min="12292" max="12303" width="6.7109375" style="25" customWidth="1"/>
    <col min="12304" max="12304" width="7" style="25" bestFit="1" customWidth="1"/>
    <col min="12305" max="12305" width="18.7109375" style="25" customWidth="1"/>
    <col min="12306" max="12544" width="9.140625" style="25"/>
    <col min="12545" max="12545" width="18.7109375" style="25" customWidth="1"/>
    <col min="12546" max="12546" width="5.42578125" style="25" bestFit="1" customWidth="1"/>
    <col min="12547" max="12547" width="8.7109375" style="25" customWidth="1"/>
    <col min="12548" max="12559" width="6.7109375" style="25" customWidth="1"/>
    <col min="12560" max="12560" width="7" style="25" bestFit="1" customWidth="1"/>
    <col min="12561" max="12561" width="18.7109375" style="25" customWidth="1"/>
    <col min="12562" max="12800" width="9.140625" style="25"/>
    <col min="12801" max="12801" width="18.7109375" style="25" customWidth="1"/>
    <col min="12802" max="12802" width="5.42578125" style="25" bestFit="1" customWidth="1"/>
    <col min="12803" max="12803" width="8.7109375" style="25" customWidth="1"/>
    <col min="12804" max="12815" width="6.7109375" style="25" customWidth="1"/>
    <col min="12816" max="12816" width="7" style="25" bestFit="1" customWidth="1"/>
    <col min="12817" max="12817" width="18.7109375" style="25" customWidth="1"/>
    <col min="12818" max="13056" width="9.140625" style="25"/>
    <col min="13057" max="13057" width="18.7109375" style="25" customWidth="1"/>
    <col min="13058" max="13058" width="5.42578125" style="25" bestFit="1" customWidth="1"/>
    <col min="13059" max="13059" width="8.7109375" style="25" customWidth="1"/>
    <col min="13060" max="13071" width="6.7109375" style="25" customWidth="1"/>
    <col min="13072" max="13072" width="7" style="25" bestFit="1" customWidth="1"/>
    <col min="13073" max="13073" width="18.7109375" style="25" customWidth="1"/>
    <col min="13074" max="13312" width="9.140625" style="25"/>
    <col min="13313" max="13313" width="18.7109375" style="25" customWidth="1"/>
    <col min="13314" max="13314" width="5.42578125" style="25" bestFit="1" customWidth="1"/>
    <col min="13315" max="13315" width="8.7109375" style="25" customWidth="1"/>
    <col min="13316" max="13327" width="6.7109375" style="25" customWidth="1"/>
    <col min="13328" max="13328" width="7" style="25" bestFit="1" customWidth="1"/>
    <col min="13329" max="13329" width="18.7109375" style="25" customWidth="1"/>
    <col min="13330" max="13568" width="9.140625" style="25"/>
    <col min="13569" max="13569" width="18.7109375" style="25" customWidth="1"/>
    <col min="13570" max="13570" width="5.42578125" style="25" bestFit="1" customWidth="1"/>
    <col min="13571" max="13571" width="8.7109375" style="25" customWidth="1"/>
    <col min="13572" max="13583" width="6.7109375" style="25" customWidth="1"/>
    <col min="13584" max="13584" width="7" style="25" bestFit="1" customWidth="1"/>
    <col min="13585" max="13585" width="18.7109375" style="25" customWidth="1"/>
    <col min="13586" max="13824" width="9.140625" style="25"/>
    <col min="13825" max="13825" width="18.7109375" style="25" customWidth="1"/>
    <col min="13826" max="13826" width="5.42578125" style="25" bestFit="1" customWidth="1"/>
    <col min="13827" max="13827" width="8.7109375" style="25" customWidth="1"/>
    <col min="13828" max="13839" width="6.7109375" style="25" customWidth="1"/>
    <col min="13840" max="13840" width="7" style="25" bestFit="1" customWidth="1"/>
    <col min="13841" max="13841" width="18.7109375" style="25" customWidth="1"/>
    <col min="13842" max="14080" width="9.140625" style="25"/>
    <col min="14081" max="14081" width="18.7109375" style="25" customWidth="1"/>
    <col min="14082" max="14082" width="5.42578125" style="25" bestFit="1" customWidth="1"/>
    <col min="14083" max="14083" width="8.7109375" style="25" customWidth="1"/>
    <col min="14084" max="14095" width="6.7109375" style="25" customWidth="1"/>
    <col min="14096" max="14096" width="7" style="25" bestFit="1" customWidth="1"/>
    <col min="14097" max="14097" width="18.7109375" style="25" customWidth="1"/>
    <col min="14098" max="14336" width="9.140625" style="25"/>
    <col min="14337" max="14337" width="18.7109375" style="25" customWidth="1"/>
    <col min="14338" max="14338" width="5.42578125" style="25" bestFit="1" customWidth="1"/>
    <col min="14339" max="14339" width="8.7109375" style="25" customWidth="1"/>
    <col min="14340" max="14351" width="6.7109375" style="25" customWidth="1"/>
    <col min="14352" max="14352" width="7" style="25" bestFit="1" customWidth="1"/>
    <col min="14353" max="14353" width="18.7109375" style="25" customWidth="1"/>
    <col min="14354" max="14592" width="9.140625" style="25"/>
    <col min="14593" max="14593" width="18.7109375" style="25" customWidth="1"/>
    <col min="14594" max="14594" width="5.42578125" style="25" bestFit="1" customWidth="1"/>
    <col min="14595" max="14595" width="8.7109375" style="25" customWidth="1"/>
    <col min="14596" max="14607" width="6.7109375" style="25" customWidth="1"/>
    <col min="14608" max="14608" width="7" style="25" bestFit="1" customWidth="1"/>
    <col min="14609" max="14609" width="18.7109375" style="25" customWidth="1"/>
    <col min="14610" max="14848" width="9.140625" style="25"/>
    <col min="14849" max="14849" width="18.7109375" style="25" customWidth="1"/>
    <col min="14850" max="14850" width="5.42578125" style="25" bestFit="1" customWidth="1"/>
    <col min="14851" max="14851" width="8.7109375" style="25" customWidth="1"/>
    <col min="14852" max="14863" width="6.7109375" style="25" customWidth="1"/>
    <col min="14864" max="14864" width="7" style="25" bestFit="1" customWidth="1"/>
    <col min="14865" max="14865" width="18.7109375" style="25" customWidth="1"/>
    <col min="14866" max="15104" width="9.140625" style="25"/>
    <col min="15105" max="15105" width="18.7109375" style="25" customWidth="1"/>
    <col min="15106" max="15106" width="5.42578125" style="25" bestFit="1" customWidth="1"/>
    <col min="15107" max="15107" width="8.7109375" style="25" customWidth="1"/>
    <col min="15108" max="15119" width="6.7109375" style="25" customWidth="1"/>
    <col min="15120" max="15120" width="7" style="25" bestFit="1" customWidth="1"/>
    <col min="15121" max="15121" width="18.7109375" style="25" customWidth="1"/>
    <col min="15122" max="15360" width="9.140625" style="25"/>
    <col min="15361" max="15361" width="18.7109375" style="25" customWidth="1"/>
    <col min="15362" max="15362" width="5.42578125" style="25" bestFit="1" customWidth="1"/>
    <col min="15363" max="15363" width="8.7109375" style="25" customWidth="1"/>
    <col min="15364" max="15375" width="6.7109375" style="25" customWidth="1"/>
    <col min="15376" max="15376" width="7" style="25" bestFit="1" customWidth="1"/>
    <col min="15377" max="15377" width="18.7109375" style="25" customWidth="1"/>
    <col min="15378" max="15616" width="9.140625" style="25"/>
    <col min="15617" max="15617" width="18.7109375" style="25" customWidth="1"/>
    <col min="15618" max="15618" width="5.42578125" style="25" bestFit="1" customWidth="1"/>
    <col min="15619" max="15619" width="8.7109375" style="25" customWidth="1"/>
    <col min="15620" max="15631" width="6.7109375" style="25" customWidth="1"/>
    <col min="15632" max="15632" width="7" style="25" bestFit="1" customWidth="1"/>
    <col min="15633" max="15633" width="18.7109375" style="25" customWidth="1"/>
    <col min="15634" max="15872" width="9.140625" style="25"/>
    <col min="15873" max="15873" width="18.7109375" style="25" customWidth="1"/>
    <col min="15874" max="15874" width="5.42578125" style="25" bestFit="1" customWidth="1"/>
    <col min="15875" max="15875" width="8.7109375" style="25" customWidth="1"/>
    <col min="15876" max="15887" width="6.7109375" style="25" customWidth="1"/>
    <col min="15888" max="15888" width="7" style="25" bestFit="1" customWidth="1"/>
    <col min="15889" max="15889" width="18.7109375" style="25" customWidth="1"/>
    <col min="15890" max="16128" width="9.140625" style="25"/>
    <col min="16129" max="16129" width="18.7109375" style="25" customWidth="1"/>
    <col min="16130" max="16130" width="5.42578125" style="25" bestFit="1" customWidth="1"/>
    <col min="16131" max="16131" width="8.7109375" style="25" customWidth="1"/>
    <col min="16132" max="16143" width="6.7109375" style="25" customWidth="1"/>
    <col min="16144" max="16144" width="7" style="25" bestFit="1" customWidth="1"/>
    <col min="16145" max="16145" width="18.7109375" style="25" customWidth="1"/>
    <col min="16146" max="16384" width="9.140625" style="25"/>
  </cols>
  <sheetData>
    <row r="1" spans="1:17" s="83" customFormat="1" ht="23.25" x14ac:dyDescent="0.5">
      <c r="A1" s="1310" t="s">
        <v>683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  <c r="Q1" s="1310"/>
    </row>
    <row r="2" spans="1:17" s="82" customFormat="1" ht="15.75" x14ac:dyDescent="0.25">
      <c r="A2" s="1311" t="s">
        <v>722</v>
      </c>
      <c r="B2" s="1311"/>
      <c r="C2" s="1311"/>
      <c r="D2" s="1311"/>
      <c r="E2" s="1311"/>
      <c r="F2" s="1311"/>
      <c r="G2" s="1311"/>
      <c r="H2" s="1311"/>
      <c r="I2" s="1311"/>
      <c r="J2" s="1311"/>
      <c r="K2" s="1311"/>
      <c r="L2" s="1311"/>
      <c r="M2" s="1311"/>
      <c r="N2" s="1311"/>
      <c r="O2" s="1311"/>
      <c r="P2" s="1311"/>
      <c r="Q2" s="1311"/>
    </row>
    <row r="3" spans="1:17" s="82" customFormat="1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  <c r="N3" s="1311"/>
      <c r="O3" s="1311"/>
      <c r="P3" s="1311"/>
      <c r="Q3" s="1311"/>
    </row>
    <row r="4" spans="1:17" s="82" customFormat="1" ht="15.75" x14ac:dyDescent="0.25">
      <c r="A4" s="1311" t="s">
        <v>335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  <c r="N4" s="1311"/>
      <c r="O4" s="1311"/>
      <c r="P4" s="1311"/>
      <c r="Q4" s="1311"/>
    </row>
    <row r="5" spans="1:17" ht="13.5" x14ac:dyDescent="0.25">
      <c r="A5" s="255" t="s">
        <v>682</v>
      </c>
      <c r="B5" s="1205"/>
      <c r="C5" s="1206"/>
      <c r="D5" s="1206"/>
      <c r="E5" s="1206"/>
      <c r="F5" s="1206"/>
      <c r="G5" s="1206"/>
      <c r="H5" s="1204"/>
      <c r="I5" s="1206"/>
      <c r="J5" s="1206"/>
      <c r="K5" s="1206"/>
      <c r="L5" s="1206"/>
      <c r="M5" s="1206"/>
      <c r="N5" s="1206"/>
      <c r="O5" s="1206"/>
      <c r="P5" s="1205"/>
      <c r="Q5" s="1157" t="s">
        <v>176</v>
      </c>
    </row>
    <row r="6" spans="1:17" ht="45" customHeight="1" x14ac:dyDescent="0.2">
      <c r="A6" s="346" t="s">
        <v>89</v>
      </c>
      <c r="B6" s="346" t="s">
        <v>405</v>
      </c>
      <c r="C6" s="81" t="s">
        <v>388</v>
      </c>
      <c r="D6" s="35" t="s">
        <v>334</v>
      </c>
      <c r="E6" s="35" t="s">
        <v>333</v>
      </c>
      <c r="F6" s="35" t="s">
        <v>332</v>
      </c>
      <c r="G6" s="35" t="s">
        <v>331</v>
      </c>
      <c r="H6" s="35" t="s">
        <v>330</v>
      </c>
      <c r="I6" s="35" t="s">
        <v>329</v>
      </c>
      <c r="J6" s="35" t="s">
        <v>328</v>
      </c>
      <c r="K6" s="35" t="s">
        <v>327</v>
      </c>
      <c r="L6" s="35" t="s">
        <v>326</v>
      </c>
      <c r="M6" s="35" t="s">
        <v>325</v>
      </c>
      <c r="N6" s="35" t="s">
        <v>324</v>
      </c>
      <c r="O6" s="35" t="s">
        <v>323</v>
      </c>
      <c r="P6" s="351" t="s">
        <v>404</v>
      </c>
      <c r="Q6" s="351" t="s">
        <v>177</v>
      </c>
    </row>
    <row r="7" spans="1:17" ht="13.5" customHeight="1" thickBot="1" x14ac:dyDescent="0.25">
      <c r="A7" s="1312" t="s">
        <v>539</v>
      </c>
      <c r="B7" s="115" t="s">
        <v>547</v>
      </c>
      <c r="C7" s="597">
        <f>SUM(D7:O7)</f>
        <v>591</v>
      </c>
      <c r="D7" s="147">
        <v>49</v>
      </c>
      <c r="E7" s="147">
        <v>53</v>
      </c>
      <c r="F7" s="147">
        <v>49</v>
      </c>
      <c r="G7" s="147">
        <v>46</v>
      </c>
      <c r="H7" s="147">
        <v>49</v>
      </c>
      <c r="I7" s="147">
        <v>53</v>
      </c>
      <c r="J7" s="147">
        <v>48</v>
      </c>
      <c r="K7" s="147">
        <v>51</v>
      </c>
      <c r="L7" s="147">
        <v>55</v>
      </c>
      <c r="M7" s="147">
        <v>44</v>
      </c>
      <c r="N7" s="147">
        <v>44</v>
      </c>
      <c r="O7" s="147">
        <v>50</v>
      </c>
      <c r="P7" s="41" t="s">
        <v>178</v>
      </c>
      <c r="Q7" s="1313" t="s">
        <v>35</v>
      </c>
    </row>
    <row r="8" spans="1:17" ht="13.5" customHeight="1" thickTop="1" thickBot="1" x14ac:dyDescent="0.25">
      <c r="A8" s="1301"/>
      <c r="B8" s="127" t="s">
        <v>548</v>
      </c>
      <c r="C8" s="608">
        <f t="shared" ref="C8:C33" si="0">SUM(D8:O8)</f>
        <v>576</v>
      </c>
      <c r="D8" s="149">
        <v>52</v>
      </c>
      <c r="E8" s="149">
        <v>57</v>
      </c>
      <c r="F8" s="149">
        <v>58</v>
      </c>
      <c r="G8" s="149">
        <v>40</v>
      </c>
      <c r="H8" s="149">
        <v>38</v>
      </c>
      <c r="I8" s="149">
        <v>41</v>
      </c>
      <c r="J8" s="149">
        <v>45</v>
      </c>
      <c r="K8" s="149">
        <v>44</v>
      </c>
      <c r="L8" s="149">
        <v>49</v>
      </c>
      <c r="M8" s="149">
        <v>44</v>
      </c>
      <c r="N8" s="149">
        <v>44</v>
      </c>
      <c r="O8" s="149">
        <v>64</v>
      </c>
      <c r="P8" s="353" t="s">
        <v>425</v>
      </c>
      <c r="Q8" s="1302"/>
    </row>
    <row r="9" spans="1:17" s="22" customFormat="1" ht="13.5" customHeight="1" thickTop="1" thickBot="1" x14ac:dyDescent="0.25">
      <c r="A9" s="1301"/>
      <c r="B9" s="127" t="s">
        <v>42</v>
      </c>
      <c r="C9" s="148">
        <f>SUM(D9:O9)</f>
        <v>1167</v>
      </c>
      <c r="D9" s="148">
        <f>D7+D8</f>
        <v>101</v>
      </c>
      <c r="E9" s="148">
        <f t="shared" ref="E9:N9" si="1">E7+E8</f>
        <v>110</v>
      </c>
      <c r="F9" s="148">
        <f t="shared" si="1"/>
        <v>107</v>
      </c>
      <c r="G9" s="148">
        <f t="shared" si="1"/>
        <v>86</v>
      </c>
      <c r="H9" s="148">
        <f t="shared" si="1"/>
        <v>87</v>
      </c>
      <c r="I9" s="148">
        <f t="shared" si="1"/>
        <v>94</v>
      </c>
      <c r="J9" s="148">
        <f t="shared" si="1"/>
        <v>93</v>
      </c>
      <c r="K9" s="148">
        <f t="shared" si="1"/>
        <v>95</v>
      </c>
      <c r="L9" s="148">
        <f t="shared" si="1"/>
        <v>104</v>
      </c>
      <c r="M9" s="148">
        <f t="shared" si="1"/>
        <v>88</v>
      </c>
      <c r="N9" s="148">
        <f t="shared" si="1"/>
        <v>88</v>
      </c>
      <c r="O9" s="148">
        <f>O7+O8</f>
        <v>114</v>
      </c>
      <c r="P9" s="353" t="s">
        <v>43</v>
      </c>
      <c r="Q9" s="1302"/>
    </row>
    <row r="10" spans="1:17" ht="13.5" customHeight="1" thickTop="1" thickBot="1" x14ac:dyDescent="0.25">
      <c r="A10" s="1299" t="s">
        <v>540</v>
      </c>
      <c r="B10" s="128" t="s">
        <v>547</v>
      </c>
      <c r="C10" s="368">
        <f t="shared" si="0"/>
        <v>1737</v>
      </c>
      <c r="D10" s="151">
        <v>136</v>
      </c>
      <c r="E10" s="151">
        <v>145</v>
      </c>
      <c r="F10" s="151">
        <v>152</v>
      </c>
      <c r="G10" s="151">
        <v>149</v>
      </c>
      <c r="H10" s="151">
        <v>126</v>
      </c>
      <c r="I10" s="151">
        <v>142</v>
      </c>
      <c r="J10" s="151">
        <v>148</v>
      </c>
      <c r="K10" s="151">
        <v>164</v>
      </c>
      <c r="L10" s="151">
        <v>178</v>
      </c>
      <c r="M10" s="151">
        <v>137</v>
      </c>
      <c r="N10" s="151">
        <v>125</v>
      </c>
      <c r="O10" s="151">
        <v>135</v>
      </c>
      <c r="P10" s="354" t="s">
        <v>178</v>
      </c>
      <c r="Q10" s="1300" t="s">
        <v>36</v>
      </c>
    </row>
    <row r="11" spans="1:17" ht="13.5" customHeight="1" thickTop="1" thickBot="1" x14ac:dyDescent="0.25">
      <c r="A11" s="1299"/>
      <c r="B11" s="128" t="s">
        <v>548</v>
      </c>
      <c r="C11" s="368">
        <f t="shared" si="0"/>
        <v>1747</v>
      </c>
      <c r="D11" s="151">
        <v>134</v>
      </c>
      <c r="E11" s="151">
        <v>162</v>
      </c>
      <c r="F11" s="151">
        <v>164</v>
      </c>
      <c r="G11" s="151">
        <v>140</v>
      </c>
      <c r="H11" s="151">
        <v>134</v>
      </c>
      <c r="I11" s="151">
        <v>148</v>
      </c>
      <c r="J11" s="151">
        <v>151</v>
      </c>
      <c r="K11" s="151">
        <v>158</v>
      </c>
      <c r="L11" s="151">
        <v>137</v>
      </c>
      <c r="M11" s="151">
        <v>135</v>
      </c>
      <c r="N11" s="151">
        <v>147</v>
      </c>
      <c r="O11" s="151">
        <v>137</v>
      </c>
      <c r="P11" s="354" t="s">
        <v>425</v>
      </c>
      <c r="Q11" s="1300"/>
    </row>
    <row r="12" spans="1:17" s="22" customFormat="1" ht="13.5" customHeight="1" thickTop="1" thickBot="1" x14ac:dyDescent="0.25">
      <c r="A12" s="1299"/>
      <c r="B12" s="128" t="s">
        <v>42</v>
      </c>
      <c r="C12" s="150">
        <f t="shared" si="0"/>
        <v>3484</v>
      </c>
      <c r="D12" s="150">
        <f>SUM(D10:D11)</f>
        <v>270</v>
      </c>
      <c r="E12" s="150">
        <f t="shared" ref="E12" si="2">E10+E11</f>
        <v>307</v>
      </c>
      <c r="F12" s="150">
        <f t="shared" ref="F12" si="3">F10+F11</f>
        <v>316</v>
      </c>
      <c r="G12" s="150">
        <f t="shared" ref="G12" si="4">G10+G11</f>
        <v>289</v>
      </c>
      <c r="H12" s="150">
        <f t="shared" ref="H12" si="5">H10+H11</f>
        <v>260</v>
      </c>
      <c r="I12" s="150">
        <f t="shared" ref="I12" si="6">I10+I11</f>
        <v>290</v>
      </c>
      <c r="J12" s="150">
        <f t="shared" ref="J12" si="7">J10+J11</f>
        <v>299</v>
      </c>
      <c r="K12" s="150">
        <f t="shared" ref="K12" si="8">K10+K11</f>
        <v>322</v>
      </c>
      <c r="L12" s="150">
        <f t="shared" ref="L12" si="9">L10+L11</f>
        <v>315</v>
      </c>
      <c r="M12" s="150">
        <f t="shared" ref="M12" si="10">M10+M11</f>
        <v>272</v>
      </c>
      <c r="N12" s="150">
        <f t="shared" ref="N12" si="11">N10+N11</f>
        <v>272</v>
      </c>
      <c r="O12" s="150">
        <f t="shared" ref="O12" si="12">O10+O11</f>
        <v>272</v>
      </c>
      <c r="P12" s="354" t="s">
        <v>43</v>
      </c>
      <c r="Q12" s="1300"/>
    </row>
    <row r="13" spans="1:17" ht="13.5" customHeight="1" thickTop="1" thickBot="1" x14ac:dyDescent="0.25">
      <c r="A13" s="1301" t="s">
        <v>541</v>
      </c>
      <c r="B13" s="127" t="s">
        <v>547</v>
      </c>
      <c r="C13" s="608">
        <f t="shared" si="0"/>
        <v>280</v>
      </c>
      <c r="D13" s="149">
        <v>25</v>
      </c>
      <c r="E13" s="149">
        <v>23</v>
      </c>
      <c r="F13" s="149">
        <v>26</v>
      </c>
      <c r="G13" s="149">
        <v>30</v>
      </c>
      <c r="H13" s="149">
        <v>12</v>
      </c>
      <c r="I13" s="149">
        <v>27</v>
      </c>
      <c r="J13" s="149">
        <v>20</v>
      </c>
      <c r="K13" s="149">
        <v>18</v>
      </c>
      <c r="L13" s="149">
        <v>23</v>
      </c>
      <c r="M13" s="149">
        <v>18</v>
      </c>
      <c r="N13" s="149">
        <v>28</v>
      </c>
      <c r="O13" s="149">
        <v>30</v>
      </c>
      <c r="P13" s="353" t="s">
        <v>178</v>
      </c>
      <c r="Q13" s="1302" t="s">
        <v>37</v>
      </c>
    </row>
    <row r="14" spans="1:17" ht="13.5" customHeight="1" thickTop="1" thickBot="1" x14ac:dyDescent="0.25">
      <c r="A14" s="1301"/>
      <c r="B14" s="127" t="s">
        <v>548</v>
      </c>
      <c r="C14" s="608">
        <f t="shared" si="0"/>
        <v>251</v>
      </c>
      <c r="D14" s="149">
        <v>17</v>
      </c>
      <c r="E14" s="149">
        <v>17</v>
      </c>
      <c r="F14" s="149">
        <v>22</v>
      </c>
      <c r="G14" s="149">
        <v>23</v>
      </c>
      <c r="H14" s="149">
        <v>24</v>
      </c>
      <c r="I14" s="149">
        <v>24</v>
      </c>
      <c r="J14" s="149">
        <v>16</v>
      </c>
      <c r="K14" s="149">
        <v>23</v>
      </c>
      <c r="L14" s="149">
        <v>21</v>
      </c>
      <c r="M14" s="149">
        <v>27</v>
      </c>
      <c r="N14" s="149">
        <v>17</v>
      </c>
      <c r="O14" s="149">
        <v>20</v>
      </c>
      <c r="P14" s="353" t="s">
        <v>425</v>
      </c>
      <c r="Q14" s="1302"/>
    </row>
    <row r="15" spans="1:17" s="22" customFormat="1" ht="13.5" customHeight="1" thickTop="1" thickBot="1" x14ac:dyDescent="0.25">
      <c r="A15" s="1301"/>
      <c r="B15" s="127" t="s">
        <v>42</v>
      </c>
      <c r="C15" s="148">
        <f t="shared" si="0"/>
        <v>531</v>
      </c>
      <c r="D15" s="148">
        <f>SUM(D13:D14)</f>
        <v>42</v>
      </c>
      <c r="E15" s="148">
        <f t="shared" ref="E15" si="13">E13+E14</f>
        <v>40</v>
      </c>
      <c r="F15" s="148">
        <f t="shared" ref="F15" si="14">F13+F14</f>
        <v>48</v>
      </c>
      <c r="G15" s="148">
        <f t="shared" ref="G15" si="15">G13+G14</f>
        <v>53</v>
      </c>
      <c r="H15" s="148">
        <f t="shared" ref="H15" si="16">H13+H14</f>
        <v>36</v>
      </c>
      <c r="I15" s="148">
        <f t="shared" ref="I15" si="17">I13+I14</f>
        <v>51</v>
      </c>
      <c r="J15" s="148">
        <f t="shared" ref="J15" si="18">J13+J14</f>
        <v>36</v>
      </c>
      <c r="K15" s="148">
        <f t="shared" ref="K15" si="19">K13+K14</f>
        <v>41</v>
      </c>
      <c r="L15" s="148">
        <f t="shared" ref="L15" si="20">L13+L14</f>
        <v>44</v>
      </c>
      <c r="M15" s="148">
        <f t="shared" ref="M15" si="21">M13+M14</f>
        <v>45</v>
      </c>
      <c r="N15" s="148">
        <f t="shared" ref="N15" si="22">N13+N14</f>
        <v>45</v>
      </c>
      <c r="O15" s="148">
        <f t="shared" ref="O15" si="23">O13+O14</f>
        <v>50</v>
      </c>
      <c r="P15" s="353" t="s">
        <v>43</v>
      </c>
      <c r="Q15" s="1302"/>
    </row>
    <row r="16" spans="1:17" ht="13.5" customHeight="1" thickTop="1" thickBot="1" x14ac:dyDescent="0.25">
      <c r="A16" s="1299" t="s">
        <v>542</v>
      </c>
      <c r="B16" s="128" t="s">
        <v>547</v>
      </c>
      <c r="C16" s="368">
        <f t="shared" si="0"/>
        <v>325</v>
      </c>
      <c r="D16" s="151">
        <v>29</v>
      </c>
      <c r="E16" s="151">
        <v>28</v>
      </c>
      <c r="F16" s="151">
        <v>26</v>
      </c>
      <c r="G16" s="151">
        <v>17</v>
      </c>
      <c r="H16" s="151">
        <v>29</v>
      </c>
      <c r="I16" s="151">
        <v>27</v>
      </c>
      <c r="J16" s="151">
        <v>28</v>
      </c>
      <c r="K16" s="151">
        <v>35</v>
      </c>
      <c r="L16" s="151">
        <v>24</v>
      </c>
      <c r="M16" s="151">
        <v>25</v>
      </c>
      <c r="N16" s="151">
        <v>23</v>
      </c>
      <c r="O16" s="151">
        <v>34</v>
      </c>
      <c r="P16" s="354" t="s">
        <v>178</v>
      </c>
      <c r="Q16" s="1300" t="s">
        <v>38</v>
      </c>
    </row>
    <row r="17" spans="1:17" ht="13.5" customHeight="1" thickTop="1" thickBot="1" x14ac:dyDescent="0.25">
      <c r="A17" s="1299"/>
      <c r="B17" s="128" t="s">
        <v>548</v>
      </c>
      <c r="C17" s="368">
        <f t="shared" si="0"/>
        <v>309</v>
      </c>
      <c r="D17" s="151">
        <v>23</v>
      </c>
      <c r="E17" s="151">
        <v>29</v>
      </c>
      <c r="F17" s="151">
        <v>24</v>
      </c>
      <c r="G17" s="151">
        <v>24</v>
      </c>
      <c r="H17" s="151">
        <v>33</v>
      </c>
      <c r="I17" s="151">
        <v>22</v>
      </c>
      <c r="J17" s="151">
        <v>26</v>
      </c>
      <c r="K17" s="151">
        <v>22</v>
      </c>
      <c r="L17" s="151">
        <v>28</v>
      </c>
      <c r="M17" s="151">
        <v>19</v>
      </c>
      <c r="N17" s="151">
        <v>34</v>
      </c>
      <c r="O17" s="151">
        <v>25</v>
      </c>
      <c r="P17" s="354" t="s">
        <v>425</v>
      </c>
      <c r="Q17" s="1300"/>
    </row>
    <row r="18" spans="1:17" s="22" customFormat="1" ht="13.5" customHeight="1" thickTop="1" thickBot="1" x14ac:dyDescent="0.25">
      <c r="A18" s="1299"/>
      <c r="B18" s="128" t="s">
        <v>42</v>
      </c>
      <c r="C18" s="150">
        <f t="shared" si="0"/>
        <v>634</v>
      </c>
      <c r="D18" s="150">
        <f>D16+D17</f>
        <v>52</v>
      </c>
      <c r="E18" s="150">
        <f t="shared" ref="E18" si="24">E16+E17</f>
        <v>57</v>
      </c>
      <c r="F18" s="150">
        <f t="shared" ref="F18" si="25">F16+F17</f>
        <v>50</v>
      </c>
      <c r="G18" s="150">
        <f t="shared" ref="G18" si="26">G16+G17</f>
        <v>41</v>
      </c>
      <c r="H18" s="150">
        <f t="shared" ref="H18" si="27">H16+H17</f>
        <v>62</v>
      </c>
      <c r="I18" s="150">
        <f t="shared" ref="I18" si="28">I16+I17</f>
        <v>49</v>
      </c>
      <c r="J18" s="150">
        <f t="shared" ref="J18" si="29">J16+J17</f>
        <v>54</v>
      </c>
      <c r="K18" s="150">
        <f>K16+K17</f>
        <v>57</v>
      </c>
      <c r="L18" s="150">
        <f t="shared" ref="L18" si="30">L16+L17</f>
        <v>52</v>
      </c>
      <c r="M18" s="150">
        <f t="shared" ref="M18" si="31">M16+M17</f>
        <v>44</v>
      </c>
      <c r="N18" s="150">
        <f>N16+N17</f>
        <v>57</v>
      </c>
      <c r="O18" s="150">
        <f t="shared" ref="O18" si="32">O16+O17</f>
        <v>59</v>
      </c>
      <c r="P18" s="354" t="s">
        <v>43</v>
      </c>
      <c r="Q18" s="1300"/>
    </row>
    <row r="19" spans="1:17" ht="13.5" customHeight="1" thickTop="1" thickBot="1" x14ac:dyDescent="0.25">
      <c r="A19" s="1301" t="s">
        <v>543</v>
      </c>
      <c r="B19" s="127" t="s">
        <v>547</v>
      </c>
      <c r="C19" s="608">
        <f t="shared" si="0"/>
        <v>97</v>
      </c>
      <c r="D19" s="149">
        <v>9</v>
      </c>
      <c r="E19" s="149">
        <v>5</v>
      </c>
      <c r="F19" s="149">
        <v>9</v>
      </c>
      <c r="G19" s="149">
        <v>6</v>
      </c>
      <c r="H19" s="149">
        <v>8</v>
      </c>
      <c r="I19" s="149">
        <v>9</v>
      </c>
      <c r="J19" s="149">
        <v>6</v>
      </c>
      <c r="K19" s="149">
        <v>9</v>
      </c>
      <c r="L19" s="149">
        <v>10</v>
      </c>
      <c r="M19" s="149">
        <v>5</v>
      </c>
      <c r="N19" s="149">
        <v>11</v>
      </c>
      <c r="O19" s="149">
        <v>10</v>
      </c>
      <c r="P19" s="353" t="s">
        <v>178</v>
      </c>
      <c r="Q19" s="1302" t="s">
        <v>39</v>
      </c>
    </row>
    <row r="20" spans="1:17" ht="13.5" customHeight="1" thickTop="1" thickBot="1" x14ac:dyDescent="0.25">
      <c r="A20" s="1301"/>
      <c r="B20" s="127" t="s">
        <v>548</v>
      </c>
      <c r="C20" s="608">
        <f t="shared" si="0"/>
        <v>79</v>
      </c>
      <c r="D20" s="149">
        <v>6</v>
      </c>
      <c r="E20" s="149">
        <v>7</v>
      </c>
      <c r="F20" s="149">
        <v>11</v>
      </c>
      <c r="G20" s="149">
        <v>7</v>
      </c>
      <c r="H20" s="149">
        <v>7</v>
      </c>
      <c r="I20" s="149">
        <v>4</v>
      </c>
      <c r="J20" s="149">
        <v>6</v>
      </c>
      <c r="K20" s="149">
        <v>7</v>
      </c>
      <c r="L20" s="149">
        <v>5</v>
      </c>
      <c r="M20" s="149">
        <v>8</v>
      </c>
      <c r="N20" s="149">
        <v>7</v>
      </c>
      <c r="O20" s="149">
        <v>4</v>
      </c>
      <c r="P20" s="353" t="s">
        <v>425</v>
      </c>
      <c r="Q20" s="1302"/>
    </row>
    <row r="21" spans="1:17" s="22" customFormat="1" ht="13.5" customHeight="1" thickTop="1" thickBot="1" x14ac:dyDescent="0.25">
      <c r="A21" s="1301"/>
      <c r="B21" s="127" t="s">
        <v>42</v>
      </c>
      <c r="C21" s="148">
        <f t="shared" si="0"/>
        <v>176</v>
      </c>
      <c r="D21" s="148">
        <f>D19+D20</f>
        <v>15</v>
      </c>
      <c r="E21" s="148">
        <f t="shared" ref="E21" si="33">E19+E20</f>
        <v>12</v>
      </c>
      <c r="F21" s="148">
        <f t="shared" ref="F21" si="34">F19+F20</f>
        <v>20</v>
      </c>
      <c r="G21" s="148">
        <f t="shared" ref="G21" si="35">G19+G20</f>
        <v>13</v>
      </c>
      <c r="H21" s="148">
        <f t="shared" ref="H21" si="36">H19+H20</f>
        <v>15</v>
      </c>
      <c r="I21" s="148">
        <f t="shared" ref="I21" si="37">I19+I20</f>
        <v>13</v>
      </c>
      <c r="J21" s="148">
        <f t="shared" ref="J21" si="38">J19+J20</f>
        <v>12</v>
      </c>
      <c r="K21" s="148">
        <f t="shared" ref="K21" si="39">K19+K20</f>
        <v>16</v>
      </c>
      <c r="L21" s="148">
        <f t="shared" ref="L21" si="40">L19+L20</f>
        <v>15</v>
      </c>
      <c r="M21" s="148">
        <f t="shared" ref="M21" si="41">M19+M20</f>
        <v>13</v>
      </c>
      <c r="N21" s="148">
        <f t="shared" ref="N21" si="42">N19+N20</f>
        <v>18</v>
      </c>
      <c r="O21" s="148">
        <f t="shared" ref="O21" si="43">O19+O20</f>
        <v>14</v>
      </c>
      <c r="P21" s="353" t="s">
        <v>43</v>
      </c>
      <c r="Q21" s="1302"/>
    </row>
    <row r="22" spans="1:17" s="22" customFormat="1" ht="13.5" customHeight="1" thickTop="1" thickBot="1" x14ac:dyDescent="0.25">
      <c r="A22" s="1299" t="s">
        <v>544</v>
      </c>
      <c r="B22" s="128" t="s">
        <v>547</v>
      </c>
      <c r="C22" s="368">
        <f t="shared" si="0"/>
        <v>17</v>
      </c>
      <c r="D22" s="151">
        <v>0</v>
      </c>
      <c r="E22" s="151">
        <v>2</v>
      </c>
      <c r="F22" s="151">
        <v>0</v>
      </c>
      <c r="G22" s="151">
        <v>3</v>
      </c>
      <c r="H22" s="151">
        <v>2</v>
      </c>
      <c r="I22" s="151">
        <v>1</v>
      </c>
      <c r="J22" s="151">
        <v>0</v>
      </c>
      <c r="K22" s="151">
        <v>0</v>
      </c>
      <c r="L22" s="151">
        <v>5</v>
      </c>
      <c r="M22" s="151">
        <v>2</v>
      </c>
      <c r="N22" s="151">
        <v>2</v>
      </c>
      <c r="O22" s="151">
        <v>0</v>
      </c>
      <c r="P22" s="354" t="s">
        <v>178</v>
      </c>
      <c r="Q22" s="1300" t="s">
        <v>40</v>
      </c>
    </row>
    <row r="23" spans="1:17" s="22" customFormat="1" ht="13.5" customHeight="1" thickTop="1" thickBot="1" x14ac:dyDescent="0.25">
      <c r="A23" s="1299"/>
      <c r="B23" s="128"/>
      <c r="C23" s="368">
        <f t="shared" si="0"/>
        <v>16</v>
      </c>
      <c r="D23" s="151">
        <v>2</v>
      </c>
      <c r="E23" s="151">
        <v>2</v>
      </c>
      <c r="F23" s="151">
        <v>0</v>
      </c>
      <c r="G23" s="151">
        <v>0</v>
      </c>
      <c r="H23" s="151">
        <v>1</v>
      </c>
      <c r="I23" s="151">
        <v>2</v>
      </c>
      <c r="J23" s="151">
        <v>2</v>
      </c>
      <c r="K23" s="151">
        <v>3</v>
      </c>
      <c r="L23" s="151">
        <v>2</v>
      </c>
      <c r="M23" s="151">
        <v>1</v>
      </c>
      <c r="N23" s="151">
        <v>1</v>
      </c>
      <c r="O23" s="151">
        <v>0</v>
      </c>
      <c r="P23" s="354" t="s">
        <v>425</v>
      </c>
      <c r="Q23" s="1300"/>
    </row>
    <row r="24" spans="1:17" s="22" customFormat="1" ht="13.5" customHeight="1" thickTop="1" thickBot="1" x14ac:dyDescent="0.25">
      <c r="A24" s="1299"/>
      <c r="B24" s="128" t="s">
        <v>42</v>
      </c>
      <c r="C24" s="150">
        <f t="shared" si="0"/>
        <v>33</v>
      </c>
      <c r="D24" s="150">
        <f>D22+D23</f>
        <v>2</v>
      </c>
      <c r="E24" s="150">
        <f t="shared" ref="E24" si="44">E22+E23</f>
        <v>4</v>
      </c>
      <c r="F24" s="150">
        <f t="shared" ref="F24" si="45">F22+F23</f>
        <v>0</v>
      </c>
      <c r="G24" s="150">
        <f t="shared" ref="G24" si="46">G22+G23</f>
        <v>3</v>
      </c>
      <c r="H24" s="150">
        <f t="shared" ref="H24" si="47">H22+H23</f>
        <v>3</v>
      </c>
      <c r="I24" s="150">
        <f t="shared" ref="I24" si="48">I22+I23</f>
        <v>3</v>
      </c>
      <c r="J24" s="150">
        <f t="shared" ref="J24" si="49">J22+J23</f>
        <v>2</v>
      </c>
      <c r="K24" s="150">
        <f t="shared" ref="K24" si="50">K22+K23</f>
        <v>3</v>
      </c>
      <c r="L24" s="150">
        <f t="shared" ref="L24" si="51">L22+L23</f>
        <v>7</v>
      </c>
      <c r="M24" s="150">
        <f t="shared" ref="M24" si="52">M22+M23</f>
        <v>3</v>
      </c>
      <c r="N24" s="150">
        <f t="shared" ref="N24" si="53">N22+N23</f>
        <v>3</v>
      </c>
      <c r="O24" s="150">
        <f t="shared" ref="O24" si="54">O22+O23</f>
        <v>0</v>
      </c>
      <c r="P24" s="354" t="s">
        <v>43</v>
      </c>
      <c r="Q24" s="1300"/>
    </row>
    <row r="25" spans="1:17" ht="13.5" customHeight="1" thickTop="1" thickBot="1" x14ac:dyDescent="0.25">
      <c r="A25" s="1301" t="s">
        <v>545</v>
      </c>
      <c r="B25" s="127" t="s">
        <v>547</v>
      </c>
      <c r="C25" s="608">
        <f t="shared" si="0"/>
        <v>303</v>
      </c>
      <c r="D25" s="149">
        <v>22</v>
      </c>
      <c r="E25" s="149">
        <v>24</v>
      </c>
      <c r="F25" s="149">
        <v>28</v>
      </c>
      <c r="G25" s="149">
        <v>33</v>
      </c>
      <c r="H25" s="149">
        <v>23</v>
      </c>
      <c r="I25" s="149">
        <v>26</v>
      </c>
      <c r="J25" s="149">
        <v>25</v>
      </c>
      <c r="K25" s="149">
        <v>25</v>
      </c>
      <c r="L25" s="149">
        <v>22</v>
      </c>
      <c r="M25" s="149">
        <v>19</v>
      </c>
      <c r="N25" s="149">
        <v>29</v>
      </c>
      <c r="O25" s="149">
        <v>27</v>
      </c>
      <c r="P25" s="353" t="s">
        <v>178</v>
      </c>
      <c r="Q25" s="1302" t="s">
        <v>41</v>
      </c>
    </row>
    <row r="26" spans="1:17" ht="13.5" customHeight="1" thickTop="1" thickBot="1" x14ac:dyDescent="0.25">
      <c r="A26" s="1301"/>
      <c r="B26" s="127" t="s">
        <v>548</v>
      </c>
      <c r="C26" s="608">
        <f t="shared" si="0"/>
        <v>325</v>
      </c>
      <c r="D26" s="149">
        <v>31</v>
      </c>
      <c r="E26" s="149">
        <v>24</v>
      </c>
      <c r="F26" s="149">
        <v>22</v>
      </c>
      <c r="G26" s="149">
        <v>25</v>
      </c>
      <c r="H26" s="149">
        <v>28</v>
      </c>
      <c r="I26" s="149">
        <v>15</v>
      </c>
      <c r="J26" s="149">
        <v>33</v>
      </c>
      <c r="K26" s="149">
        <v>34</v>
      </c>
      <c r="L26" s="149">
        <v>30</v>
      </c>
      <c r="M26" s="149">
        <v>25</v>
      </c>
      <c r="N26" s="149">
        <v>26</v>
      </c>
      <c r="O26" s="149">
        <v>32</v>
      </c>
      <c r="P26" s="353" t="s">
        <v>425</v>
      </c>
      <c r="Q26" s="1302"/>
    </row>
    <row r="27" spans="1:17" s="22" customFormat="1" ht="13.5" customHeight="1" thickTop="1" thickBot="1" x14ac:dyDescent="0.25">
      <c r="A27" s="1301"/>
      <c r="B27" s="127" t="s">
        <v>42</v>
      </c>
      <c r="C27" s="148">
        <f t="shared" si="0"/>
        <v>628</v>
      </c>
      <c r="D27" s="148">
        <f>D25+D26</f>
        <v>53</v>
      </c>
      <c r="E27" s="148">
        <f t="shared" ref="E27" si="55">E25+E26</f>
        <v>48</v>
      </c>
      <c r="F27" s="148">
        <f t="shared" ref="F27" si="56">F25+F26</f>
        <v>50</v>
      </c>
      <c r="G27" s="148">
        <f t="shared" ref="G27" si="57">G25+G26</f>
        <v>58</v>
      </c>
      <c r="H27" s="148">
        <f t="shared" ref="H27" si="58">H25+H26</f>
        <v>51</v>
      </c>
      <c r="I27" s="148">
        <f t="shared" ref="I27" si="59">I25+I26</f>
        <v>41</v>
      </c>
      <c r="J27" s="148">
        <f t="shared" ref="J27" si="60">J25+J26</f>
        <v>58</v>
      </c>
      <c r="K27" s="148">
        <f t="shared" ref="K27" si="61">K25+K26</f>
        <v>59</v>
      </c>
      <c r="L27" s="148">
        <f t="shared" ref="L27" si="62">L25+L26</f>
        <v>52</v>
      </c>
      <c r="M27" s="148">
        <f t="shared" ref="M27" si="63">M25+M26</f>
        <v>44</v>
      </c>
      <c r="N27" s="148">
        <f t="shared" ref="N27" si="64">N25+N26</f>
        <v>55</v>
      </c>
      <c r="O27" s="148">
        <f t="shared" ref="O27" si="65">O25+O26</f>
        <v>59</v>
      </c>
      <c r="P27" s="353" t="s">
        <v>43</v>
      </c>
      <c r="Q27" s="1303"/>
    </row>
    <row r="28" spans="1:17" s="22" customFormat="1" ht="13.5" customHeight="1" thickTop="1" thickBot="1" x14ac:dyDescent="0.25">
      <c r="A28" s="1299" t="s">
        <v>546</v>
      </c>
      <c r="B28" s="128" t="s">
        <v>547</v>
      </c>
      <c r="C28" s="368">
        <f t="shared" si="0"/>
        <v>114</v>
      </c>
      <c r="D28" s="151">
        <v>12</v>
      </c>
      <c r="E28" s="151">
        <v>11</v>
      </c>
      <c r="F28" s="151">
        <v>9</v>
      </c>
      <c r="G28" s="151">
        <v>9</v>
      </c>
      <c r="H28" s="151">
        <v>13</v>
      </c>
      <c r="I28" s="151">
        <v>7</v>
      </c>
      <c r="J28" s="151">
        <v>11</v>
      </c>
      <c r="K28" s="151">
        <v>9</v>
      </c>
      <c r="L28" s="151">
        <v>9</v>
      </c>
      <c r="M28" s="151">
        <v>10</v>
      </c>
      <c r="N28" s="151">
        <v>7</v>
      </c>
      <c r="O28" s="151">
        <v>7</v>
      </c>
      <c r="P28" s="354" t="s">
        <v>178</v>
      </c>
      <c r="Q28" s="1300" t="s">
        <v>500</v>
      </c>
    </row>
    <row r="29" spans="1:17" s="22" customFormat="1" ht="13.5" customHeight="1" thickTop="1" thickBot="1" x14ac:dyDescent="0.25">
      <c r="A29" s="1299"/>
      <c r="B29" s="128" t="s">
        <v>548</v>
      </c>
      <c r="C29" s="368">
        <f t="shared" si="0"/>
        <v>93</v>
      </c>
      <c r="D29" s="151">
        <v>5</v>
      </c>
      <c r="E29" s="151">
        <v>6</v>
      </c>
      <c r="F29" s="151">
        <v>7</v>
      </c>
      <c r="G29" s="151">
        <v>8</v>
      </c>
      <c r="H29" s="151">
        <v>11</v>
      </c>
      <c r="I29" s="151">
        <v>9</v>
      </c>
      <c r="J29" s="151">
        <v>10</v>
      </c>
      <c r="K29" s="151">
        <v>10</v>
      </c>
      <c r="L29" s="151">
        <v>8</v>
      </c>
      <c r="M29" s="151">
        <v>5</v>
      </c>
      <c r="N29" s="151">
        <v>7</v>
      </c>
      <c r="O29" s="151">
        <v>7</v>
      </c>
      <c r="P29" s="354" t="s">
        <v>425</v>
      </c>
      <c r="Q29" s="1300"/>
    </row>
    <row r="30" spans="1:17" s="22" customFormat="1" ht="13.5" customHeight="1" thickTop="1" thickBot="1" x14ac:dyDescent="0.25">
      <c r="A30" s="1299"/>
      <c r="B30" s="128" t="s">
        <v>42</v>
      </c>
      <c r="C30" s="150">
        <f t="shared" si="0"/>
        <v>207</v>
      </c>
      <c r="D30" s="150">
        <f>D28+D29</f>
        <v>17</v>
      </c>
      <c r="E30" s="150">
        <f t="shared" ref="E30" si="66">E28+E29</f>
        <v>17</v>
      </c>
      <c r="F30" s="150">
        <f t="shared" ref="F30" si="67">F28+F29</f>
        <v>16</v>
      </c>
      <c r="G30" s="150">
        <f t="shared" ref="G30" si="68">G28+G29</f>
        <v>17</v>
      </c>
      <c r="H30" s="150">
        <f t="shared" ref="H30" si="69">H28+H29</f>
        <v>24</v>
      </c>
      <c r="I30" s="150">
        <f t="shared" ref="I30" si="70">I28+I29</f>
        <v>16</v>
      </c>
      <c r="J30" s="150">
        <f t="shared" ref="J30" si="71">J28+J29</f>
        <v>21</v>
      </c>
      <c r="K30" s="150">
        <f t="shared" ref="K30:L30" si="72">K28+K29</f>
        <v>19</v>
      </c>
      <c r="L30" s="150">
        <f t="shared" si="72"/>
        <v>17</v>
      </c>
      <c r="M30" s="150">
        <f t="shared" ref="M30" si="73">M28+M29</f>
        <v>15</v>
      </c>
      <c r="N30" s="150">
        <f t="shared" ref="N30" si="74">N28+N29</f>
        <v>14</v>
      </c>
      <c r="O30" s="150">
        <f t="shared" ref="O30" si="75">O28+O29</f>
        <v>14</v>
      </c>
      <c r="P30" s="354" t="s">
        <v>43</v>
      </c>
      <c r="Q30" s="1300"/>
    </row>
    <row r="31" spans="1:17" s="22" customFormat="1" ht="13.5" customHeight="1" thickTop="1" thickBot="1" x14ac:dyDescent="0.25">
      <c r="A31" s="1301" t="s">
        <v>552</v>
      </c>
      <c r="B31" s="127" t="s">
        <v>547</v>
      </c>
      <c r="C31" s="608">
        <f t="shared" si="0"/>
        <v>53</v>
      </c>
      <c r="D31" s="149">
        <v>3</v>
      </c>
      <c r="E31" s="149">
        <v>4</v>
      </c>
      <c r="F31" s="149">
        <v>5</v>
      </c>
      <c r="G31" s="149">
        <v>5</v>
      </c>
      <c r="H31" s="149">
        <v>3</v>
      </c>
      <c r="I31" s="149">
        <v>1</v>
      </c>
      <c r="J31" s="149">
        <v>5</v>
      </c>
      <c r="K31" s="149">
        <v>4</v>
      </c>
      <c r="L31" s="149">
        <v>8</v>
      </c>
      <c r="M31" s="149">
        <v>6</v>
      </c>
      <c r="N31" s="149">
        <v>3</v>
      </c>
      <c r="O31" s="149">
        <v>6</v>
      </c>
      <c r="P31" s="353" t="s">
        <v>178</v>
      </c>
      <c r="Q31" s="1302" t="s">
        <v>175</v>
      </c>
    </row>
    <row r="32" spans="1:17" s="22" customFormat="1" ht="13.5" customHeight="1" thickTop="1" thickBot="1" x14ac:dyDescent="0.25">
      <c r="A32" s="1301"/>
      <c r="B32" s="127" t="s">
        <v>548</v>
      </c>
      <c r="C32" s="608">
        <f t="shared" si="0"/>
        <v>58</v>
      </c>
      <c r="D32" s="149">
        <v>2</v>
      </c>
      <c r="E32" s="149">
        <v>5</v>
      </c>
      <c r="F32" s="149">
        <v>7</v>
      </c>
      <c r="G32" s="149">
        <v>5</v>
      </c>
      <c r="H32" s="149">
        <v>4</v>
      </c>
      <c r="I32" s="149">
        <v>5</v>
      </c>
      <c r="J32" s="149">
        <v>5</v>
      </c>
      <c r="K32" s="149">
        <v>7</v>
      </c>
      <c r="L32" s="149">
        <v>2</v>
      </c>
      <c r="M32" s="149">
        <v>4</v>
      </c>
      <c r="N32" s="149">
        <v>4</v>
      </c>
      <c r="O32" s="149">
        <v>8</v>
      </c>
      <c r="P32" s="353" t="s">
        <v>425</v>
      </c>
      <c r="Q32" s="1302"/>
    </row>
    <row r="33" spans="1:17" s="22" customFormat="1" ht="13.5" customHeight="1" thickTop="1" x14ac:dyDescent="0.2">
      <c r="A33" s="1301"/>
      <c r="B33" s="116" t="s">
        <v>42</v>
      </c>
      <c r="C33" s="156">
        <f t="shared" si="0"/>
        <v>111</v>
      </c>
      <c r="D33" s="156">
        <f>D31+D32</f>
        <v>5</v>
      </c>
      <c r="E33" s="156">
        <f t="shared" ref="E33" si="76">E31+E32</f>
        <v>9</v>
      </c>
      <c r="F33" s="156">
        <f t="shared" ref="F33" si="77">F31+F32</f>
        <v>12</v>
      </c>
      <c r="G33" s="156">
        <f t="shared" ref="G33" si="78">G31+G32</f>
        <v>10</v>
      </c>
      <c r="H33" s="156">
        <f t="shared" ref="H33" si="79">H31+H32</f>
        <v>7</v>
      </c>
      <c r="I33" s="156">
        <f t="shared" ref="I33" si="80">I31+I32</f>
        <v>6</v>
      </c>
      <c r="J33" s="156">
        <f t="shared" ref="J33" si="81">J31+J32</f>
        <v>10</v>
      </c>
      <c r="K33" s="156">
        <f t="shared" ref="K33" si="82">K31+K32</f>
        <v>11</v>
      </c>
      <c r="L33" s="156">
        <f t="shared" ref="L33" si="83">L31+L32</f>
        <v>10</v>
      </c>
      <c r="M33" s="156">
        <f t="shared" ref="M33" si="84">M31+M32</f>
        <v>10</v>
      </c>
      <c r="N33" s="156">
        <f t="shared" ref="N33" si="85">N31+N32</f>
        <v>7</v>
      </c>
      <c r="O33" s="156">
        <f t="shared" ref="O33" si="86">O31+O32</f>
        <v>14</v>
      </c>
      <c r="P33" s="42" t="s">
        <v>43</v>
      </c>
      <c r="Q33" s="1303"/>
    </row>
    <row r="34" spans="1:17" ht="13.5" customHeight="1" thickBot="1" x14ac:dyDescent="0.25">
      <c r="A34" s="1304" t="s">
        <v>42</v>
      </c>
      <c r="B34" s="117" t="s">
        <v>547</v>
      </c>
      <c r="C34" s="459">
        <f>C7+C10+C13+C16+C19+C22+C25+C28+C31</f>
        <v>3517</v>
      </c>
      <c r="D34" s="459">
        <f t="shared" ref="D34:N34" si="87">D7+D10+D13+D16+D19+D22+D25+D28+D31</f>
        <v>285</v>
      </c>
      <c r="E34" s="459">
        <f t="shared" si="87"/>
        <v>295</v>
      </c>
      <c r="F34" s="459">
        <f t="shared" si="87"/>
        <v>304</v>
      </c>
      <c r="G34" s="459">
        <f t="shared" si="87"/>
        <v>298</v>
      </c>
      <c r="H34" s="459">
        <f t="shared" si="87"/>
        <v>265</v>
      </c>
      <c r="I34" s="459">
        <f t="shared" si="87"/>
        <v>293</v>
      </c>
      <c r="J34" s="459">
        <f t="shared" si="87"/>
        <v>291</v>
      </c>
      <c r="K34" s="459">
        <f t="shared" si="87"/>
        <v>315</v>
      </c>
      <c r="L34" s="459">
        <f t="shared" si="87"/>
        <v>334</v>
      </c>
      <c r="M34" s="459">
        <f t="shared" si="87"/>
        <v>266</v>
      </c>
      <c r="N34" s="459">
        <f t="shared" si="87"/>
        <v>272</v>
      </c>
      <c r="O34" s="459">
        <f>O7+O10+O13+O16+O19+O22+O25+O28+O31</f>
        <v>299</v>
      </c>
      <c r="P34" s="356" t="s">
        <v>178</v>
      </c>
      <c r="Q34" s="1307" t="s">
        <v>43</v>
      </c>
    </row>
    <row r="35" spans="1:17" ht="13.5" customHeight="1" thickTop="1" thickBot="1" x14ac:dyDescent="0.25">
      <c r="A35" s="1305"/>
      <c r="B35" s="128" t="s">
        <v>548</v>
      </c>
      <c r="C35" s="368">
        <f>C8+C11+C14+C17+C20+C23+C26+C29+C32</f>
        <v>3454</v>
      </c>
      <c r="D35" s="368">
        <f t="shared" ref="D35:N35" si="88">D8+D11+D14+D17+D20+D23+D26+D29+D32</f>
        <v>272</v>
      </c>
      <c r="E35" s="368">
        <f t="shared" si="88"/>
        <v>309</v>
      </c>
      <c r="F35" s="368">
        <f t="shared" si="88"/>
        <v>315</v>
      </c>
      <c r="G35" s="368">
        <f t="shared" si="88"/>
        <v>272</v>
      </c>
      <c r="H35" s="368">
        <f t="shared" si="88"/>
        <v>280</v>
      </c>
      <c r="I35" s="368">
        <f t="shared" si="88"/>
        <v>270</v>
      </c>
      <c r="J35" s="368">
        <f t="shared" si="88"/>
        <v>294</v>
      </c>
      <c r="K35" s="368">
        <f t="shared" si="88"/>
        <v>308</v>
      </c>
      <c r="L35" s="368">
        <f t="shared" si="88"/>
        <v>282</v>
      </c>
      <c r="M35" s="368">
        <f t="shared" si="88"/>
        <v>268</v>
      </c>
      <c r="N35" s="368">
        <f t="shared" si="88"/>
        <v>287</v>
      </c>
      <c r="O35" s="368">
        <f>O8+O11+O14+O17+O20+O23+O26+O29+O32</f>
        <v>297</v>
      </c>
      <c r="P35" s="354" t="s">
        <v>425</v>
      </c>
      <c r="Q35" s="1308"/>
    </row>
    <row r="36" spans="1:17" s="22" customFormat="1" ht="13.5" customHeight="1" thickTop="1" x14ac:dyDescent="0.2">
      <c r="A36" s="1306"/>
      <c r="B36" s="357" t="s">
        <v>42</v>
      </c>
      <c r="C36" s="369">
        <f t="shared" ref="C36:N36" si="89">C34+C35</f>
        <v>6971</v>
      </c>
      <c r="D36" s="369">
        <f t="shared" si="89"/>
        <v>557</v>
      </c>
      <c r="E36" s="369">
        <f t="shared" si="89"/>
        <v>604</v>
      </c>
      <c r="F36" s="369">
        <f t="shared" si="89"/>
        <v>619</v>
      </c>
      <c r="G36" s="369">
        <f t="shared" si="89"/>
        <v>570</v>
      </c>
      <c r="H36" s="369">
        <f t="shared" si="89"/>
        <v>545</v>
      </c>
      <c r="I36" s="369">
        <f t="shared" si="89"/>
        <v>563</v>
      </c>
      <c r="J36" s="369">
        <f t="shared" si="89"/>
        <v>585</v>
      </c>
      <c r="K36" s="369">
        <f t="shared" si="89"/>
        <v>623</v>
      </c>
      <c r="L36" s="369">
        <f t="shared" si="89"/>
        <v>616</v>
      </c>
      <c r="M36" s="369">
        <f t="shared" si="89"/>
        <v>534</v>
      </c>
      <c r="N36" s="369">
        <f t="shared" si="89"/>
        <v>559</v>
      </c>
      <c r="O36" s="369">
        <f>O34+O35</f>
        <v>596</v>
      </c>
      <c r="P36" s="358" t="s">
        <v>43</v>
      </c>
      <c r="Q36" s="1309"/>
    </row>
    <row r="37" spans="1:17" x14ac:dyDescent="0.25">
      <c r="A37" s="25"/>
      <c r="B37" s="38"/>
      <c r="P37" s="38"/>
      <c r="Q37" s="25"/>
    </row>
    <row r="38" spans="1:17" x14ac:dyDescent="0.25">
      <c r="A38" s="25"/>
      <c r="B38" s="38"/>
      <c r="P38" s="38"/>
      <c r="Q38" s="25"/>
    </row>
    <row r="39" spans="1:17" x14ac:dyDescent="0.25">
      <c r="A39" s="25"/>
      <c r="B39" s="38"/>
      <c r="P39" s="38"/>
      <c r="Q39" s="25"/>
    </row>
    <row r="40" spans="1:17" x14ac:dyDescent="0.25">
      <c r="A40" s="25"/>
      <c r="B40" s="38"/>
      <c r="P40" s="38"/>
      <c r="Q40" s="25"/>
    </row>
    <row r="41" spans="1:17" x14ac:dyDescent="0.25">
      <c r="A41" s="25"/>
      <c r="B41" s="38"/>
      <c r="P41" s="38"/>
      <c r="Q41" s="25"/>
    </row>
    <row r="42" spans="1:17" x14ac:dyDescent="0.25">
      <c r="A42" s="25"/>
      <c r="B42" s="38"/>
      <c r="P42" s="38"/>
      <c r="Q42" s="25"/>
    </row>
    <row r="43" spans="1:17" x14ac:dyDescent="0.25">
      <c r="A43" s="25"/>
      <c r="B43" s="38"/>
      <c r="P43" s="38"/>
      <c r="Q43" s="25"/>
    </row>
    <row r="44" spans="1:17" x14ac:dyDescent="0.25">
      <c r="A44" s="25"/>
      <c r="B44" s="38"/>
      <c r="P44" s="38"/>
      <c r="Q44" s="25"/>
    </row>
    <row r="45" spans="1:17" x14ac:dyDescent="0.25">
      <c r="A45" s="25"/>
      <c r="B45" s="38"/>
      <c r="P45" s="38"/>
      <c r="Q45" s="25"/>
    </row>
    <row r="46" spans="1:17" x14ac:dyDescent="0.25">
      <c r="A46" s="25"/>
      <c r="B46" s="38"/>
      <c r="P46" s="38"/>
      <c r="Q46" s="25"/>
    </row>
    <row r="47" spans="1:17" x14ac:dyDescent="0.25">
      <c r="A47" s="25"/>
      <c r="B47" s="38"/>
      <c r="P47" s="38"/>
      <c r="Q47" s="25"/>
    </row>
    <row r="48" spans="1:17" x14ac:dyDescent="0.25">
      <c r="A48" s="25"/>
      <c r="B48" s="38"/>
      <c r="P48" s="38"/>
      <c r="Q48" s="25"/>
    </row>
    <row r="49" spans="1:17" x14ac:dyDescent="0.25">
      <c r="A49" s="25"/>
      <c r="B49" s="38"/>
      <c r="P49" s="38"/>
      <c r="Q49" s="25"/>
    </row>
    <row r="50" spans="1:17" x14ac:dyDescent="0.25">
      <c r="A50" s="25"/>
      <c r="B50" s="38"/>
      <c r="P50" s="38"/>
      <c r="Q50" s="25"/>
    </row>
    <row r="51" spans="1:17" x14ac:dyDescent="0.25">
      <c r="A51" s="25"/>
      <c r="B51" s="38"/>
      <c r="P51" s="38"/>
      <c r="Q51" s="25"/>
    </row>
    <row r="52" spans="1:17" x14ac:dyDescent="0.25">
      <c r="A52" s="25"/>
      <c r="B52" s="38"/>
      <c r="P52" s="38"/>
      <c r="Q52" s="25"/>
    </row>
    <row r="53" spans="1:17" x14ac:dyDescent="0.25">
      <c r="A53" s="25"/>
      <c r="B53" s="38"/>
      <c r="P53" s="38"/>
      <c r="Q53" s="25"/>
    </row>
    <row r="54" spans="1:17" x14ac:dyDescent="0.25">
      <c r="A54" s="25"/>
      <c r="B54" s="38"/>
      <c r="P54" s="38"/>
      <c r="Q54" s="25"/>
    </row>
    <row r="55" spans="1:17" x14ac:dyDescent="0.25">
      <c r="A55" s="25"/>
      <c r="B55" s="38"/>
      <c r="P55" s="38"/>
      <c r="Q55" s="25"/>
    </row>
    <row r="56" spans="1:17" x14ac:dyDescent="0.25">
      <c r="A56" s="25"/>
      <c r="B56" s="38"/>
      <c r="P56" s="38"/>
      <c r="Q56" s="25"/>
    </row>
    <row r="57" spans="1:17" x14ac:dyDescent="0.25">
      <c r="A57" s="25"/>
      <c r="B57" s="38"/>
      <c r="P57" s="38"/>
      <c r="Q57" s="25"/>
    </row>
    <row r="58" spans="1:17" x14ac:dyDescent="0.25">
      <c r="A58" s="25"/>
      <c r="B58" s="38"/>
      <c r="P58" s="38"/>
      <c r="Q58" s="25"/>
    </row>
    <row r="59" spans="1:17" x14ac:dyDescent="0.25">
      <c r="A59" s="25"/>
      <c r="B59" s="38"/>
      <c r="P59" s="38"/>
      <c r="Q59" s="25"/>
    </row>
    <row r="60" spans="1:17" x14ac:dyDescent="0.25">
      <c r="A60" s="25"/>
      <c r="B60" s="38"/>
      <c r="P60" s="38"/>
      <c r="Q60" s="25"/>
    </row>
    <row r="61" spans="1:17" x14ac:dyDescent="0.25">
      <c r="A61" s="25"/>
      <c r="B61" s="38"/>
      <c r="P61" s="38"/>
      <c r="Q61" s="25"/>
    </row>
    <row r="62" spans="1:17" x14ac:dyDescent="0.25">
      <c r="A62" s="25"/>
      <c r="B62" s="38"/>
      <c r="P62" s="38"/>
      <c r="Q62" s="25"/>
    </row>
    <row r="63" spans="1:17" x14ac:dyDescent="0.25">
      <c r="A63" s="25"/>
      <c r="B63" s="38"/>
      <c r="P63" s="38"/>
      <c r="Q63" s="25"/>
    </row>
    <row r="64" spans="1:17" x14ac:dyDescent="0.25">
      <c r="A64" s="25"/>
      <c r="B64" s="38"/>
      <c r="P64" s="38"/>
      <c r="Q64" s="25"/>
    </row>
    <row r="65" spans="1:17" x14ac:dyDescent="0.25">
      <c r="A65" s="25"/>
      <c r="B65" s="38"/>
      <c r="P65" s="38"/>
      <c r="Q65" s="25"/>
    </row>
    <row r="66" spans="1:17" x14ac:dyDescent="0.25">
      <c r="A66" s="25"/>
      <c r="B66" s="38"/>
      <c r="P66" s="38"/>
      <c r="Q66" s="25"/>
    </row>
    <row r="67" spans="1:17" x14ac:dyDescent="0.25">
      <c r="A67" s="25"/>
      <c r="B67" s="38"/>
      <c r="P67" s="38"/>
      <c r="Q67" s="25"/>
    </row>
    <row r="68" spans="1:17" x14ac:dyDescent="0.25">
      <c r="A68" s="25"/>
      <c r="B68" s="38"/>
      <c r="P68" s="38"/>
      <c r="Q68" s="25"/>
    </row>
    <row r="69" spans="1:17" x14ac:dyDescent="0.25">
      <c r="A69" s="25"/>
      <c r="B69" s="38"/>
      <c r="P69" s="38"/>
      <c r="Q69" s="25"/>
    </row>
    <row r="70" spans="1:17" x14ac:dyDescent="0.25">
      <c r="A70" s="25"/>
      <c r="B70" s="38"/>
      <c r="P70" s="38"/>
      <c r="Q70" s="25"/>
    </row>
    <row r="71" spans="1:17" x14ac:dyDescent="0.25">
      <c r="A71" s="25"/>
      <c r="B71" s="38"/>
      <c r="P71" s="38"/>
      <c r="Q71" s="25"/>
    </row>
    <row r="72" spans="1:17" x14ac:dyDescent="0.25">
      <c r="A72" s="25"/>
      <c r="B72" s="38"/>
      <c r="P72" s="38"/>
      <c r="Q72" s="25"/>
    </row>
    <row r="73" spans="1:17" x14ac:dyDescent="0.25">
      <c r="A73" s="25"/>
      <c r="B73" s="38"/>
      <c r="P73" s="38"/>
      <c r="Q73" s="25"/>
    </row>
    <row r="74" spans="1:17" x14ac:dyDescent="0.25">
      <c r="A74" s="25"/>
      <c r="B74" s="38"/>
      <c r="P74" s="38"/>
      <c r="Q74" s="25"/>
    </row>
    <row r="75" spans="1:17" x14ac:dyDescent="0.25">
      <c r="A75" s="25"/>
      <c r="B75" s="38"/>
      <c r="P75" s="38"/>
      <c r="Q75" s="25"/>
    </row>
    <row r="76" spans="1:17" x14ac:dyDescent="0.25">
      <c r="A76" s="25"/>
      <c r="B76" s="38"/>
      <c r="P76" s="38"/>
      <c r="Q76" s="25"/>
    </row>
    <row r="77" spans="1:17" x14ac:dyDescent="0.25">
      <c r="A77" s="25"/>
      <c r="B77" s="38"/>
      <c r="P77" s="38"/>
      <c r="Q77" s="25"/>
    </row>
    <row r="78" spans="1:17" x14ac:dyDescent="0.25">
      <c r="A78" s="25"/>
      <c r="B78" s="38"/>
      <c r="P78" s="38"/>
      <c r="Q78" s="25"/>
    </row>
    <row r="79" spans="1:17" x14ac:dyDescent="0.25">
      <c r="A79" s="25"/>
      <c r="B79" s="38"/>
      <c r="P79" s="38"/>
      <c r="Q79" s="25"/>
    </row>
    <row r="80" spans="1:17" x14ac:dyDescent="0.25">
      <c r="A80" s="25"/>
      <c r="B80" s="38"/>
      <c r="P80" s="38"/>
      <c r="Q80" s="25"/>
    </row>
    <row r="81" spans="1:17" x14ac:dyDescent="0.25">
      <c r="A81" s="25"/>
      <c r="B81" s="38"/>
      <c r="P81" s="38"/>
      <c r="Q81" s="25"/>
    </row>
    <row r="82" spans="1:17" x14ac:dyDescent="0.25">
      <c r="A82" s="25"/>
      <c r="B82" s="38"/>
      <c r="P82" s="38"/>
      <c r="Q82" s="25"/>
    </row>
    <row r="83" spans="1:17" x14ac:dyDescent="0.25">
      <c r="A83" s="25"/>
      <c r="B83" s="38"/>
      <c r="P83" s="38"/>
      <c r="Q83" s="25"/>
    </row>
    <row r="84" spans="1:17" x14ac:dyDescent="0.25">
      <c r="A84" s="25"/>
      <c r="B84" s="38"/>
      <c r="P84" s="38"/>
      <c r="Q84" s="25"/>
    </row>
    <row r="85" spans="1:17" x14ac:dyDescent="0.25">
      <c r="A85" s="25"/>
      <c r="B85" s="38"/>
      <c r="P85" s="38"/>
      <c r="Q85" s="25"/>
    </row>
    <row r="86" spans="1:17" x14ac:dyDescent="0.25">
      <c r="A86" s="25"/>
      <c r="B86" s="38"/>
      <c r="P86" s="38"/>
      <c r="Q86" s="25"/>
    </row>
    <row r="87" spans="1:17" x14ac:dyDescent="0.25">
      <c r="A87" s="25"/>
      <c r="B87" s="38"/>
      <c r="P87" s="38"/>
      <c r="Q87" s="25"/>
    </row>
    <row r="88" spans="1:17" x14ac:dyDescent="0.25">
      <c r="A88" s="25"/>
      <c r="B88" s="38"/>
      <c r="P88" s="38"/>
      <c r="Q88" s="25"/>
    </row>
    <row r="89" spans="1:17" x14ac:dyDescent="0.25">
      <c r="A89" s="25"/>
      <c r="B89" s="38"/>
      <c r="P89" s="38"/>
      <c r="Q89" s="25"/>
    </row>
    <row r="90" spans="1:17" x14ac:dyDescent="0.25">
      <c r="A90" s="25"/>
      <c r="B90" s="38"/>
      <c r="P90" s="38"/>
      <c r="Q90" s="25"/>
    </row>
    <row r="91" spans="1:17" x14ac:dyDescent="0.25">
      <c r="A91" s="25"/>
      <c r="B91" s="38"/>
      <c r="P91" s="38"/>
      <c r="Q91" s="25"/>
    </row>
    <row r="92" spans="1:17" x14ac:dyDescent="0.25">
      <c r="A92" s="25"/>
      <c r="B92" s="38"/>
      <c r="P92" s="38"/>
      <c r="Q92" s="25"/>
    </row>
    <row r="93" spans="1:17" x14ac:dyDescent="0.25">
      <c r="A93" s="25"/>
      <c r="B93" s="38"/>
      <c r="P93" s="38"/>
      <c r="Q93" s="25"/>
    </row>
    <row r="94" spans="1:17" x14ac:dyDescent="0.25">
      <c r="A94" s="25"/>
      <c r="B94" s="38"/>
      <c r="P94" s="38"/>
      <c r="Q94" s="25"/>
    </row>
    <row r="95" spans="1:17" x14ac:dyDescent="0.25">
      <c r="A95" s="25"/>
      <c r="B95" s="38"/>
      <c r="P95" s="38"/>
      <c r="Q95" s="25"/>
    </row>
    <row r="96" spans="1:17" x14ac:dyDescent="0.25">
      <c r="A96" s="25"/>
      <c r="B96" s="38"/>
      <c r="P96" s="38"/>
      <c r="Q96" s="25"/>
    </row>
    <row r="97" spans="1:17" x14ac:dyDescent="0.25">
      <c r="A97" s="25"/>
      <c r="B97" s="38"/>
      <c r="P97" s="38"/>
      <c r="Q97" s="25"/>
    </row>
    <row r="98" spans="1:17" x14ac:dyDescent="0.25">
      <c r="A98" s="25"/>
      <c r="B98" s="38"/>
      <c r="P98" s="38"/>
      <c r="Q98" s="25"/>
    </row>
    <row r="99" spans="1:17" x14ac:dyDescent="0.25">
      <c r="A99" s="25"/>
      <c r="B99" s="38"/>
      <c r="P99" s="38"/>
      <c r="Q99" s="25"/>
    </row>
    <row r="100" spans="1:17" x14ac:dyDescent="0.25">
      <c r="A100" s="25"/>
      <c r="B100" s="38"/>
      <c r="P100" s="38"/>
      <c r="Q100" s="25"/>
    </row>
    <row r="101" spans="1:17" x14ac:dyDescent="0.25">
      <c r="A101" s="25"/>
      <c r="B101" s="38"/>
      <c r="P101" s="38"/>
      <c r="Q101" s="25"/>
    </row>
    <row r="102" spans="1:17" x14ac:dyDescent="0.25">
      <c r="A102" s="25"/>
      <c r="B102" s="38"/>
      <c r="P102" s="38"/>
      <c r="Q102" s="25"/>
    </row>
    <row r="103" spans="1:17" x14ac:dyDescent="0.25">
      <c r="A103" s="25"/>
      <c r="B103" s="38"/>
      <c r="P103" s="38"/>
      <c r="Q103" s="25"/>
    </row>
    <row r="104" spans="1:17" x14ac:dyDescent="0.25">
      <c r="A104" s="25"/>
      <c r="B104" s="38"/>
      <c r="P104" s="38"/>
      <c r="Q104" s="25"/>
    </row>
    <row r="105" spans="1:17" x14ac:dyDescent="0.25">
      <c r="A105" s="25"/>
      <c r="B105" s="38"/>
      <c r="P105" s="38"/>
      <c r="Q105" s="25"/>
    </row>
    <row r="106" spans="1:17" x14ac:dyDescent="0.25">
      <c r="A106" s="25"/>
      <c r="B106" s="38"/>
      <c r="P106" s="38"/>
      <c r="Q106" s="25"/>
    </row>
    <row r="107" spans="1:17" x14ac:dyDescent="0.25">
      <c r="A107" s="25"/>
      <c r="B107" s="38"/>
      <c r="P107" s="38"/>
      <c r="Q107" s="25"/>
    </row>
    <row r="108" spans="1:17" x14ac:dyDescent="0.25">
      <c r="A108" s="25"/>
      <c r="B108" s="38"/>
      <c r="P108" s="38"/>
      <c r="Q108" s="25"/>
    </row>
    <row r="109" spans="1:17" x14ac:dyDescent="0.25">
      <c r="A109" s="25"/>
      <c r="B109" s="38"/>
      <c r="P109" s="38"/>
      <c r="Q109" s="25"/>
    </row>
    <row r="110" spans="1:17" x14ac:dyDescent="0.25">
      <c r="A110" s="25"/>
      <c r="B110" s="38"/>
      <c r="P110" s="38"/>
      <c r="Q110" s="25"/>
    </row>
    <row r="111" spans="1:17" x14ac:dyDescent="0.25">
      <c r="A111" s="25"/>
      <c r="B111" s="38"/>
      <c r="P111" s="38"/>
      <c r="Q111" s="25"/>
    </row>
    <row r="112" spans="1:17" x14ac:dyDescent="0.25">
      <c r="A112" s="25"/>
      <c r="B112" s="38"/>
      <c r="P112" s="38"/>
      <c r="Q112" s="25"/>
    </row>
    <row r="113" spans="1:17" x14ac:dyDescent="0.25">
      <c r="A113" s="25"/>
      <c r="B113" s="38"/>
      <c r="P113" s="38"/>
      <c r="Q113" s="25"/>
    </row>
    <row r="114" spans="1:17" x14ac:dyDescent="0.25">
      <c r="A114" s="25"/>
      <c r="B114" s="38"/>
      <c r="P114" s="38"/>
      <c r="Q114" s="25"/>
    </row>
    <row r="115" spans="1:17" x14ac:dyDescent="0.25">
      <c r="A115" s="25"/>
      <c r="B115" s="38"/>
      <c r="P115" s="38"/>
      <c r="Q115" s="25"/>
    </row>
    <row r="116" spans="1:17" x14ac:dyDescent="0.25">
      <c r="A116" s="25"/>
      <c r="B116" s="38"/>
      <c r="P116" s="38"/>
      <c r="Q116" s="25"/>
    </row>
    <row r="117" spans="1:17" x14ac:dyDescent="0.25">
      <c r="A117" s="25"/>
      <c r="B117" s="38"/>
      <c r="P117" s="38"/>
      <c r="Q117" s="25"/>
    </row>
    <row r="118" spans="1:17" x14ac:dyDescent="0.25">
      <c r="A118" s="25"/>
      <c r="B118" s="38"/>
      <c r="P118" s="38"/>
      <c r="Q118" s="25"/>
    </row>
    <row r="119" spans="1:17" x14ac:dyDescent="0.25">
      <c r="A119" s="25"/>
      <c r="B119" s="38"/>
      <c r="P119" s="38"/>
      <c r="Q119" s="25"/>
    </row>
    <row r="120" spans="1:17" x14ac:dyDescent="0.25">
      <c r="A120" s="25"/>
      <c r="B120" s="38"/>
      <c r="P120" s="38"/>
      <c r="Q120" s="25"/>
    </row>
    <row r="121" spans="1:17" x14ac:dyDescent="0.25">
      <c r="A121" s="25"/>
      <c r="B121" s="38"/>
      <c r="P121" s="38"/>
      <c r="Q121" s="25"/>
    </row>
    <row r="122" spans="1:17" x14ac:dyDescent="0.25">
      <c r="A122" s="25"/>
      <c r="B122" s="38"/>
      <c r="P122" s="38"/>
      <c r="Q122" s="25"/>
    </row>
    <row r="123" spans="1:17" x14ac:dyDescent="0.25">
      <c r="A123" s="25"/>
      <c r="B123" s="38"/>
      <c r="P123" s="38"/>
      <c r="Q123" s="25"/>
    </row>
    <row r="124" spans="1:17" x14ac:dyDescent="0.25">
      <c r="A124" s="25"/>
      <c r="B124" s="38"/>
      <c r="P124" s="38"/>
      <c r="Q124" s="25"/>
    </row>
    <row r="125" spans="1:17" x14ac:dyDescent="0.25">
      <c r="A125" s="25"/>
      <c r="B125" s="38"/>
      <c r="P125" s="38"/>
      <c r="Q125" s="25"/>
    </row>
    <row r="126" spans="1:17" x14ac:dyDescent="0.25">
      <c r="A126" s="25"/>
      <c r="B126" s="38"/>
      <c r="P126" s="38"/>
      <c r="Q126" s="25"/>
    </row>
    <row r="127" spans="1:17" x14ac:dyDescent="0.25">
      <c r="A127" s="25"/>
      <c r="B127" s="38"/>
      <c r="P127" s="38"/>
      <c r="Q127" s="25"/>
    </row>
    <row r="128" spans="1:17" x14ac:dyDescent="0.25">
      <c r="A128" s="25"/>
      <c r="B128" s="38"/>
      <c r="P128" s="38"/>
      <c r="Q128" s="25"/>
    </row>
    <row r="129" spans="1:17" x14ac:dyDescent="0.25">
      <c r="A129" s="25"/>
      <c r="B129" s="38"/>
      <c r="P129" s="38"/>
      <c r="Q129" s="25"/>
    </row>
    <row r="130" spans="1:17" x14ac:dyDescent="0.25">
      <c r="A130" s="25"/>
      <c r="B130" s="38"/>
      <c r="P130" s="38"/>
      <c r="Q130" s="25"/>
    </row>
    <row r="131" spans="1:17" x14ac:dyDescent="0.25">
      <c r="A131" s="25"/>
      <c r="B131" s="38"/>
      <c r="P131" s="38"/>
      <c r="Q131" s="25"/>
    </row>
    <row r="132" spans="1:17" x14ac:dyDescent="0.25">
      <c r="A132" s="25"/>
      <c r="B132" s="38"/>
      <c r="P132" s="38"/>
      <c r="Q132" s="25"/>
    </row>
    <row r="133" spans="1:17" x14ac:dyDescent="0.25">
      <c r="A133" s="25"/>
      <c r="B133" s="38"/>
      <c r="P133" s="38"/>
      <c r="Q133" s="25"/>
    </row>
    <row r="134" spans="1:17" x14ac:dyDescent="0.25">
      <c r="A134" s="25"/>
      <c r="B134" s="38"/>
      <c r="P134" s="38"/>
      <c r="Q134" s="25"/>
    </row>
    <row r="135" spans="1:17" x14ac:dyDescent="0.25">
      <c r="A135" s="25"/>
      <c r="B135" s="38"/>
      <c r="P135" s="38"/>
      <c r="Q135" s="25"/>
    </row>
    <row r="136" spans="1:17" x14ac:dyDescent="0.25">
      <c r="A136" s="25"/>
      <c r="B136" s="38"/>
      <c r="P136" s="38"/>
      <c r="Q136" s="25"/>
    </row>
    <row r="137" spans="1:17" x14ac:dyDescent="0.25">
      <c r="A137" s="25"/>
      <c r="B137" s="38"/>
      <c r="P137" s="38"/>
      <c r="Q137" s="25"/>
    </row>
    <row r="138" spans="1:17" x14ac:dyDescent="0.25">
      <c r="A138" s="25"/>
      <c r="B138" s="38"/>
      <c r="P138" s="38"/>
      <c r="Q138" s="25"/>
    </row>
    <row r="139" spans="1:17" x14ac:dyDescent="0.25">
      <c r="A139" s="25"/>
      <c r="B139" s="38"/>
      <c r="P139" s="38"/>
      <c r="Q139" s="25"/>
    </row>
    <row r="140" spans="1:17" x14ac:dyDescent="0.25">
      <c r="A140" s="25"/>
      <c r="B140" s="38"/>
      <c r="P140" s="38"/>
      <c r="Q140" s="25"/>
    </row>
    <row r="141" spans="1:17" x14ac:dyDescent="0.25">
      <c r="A141" s="25"/>
      <c r="B141" s="38"/>
      <c r="P141" s="38"/>
      <c r="Q141" s="25"/>
    </row>
    <row r="142" spans="1:17" x14ac:dyDescent="0.25">
      <c r="A142" s="25"/>
      <c r="B142" s="38"/>
      <c r="P142" s="38"/>
      <c r="Q142" s="25"/>
    </row>
    <row r="143" spans="1:17" x14ac:dyDescent="0.25">
      <c r="A143" s="25"/>
      <c r="B143" s="38"/>
      <c r="P143" s="38"/>
      <c r="Q143" s="25"/>
    </row>
    <row r="144" spans="1:17" x14ac:dyDescent="0.25">
      <c r="A144" s="25"/>
      <c r="B144" s="38"/>
      <c r="P144" s="38"/>
      <c r="Q144" s="25"/>
    </row>
    <row r="145" spans="1:17" x14ac:dyDescent="0.25">
      <c r="A145" s="25"/>
      <c r="B145" s="38"/>
      <c r="P145" s="38"/>
      <c r="Q145" s="25"/>
    </row>
    <row r="146" spans="1:17" x14ac:dyDescent="0.25">
      <c r="A146" s="25"/>
      <c r="B146" s="38"/>
      <c r="P146" s="38"/>
      <c r="Q146" s="25"/>
    </row>
    <row r="147" spans="1:17" x14ac:dyDescent="0.25">
      <c r="A147" s="25"/>
      <c r="B147" s="38"/>
      <c r="P147" s="38"/>
      <c r="Q147" s="25"/>
    </row>
    <row r="148" spans="1:17" x14ac:dyDescent="0.25">
      <c r="A148" s="25"/>
      <c r="B148" s="38"/>
      <c r="P148" s="38"/>
      <c r="Q148" s="25"/>
    </row>
    <row r="149" spans="1:17" x14ac:dyDescent="0.25">
      <c r="A149" s="25"/>
      <c r="B149" s="38"/>
      <c r="P149" s="38"/>
      <c r="Q149" s="25"/>
    </row>
    <row r="150" spans="1:17" x14ac:dyDescent="0.25">
      <c r="A150" s="25"/>
      <c r="B150" s="38"/>
      <c r="P150" s="38"/>
      <c r="Q150" s="25"/>
    </row>
    <row r="151" spans="1:17" x14ac:dyDescent="0.25">
      <c r="A151" s="25"/>
      <c r="B151" s="38"/>
      <c r="P151" s="38"/>
      <c r="Q151" s="25"/>
    </row>
    <row r="152" spans="1:17" x14ac:dyDescent="0.25">
      <c r="A152" s="25"/>
      <c r="B152" s="38"/>
      <c r="P152" s="38"/>
      <c r="Q152" s="25"/>
    </row>
    <row r="153" spans="1:17" x14ac:dyDescent="0.25">
      <c r="A153" s="25"/>
      <c r="B153" s="38"/>
      <c r="P153" s="38"/>
      <c r="Q153" s="25"/>
    </row>
    <row r="154" spans="1:17" x14ac:dyDescent="0.25">
      <c r="A154" s="25"/>
      <c r="B154" s="38"/>
      <c r="P154" s="38"/>
      <c r="Q154" s="25"/>
    </row>
    <row r="155" spans="1:17" x14ac:dyDescent="0.25">
      <c r="A155" s="25"/>
      <c r="B155" s="38"/>
      <c r="P155" s="38"/>
      <c r="Q155" s="25"/>
    </row>
    <row r="156" spans="1:17" x14ac:dyDescent="0.25">
      <c r="A156" s="25"/>
      <c r="B156" s="38"/>
      <c r="P156" s="38"/>
      <c r="Q156" s="25"/>
    </row>
    <row r="157" spans="1:17" x14ac:dyDescent="0.25">
      <c r="A157" s="25"/>
      <c r="B157" s="38"/>
      <c r="P157" s="38"/>
      <c r="Q157" s="25"/>
    </row>
    <row r="158" spans="1:17" x14ac:dyDescent="0.25">
      <c r="A158" s="25"/>
      <c r="B158" s="38"/>
      <c r="P158" s="38"/>
      <c r="Q158" s="25"/>
    </row>
    <row r="159" spans="1:17" x14ac:dyDescent="0.25">
      <c r="A159" s="25"/>
      <c r="B159" s="38"/>
      <c r="P159" s="38"/>
      <c r="Q159" s="25"/>
    </row>
    <row r="160" spans="1:17" x14ac:dyDescent="0.25">
      <c r="A160" s="25"/>
      <c r="B160" s="38"/>
      <c r="P160" s="38"/>
      <c r="Q160" s="25"/>
    </row>
    <row r="161" spans="1:17" x14ac:dyDescent="0.25">
      <c r="A161" s="25"/>
      <c r="B161" s="38"/>
      <c r="P161" s="38"/>
      <c r="Q161" s="25"/>
    </row>
    <row r="162" spans="1:17" x14ac:dyDescent="0.25">
      <c r="A162" s="25"/>
      <c r="B162" s="38"/>
      <c r="P162" s="38"/>
      <c r="Q162" s="25"/>
    </row>
    <row r="163" spans="1:17" x14ac:dyDescent="0.25">
      <c r="A163" s="25"/>
      <c r="B163" s="38"/>
      <c r="P163" s="38"/>
      <c r="Q163" s="25"/>
    </row>
    <row r="164" spans="1:17" x14ac:dyDescent="0.25">
      <c r="A164" s="25"/>
      <c r="B164" s="38"/>
      <c r="P164" s="38"/>
      <c r="Q164" s="25"/>
    </row>
    <row r="165" spans="1:17" x14ac:dyDescent="0.25">
      <c r="A165" s="25"/>
      <c r="B165" s="38"/>
      <c r="P165" s="38"/>
      <c r="Q165" s="25"/>
    </row>
    <row r="166" spans="1:17" x14ac:dyDescent="0.25">
      <c r="A166" s="25"/>
      <c r="B166" s="38"/>
      <c r="P166" s="38"/>
      <c r="Q166" s="25"/>
    </row>
    <row r="167" spans="1:17" x14ac:dyDescent="0.25">
      <c r="A167" s="25"/>
      <c r="B167" s="38"/>
      <c r="P167" s="38"/>
      <c r="Q167" s="25"/>
    </row>
    <row r="168" spans="1:17" x14ac:dyDescent="0.25">
      <c r="A168" s="25"/>
      <c r="B168" s="38"/>
      <c r="P168" s="38"/>
      <c r="Q168" s="25"/>
    </row>
    <row r="169" spans="1:17" x14ac:dyDescent="0.25">
      <c r="A169" s="25"/>
      <c r="B169" s="38"/>
      <c r="P169" s="38"/>
      <c r="Q169" s="25"/>
    </row>
    <row r="170" spans="1:17" x14ac:dyDescent="0.25">
      <c r="A170" s="25"/>
      <c r="B170" s="38"/>
      <c r="P170" s="38"/>
      <c r="Q170" s="25"/>
    </row>
    <row r="171" spans="1:17" x14ac:dyDescent="0.25">
      <c r="A171" s="25"/>
      <c r="B171" s="38"/>
      <c r="P171" s="38"/>
      <c r="Q171" s="25"/>
    </row>
    <row r="172" spans="1:17" x14ac:dyDescent="0.25">
      <c r="A172" s="25"/>
      <c r="B172" s="38"/>
      <c r="P172" s="38"/>
      <c r="Q172" s="25"/>
    </row>
    <row r="173" spans="1:17" x14ac:dyDescent="0.25">
      <c r="A173" s="25"/>
      <c r="B173" s="38"/>
      <c r="P173" s="38"/>
      <c r="Q173" s="25"/>
    </row>
    <row r="174" spans="1:17" x14ac:dyDescent="0.25">
      <c r="A174" s="25"/>
      <c r="B174" s="38"/>
      <c r="P174" s="38"/>
      <c r="Q174" s="25"/>
    </row>
    <row r="175" spans="1:17" x14ac:dyDescent="0.25">
      <c r="A175" s="25"/>
      <c r="B175" s="38"/>
      <c r="P175" s="38"/>
      <c r="Q175" s="25"/>
    </row>
    <row r="176" spans="1:17" x14ac:dyDescent="0.25">
      <c r="A176" s="25"/>
      <c r="B176" s="38"/>
      <c r="P176" s="38"/>
      <c r="Q176" s="25"/>
    </row>
    <row r="177" spans="1:17" x14ac:dyDescent="0.25">
      <c r="A177" s="25"/>
      <c r="B177" s="38"/>
      <c r="P177" s="38"/>
      <c r="Q177" s="25"/>
    </row>
    <row r="178" spans="1:17" x14ac:dyDescent="0.25">
      <c r="A178" s="25"/>
      <c r="B178" s="38"/>
      <c r="P178" s="38"/>
      <c r="Q178" s="25"/>
    </row>
    <row r="179" spans="1:17" x14ac:dyDescent="0.25">
      <c r="A179" s="25"/>
      <c r="B179" s="38"/>
      <c r="P179" s="38"/>
      <c r="Q179" s="25"/>
    </row>
    <row r="180" spans="1:17" x14ac:dyDescent="0.25">
      <c r="A180" s="25"/>
      <c r="B180" s="38"/>
      <c r="P180" s="38"/>
      <c r="Q180" s="25"/>
    </row>
    <row r="181" spans="1:17" x14ac:dyDescent="0.25">
      <c r="A181" s="25"/>
      <c r="B181" s="38"/>
      <c r="P181" s="38"/>
      <c r="Q181" s="25"/>
    </row>
    <row r="182" spans="1:17" x14ac:dyDescent="0.25">
      <c r="A182" s="25"/>
      <c r="B182" s="38"/>
      <c r="P182" s="38"/>
      <c r="Q182" s="25"/>
    </row>
    <row r="183" spans="1:17" x14ac:dyDescent="0.25">
      <c r="A183" s="25"/>
      <c r="B183" s="38"/>
      <c r="P183" s="38"/>
      <c r="Q183" s="25"/>
    </row>
    <row r="184" spans="1:17" x14ac:dyDescent="0.25">
      <c r="A184" s="25"/>
      <c r="B184" s="38"/>
      <c r="P184" s="38"/>
      <c r="Q184" s="25"/>
    </row>
    <row r="185" spans="1:17" x14ac:dyDescent="0.25">
      <c r="A185" s="25"/>
      <c r="B185" s="38"/>
      <c r="P185" s="38"/>
      <c r="Q185" s="25"/>
    </row>
    <row r="186" spans="1:17" x14ac:dyDescent="0.25">
      <c r="A186" s="25"/>
      <c r="B186" s="38"/>
      <c r="P186" s="38"/>
      <c r="Q186" s="25"/>
    </row>
    <row r="187" spans="1:17" x14ac:dyDescent="0.25">
      <c r="A187" s="25"/>
      <c r="B187" s="38"/>
      <c r="P187" s="38"/>
      <c r="Q187" s="25"/>
    </row>
    <row r="188" spans="1:17" x14ac:dyDescent="0.25">
      <c r="A188" s="25"/>
      <c r="B188" s="38"/>
      <c r="P188" s="38"/>
      <c r="Q188" s="25"/>
    </row>
    <row r="189" spans="1:17" x14ac:dyDescent="0.25">
      <c r="A189" s="25"/>
      <c r="B189" s="38"/>
      <c r="P189" s="38"/>
      <c r="Q189" s="25"/>
    </row>
    <row r="190" spans="1:17" x14ac:dyDescent="0.25">
      <c r="A190" s="25"/>
      <c r="B190" s="38"/>
      <c r="P190" s="38"/>
      <c r="Q190" s="25"/>
    </row>
    <row r="191" spans="1:17" x14ac:dyDescent="0.25">
      <c r="A191" s="25"/>
      <c r="B191" s="38"/>
      <c r="P191" s="38"/>
      <c r="Q191" s="25"/>
    </row>
    <row r="192" spans="1:17" x14ac:dyDescent="0.25">
      <c r="A192" s="25"/>
      <c r="B192" s="38"/>
      <c r="P192" s="38"/>
      <c r="Q192" s="25"/>
    </row>
    <row r="193" spans="1:17" x14ac:dyDescent="0.25">
      <c r="A193" s="25"/>
      <c r="B193" s="38"/>
      <c r="P193" s="38"/>
      <c r="Q193" s="25"/>
    </row>
    <row r="194" spans="1:17" x14ac:dyDescent="0.25">
      <c r="A194" s="25"/>
      <c r="B194" s="38"/>
      <c r="P194" s="38"/>
      <c r="Q194" s="25"/>
    </row>
    <row r="195" spans="1:17" x14ac:dyDescent="0.25">
      <c r="A195" s="25"/>
      <c r="B195" s="38"/>
      <c r="P195" s="38"/>
      <c r="Q195" s="25"/>
    </row>
    <row r="196" spans="1:17" x14ac:dyDescent="0.25">
      <c r="A196" s="25"/>
      <c r="B196" s="38"/>
      <c r="P196" s="38"/>
      <c r="Q196" s="25"/>
    </row>
    <row r="197" spans="1:17" x14ac:dyDescent="0.25">
      <c r="A197" s="25"/>
      <c r="B197" s="38"/>
      <c r="P197" s="38"/>
      <c r="Q197" s="25"/>
    </row>
    <row r="198" spans="1:17" x14ac:dyDescent="0.25">
      <c r="A198" s="25"/>
      <c r="B198" s="38"/>
      <c r="P198" s="38"/>
      <c r="Q198" s="25"/>
    </row>
    <row r="199" spans="1:17" x14ac:dyDescent="0.25">
      <c r="A199" s="25"/>
      <c r="B199" s="38"/>
      <c r="P199" s="38"/>
      <c r="Q199" s="25"/>
    </row>
    <row r="200" spans="1:17" x14ac:dyDescent="0.25">
      <c r="A200" s="25"/>
      <c r="B200" s="38"/>
      <c r="P200" s="38"/>
      <c r="Q200" s="25"/>
    </row>
    <row r="201" spans="1:17" x14ac:dyDescent="0.25">
      <c r="A201" s="25"/>
      <c r="B201" s="38"/>
      <c r="P201" s="38"/>
      <c r="Q201" s="25"/>
    </row>
    <row r="202" spans="1:17" x14ac:dyDescent="0.25">
      <c r="A202" s="25"/>
      <c r="B202" s="38"/>
      <c r="P202" s="38"/>
      <c r="Q202" s="25"/>
    </row>
    <row r="203" spans="1:17" x14ac:dyDescent="0.25">
      <c r="A203" s="25"/>
      <c r="B203" s="38"/>
      <c r="P203" s="38"/>
      <c r="Q203" s="25"/>
    </row>
    <row r="204" spans="1:17" x14ac:dyDescent="0.25">
      <c r="A204" s="25"/>
      <c r="B204" s="38"/>
      <c r="P204" s="38"/>
      <c r="Q204" s="25"/>
    </row>
    <row r="205" spans="1:17" x14ac:dyDescent="0.25">
      <c r="A205" s="25"/>
      <c r="B205" s="38"/>
      <c r="P205" s="38"/>
      <c r="Q205" s="25"/>
    </row>
    <row r="206" spans="1:17" x14ac:dyDescent="0.25">
      <c r="A206" s="25"/>
      <c r="B206" s="38"/>
      <c r="P206" s="38"/>
      <c r="Q206" s="25"/>
    </row>
    <row r="207" spans="1:17" x14ac:dyDescent="0.25">
      <c r="A207" s="25"/>
      <c r="B207" s="38"/>
      <c r="P207" s="38"/>
      <c r="Q207" s="25"/>
    </row>
    <row r="208" spans="1:17" x14ac:dyDescent="0.25">
      <c r="A208" s="25"/>
      <c r="B208" s="38"/>
      <c r="P208" s="38"/>
      <c r="Q208" s="25"/>
    </row>
    <row r="209" spans="1:17" x14ac:dyDescent="0.25">
      <c r="A209" s="25"/>
      <c r="B209" s="38"/>
      <c r="P209" s="38"/>
      <c r="Q209" s="25"/>
    </row>
    <row r="210" spans="1:17" x14ac:dyDescent="0.25">
      <c r="A210" s="25"/>
      <c r="B210" s="38"/>
      <c r="P210" s="38"/>
      <c r="Q210" s="25"/>
    </row>
    <row r="211" spans="1:17" x14ac:dyDescent="0.25">
      <c r="A211" s="25"/>
      <c r="B211" s="38"/>
      <c r="P211" s="38"/>
      <c r="Q211" s="25"/>
    </row>
    <row r="212" spans="1:17" x14ac:dyDescent="0.25">
      <c r="A212" s="25"/>
      <c r="B212" s="38"/>
      <c r="P212" s="38"/>
      <c r="Q212" s="25"/>
    </row>
    <row r="213" spans="1:17" x14ac:dyDescent="0.25">
      <c r="A213" s="25"/>
      <c r="B213" s="38"/>
      <c r="P213" s="38"/>
      <c r="Q213" s="25"/>
    </row>
    <row r="214" spans="1:17" x14ac:dyDescent="0.25">
      <c r="A214" s="25"/>
      <c r="B214" s="38"/>
      <c r="P214" s="38"/>
      <c r="Q214" s="25"/>
    </row>
    <row r="215" spans="1:17" x14ac:dyDescent="0.25">
      <c r="A215" s="25"/>
      <c r="B215" s="38"/>
      <c r="P215" s="38"/>
      <c r="Q215" s="25"/>
    </row>
    <row r="216" spans="1:17" x14ac:dyDescent="0.25">
      <c r="A216" s="25"/>
      <c r="Q216" s="25"/>
    </row>
    <row r="217" spans="1:17" x14ac:dyDescent="0.25">
      <c r="A217" s="25"/>
      <c r="Q217" s="25"/>
    </row>
    <row r="218" spans="1:17" x14ac:dyDescent="0.25">
      <c r="A218" s="25"/>
      <c r="Q218" s="25"/>
    </row>
  </sheetData>
  <mergeCells count="24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19:A21"/>
    <mergeCell ref="Q19:Q21"/>
    <mergeCell ref="A22:A24"/>
    <mergeCell ref="Q22:Q24"/>
    <mergeCell ref="A25:A27"/>
    <mergeCell ref="Q25:Q27"/>
    <mergeCell ref="A28:A30"/>
    <mergeCell ref="Q28:Q30"/>
    <mergeCell ref="A31:A33"/>
    <mergeCell ref="Q31:Q33"/>
    <mergeCell ref="A34:A36"/>
    <mergeCell ref="Q34:Q36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Q215"/>
  <sheetViews>
    <sheetView view="pageBreakPreview" topLeftCell="B1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15.85546875" style="38" customWidth="1"/>
    <col min="2" max="2" width="7.7109375" style="40" bestFit="1" customWidth="1"/>
    <col min="3" max="3" width="8.7109375" style="38" customWidth="1"/>
    <col min="4" max="15" width="7.42578125" style="38" customWidth="1"/>
    <col min="16" max="16" width="6.140625" style="40" bestFit="1" customWidth="1"/>
    <col min="17" max="17" width="12.42578125" style="38" customWidth="1"/>
    <col min="18" max="256" width="9.140625" style="25"/>
    <col min="257" max="257" width="18.7109375" style="25" customWidth="1"/>
    <col min="258" max="258" width="5.42578125" style="25" bestFit="1" customWidth="1"/>
    <col min="259" max="259" width="8.7109375" style="25" customWidth="1"/>
    <col min="260" max="271" width="6.7109375" style="25" customWidth="1"/>
    <col min="272" max="272" width="7" style="25" bestFit="1" customWidth="1"/>
    <col min="273" max="273" width="18.7109375" style="25" customWidth="1"/>
    <col min="274" max="512" width="9.140625" style="25"/>
    <col min="513" max="513" width="18.7109375" style="25" customWidth="1"/>
    <col min="514" max="514" width="5.42578125" style="25" bestFit="1" customWidth="1"/>
    <col min="515" max="515" width="8.7109375" style="25" customWidth="1"/>
    <col min="516" max="527" width="6.7109375" style="25" customWidth="1"/>
    <col min="528" max="528" width="7" style="25" bestFit="1" customWidth="1"/>
    <col min="529" max="529" width="18.7109375" style="25" customWidth="1"/>
    <col min="530" max="768" width="9.140625" style="25"/>
    <col min="769" max="769" width="18.7109375" style="25" customWidth="1"/>
    <col min="770" max="770" width="5.42578125" style="25" bestFit="1" customWidth="1"/>
    <col min="771" max="771" width="8.7109375" style="25" customWidth="1"/>
    <col min="772" max="783" width="6.7109375" style="25" customWidth="1"/>
    <col min="784" max="784" width="7" style="25" bestFit="1" customWidth="1"/>
    <col min="785" max="785" width="18.7109375" style="25" customWidth="1"/>
    <col min="786" max="1024" width="9.140625" style="25"/>
    <col min="1025" max="1025" width="18.7109375" style="25" customWidth="1"/>
    <col min="1026" max="1026" width="5.42578125" style="25" bestFit="1" customWidth="1"/>
    <col min="1027" max="1027" width="8.7109375" style="25" customWidth="1"/>
    <col min="1028" max="1039" width="6.7109375" style="25" customWidth="1"/>
    <col min="1040" max="1040" width="7" style="25" bestFit="1" customWidth="1"/>
    <col min="1041" max="1041" width="18.7109375" style="25" customWidth="1"/>
    <col min="1042" max="1280" width="9.140625" style="25"/>
    <col min="1281" max="1281" width="18.7109375" style="25" customWidth="1"/>
    <col min="1282" max="1282" width="5.42578125" style="25" bestFit="1" customWidth="1"/>
    <col min="1283" max="1283" width="8.7109375" style="25" customWidth="1"/>
    <col min="1284" max="1295" width="6.7109375" style="25" customWidth="1"/>
    <col min="1296" max="1296" width="7" style="25" bestFit="1" customWidth="1"/>
    <col min="1297" max="1297" width="18.7109375" style="25" customWidth="1"/>
    <col min="1298" max="1536" width="9.140625" style="25"/>
    <col min="1537" max="1537" width="18.7109375" style="25" customWidth="1"/>
    <col min="1538" max="1538" width="5.42578125" style="25" bestFit="1" customWidth="1"/>
    <col min="1539" max="1539" width="8.7109375" style="25" customWidth="1"/>
    <col min="1540" max="1551" width="6.7109375" style="25" customWidth="1"/>
    <col min="1552" max="1552" width="7" style="25" bestFit="1" customWidth="1"/>
    <col min="1553" max="1553" width="18.7109375" style="25" customWidth="1"/>
    <col min="1554" max="1792" width="9.140625" style="25"/>
    <col min="1793" max="1793" width="18.7109375" style="25" customWidth="1"/>
    <col min="1794" max="1794" width="5.42578125" style="25" bestFit="1" customWidth="1"/>
    <col min="1795" max="1795" width="8.7109375" style="25" customWidth="1"/>
    <col min="1796" max="1807" width="6.7109375" style="25" customWidth="1"/>
    <col min="1808" max="1808" width="7" style="25" bestFit="1" customWidth="1"/>
    <col min="1809" max="1809" width="18.7109375" style="25" customWidth="1"/>
    <col min="1810" max="2048" width="9.140625" style="25"/>
    <col min="2049" max="2049" width="18.7109375" style="25" customWidth="1"/>
    <col min="2050" max="2050" width="5.42578125" style="25" bestFit="1" customWidth="1"/>
    <col min="2051" max="2051" width="8.7109375" style="25" customWidth="1"/>
    <col min="2052" max="2063" width="6.7109375" style="25" customWidth="1"/>
    <col min="2064" max="2064" width="7" style="25" bestFit="1" customWidth="1"/>
    <col min="2065" max="2065" width="18.7109375" style="25" customWidth="1"/>
    <col min="2066" max="2304" width="9.140625" style="25"/>
    <col min="2305" max="2305" width="18.7109375" style="25" customWidth="1"/>
    <col min="2306" max="2306" width="5.42578125" style="25" bestFit="1" customWidth="1"/>
    <col min="2307" max="2307" width="8.7109375" style="25" customWidth="1"/>
    <col min="2308" max="2319" width="6.7109375" style="25" customWidth="1"/>
    <col min="2320" max="2320" width="7" style="25" bestFit="1" customWidth="1"/>
    <col min="2321" max="2321" width="18.7109375" style="25" customWidth="1"/>
    <col min="2322" max="2560" width="9.140625" style="25"/>
    <col min="2561" max="2561" width="18.7109375" style="25" customWidth="1"/>
    <col min="2562" max="2562" width="5.42578125" style="25" bestFit="1" customWidth="1"/>
    <col min="2563" max="2563" width="8.7109375" style="25" customWidth="1"/>
    <col min="2564" max="2575" width="6.7109375" style="25" customWidth="1"/>
    <col min="2576" max="2576" width="7" style="25" bestFit="1" customWidth="1"/>
    <col min="2577" max="2577" width="18.7109375" style="25" customWidth="1"/>
    <col min="2578" max="2816" width="9.140625" style="25"/>
    <col min="2817" max="2817" width="18.7109375" style="25" customWidth="1"/>
    <col min="2818" max="2818" width="5.42578125" style="25" bestFit="1" customWidth="1"/>
    <col min="2819" max="2819" width="8.7109375" style="25" customWidth="1"/>
    <col min="2820" max="2831" width="6.7109375" style="25" customWidth="1"/>
    <col min="2832" max="2832" width="7" style="25" bestFit="1" customWidth="1"/>
    <col min="2833" max="2833" width="18.7109375" style="25" customWidth="1"/>
    <col min="2834" max="3072" width="9.140625" style="25"/>
    <col min="3073" max="3073" width="18.7109375" style="25" customWidth="1"/>
    <col min="3074" max="3074" width="5.42578125" style="25" bestFit="1" customWidth="1"/>
    <col min="3075" max="3075" width="8.7109375" style="25" customWidth="1"/>
    <col min="3076" max="3087" width="6.7109375" style="25" customWidth="1"/>
    <col min="3088" max="3088" width="7" style="25" bestFit="1" customWidth="1"/>
    <col min="3089" max="3089" width="18.7109375" style="25" customWidth="1"/>
    <col min="3090" max="3328" width="9.140625" style="25"/>
    <col min="3329" max="3329" width="18.7109375" style="25" customWidth="1"/>
    <col min="3330" max="3330" width="5.42578125" style="25" bestFit="1" customWidth="1"/>
    <col min="3331" max="3331" width="8.7109375" style="25" customWidth="1"/>
    <col min="3332" max="3343" width="6.7109375" style="25" customWidth="1"/>
    <col min="3344" max="3344" width="7" style="25" bestFit="1" customWidth="1"/>
    <col min="3345" max="3345" width="18.7109375" style="25" customWidth="1"/>
    <col min="3346" max="3584" width="9.140625" style="25"/>
    <col min="3585" max="3585" width="18.7109375" style="25" customWidth="1"/>
    <col min="3586" max="3586" width="5.42578125" style="25" bestFit="1" customWidth="1"/>
    <col min="3587" max="3587" width="8.7109375" style="25" customWidth="1"/>
    <col min="3588" max="3599" width="6.7109375" style="25" customWidth="1"/>
    <col min="3600" max="3600" width="7" style="25" bestFit="1" customWidth="1"/>
    <col min="3601" max="3601" width="18.7109375" style="25" customWidth="1"/>
    <col min="3602" max="3840" width="9.140625" style="25"/>
    <col min="3841" max="3841" width="18.7109375" style="25" customWidth="1"/>
    <col min="3842" max="3842" width="5.42578125" style="25" bestFit="1" customWidth="1"/>
    <col min="3843" max="3843" width="8.7109375" style="25" customWidth="1"/>
    <col min="3844" max="3855" width="6.7109375" style="25" customWidth="1"/>
    <col min="3856" max="3856" width="7" style="25" bestFit="1" customWidth="1"/>
    <col min="3857" max="3857" width="18.7109375" style="25" customWidth="1"/>
    <col min="3858" max="4096" width="9.140625" style="25"/>
    <col min="4097" max="4097" width="18.7109375" style="25" customWidth="1"/>
    <col min="4098" max="4098" width="5.42578125" style="25" bestFit="1" customWidth="1"/>
    <col min="4099" max="4099" width="8.7109375" style="25" customWidth="1"/>
    <col min="4100" max="4111" width="6.7109375" style="25" customWidth="1"/>
    <col min="4112" max="4112" width="7" style="25" bestFit="1" customWidth="1"/>
    <col min="4113" max="4113" width="18.7109375" style="25" customWidth="1"/>
    <col min="4114" max="4352" width="9.140625" style="25"/>
    <col min="4353" max="4353" width="18.7109375" style="25" customWidth="1"/>
    <col min="4354" max="4354" width="5.42578125" style="25" bestFit="1" customWidth="1"/>
    <col min="4355" max="4355" width="8.7109375" style="25" customWidth="1"/>
    <col min="4356" max="4367" width="6.7109375" style="25" customWidth="1"/>
    <col min="4368" max="4368" width="7" style="25" bestFit="1" customWidth="1"/>
    <col min="4369" max="4369" width="18.7109375" style="25" customWidth="1"/>
    <col min="4370" max="4608" width="9.140625" style="25"/>
    <col min="4609" max="4609" width="18.7109375" style="25" customWidth="1"/>
    <col min="4610" max="4610" width="5.42578125" style="25" bestFit="1" customWidth="1"/>
    <col min="4611" max="4611" width="8.7109375" style="25" customWidth="1"/>
    <col min="4612" max="4623" width="6.7109375" style="25" customWidth="1"/>
    <col min="4624" max="4624" width="7" style="25" bestFit="1" customWidth="1"/>
    <col min="4625" max="4625" width="18.7109375" style="25" customWidth="1"/>
    <col min="4626" max="4864" width="9.140625" style="25"/>
    <col min="4865" max="4865" width="18.7109375" style="25" customWidth="1"/>
    <col min="4866" max="4866" width="5.42578125" style="25" bestFit="1" customWidth="1"/>
    <col min="4867" max="4867" width="8.7109375" style="25" customWidth="1"/>
    <col min="4868" max="4879" width="6.7109375" style="25" customWidth="1"/>
    <col min="4880" max="4880" width="7" style="25" bestFit="1" customWidth="1"/>
    <col min="4881" max="4881" width="18.7109375" style="25" customWidth="1"/>
    <col min="4882" max="5120" width="9.140625" style="25"/>
    <col min="5121" max="5121" width="18.7109375" style="25" customWidth="1"/>
    <col min="5122" max="5122" width="5.42578125" style="25" bestFit="1" customWidth="1"/>
    <col min="5123" max="5123" width="8.7109375" style="25" customWidth="1"/>
    <col min="5124" max="5135" width="6.7109375" style="25" customWidth="1"/>
    <col min="5136" max="5136" width="7" style="25" bestFit="1" customWidth="1"/>
    <col min="5137" max="5137" width="18.7109375" style="25" customWidth="1"/>
    <col min="5138" max="5376" width="9.140625" style="25"/>
    <col min="5377" max="5377" width="18.7109375" style="25" customWidth="1"/>
    <col min="5378" max="5378" width="5.42578125" style="25" bestFit="1" customWidth="1"/>
    <col min="5379" max="5379" width="8.7109375" style="25" customWidth="1"/>
    <col min="5380" max="5391" width="6.7109375" style="25" customWidth="1"/>
    <col min="5392" max="5392" width="7" style="25" bestFit="1" customWidth="1"/>
    <col min="5393" max="5393" width="18.7109375" style="25" customWidth="1"/>
    <col min="5394" max="5632" width="9.140625" style="25"/>
    <col min="5633" max="5633" width="18.7109375" style="25" customWidth="1"/>
    <col min="5634" max="5634" width="5.42578125" style="25" bestFit="1" customWidth="1"/>
    <col min="5635" max="5635" width="8.7109375" style="25" customWidth="1"/>
    <col min="5636" max="5647" width="6.7109375" style="25" customWidth="1"/>
    <col min="5648" max="5648" width="7" style="25" bestFit="1" customWidth="1"/>
    <col min="5649" max="5649" width="18.7109375" style="25" customWidth="1"/>
    <col min="5650" max="5888" width="9.140625" style="25"/>
    <col min="5889" max="5889" width="18.7109375" style="25" customWidth="1"/>
    <col min="5890" max="5890" width="5.42578125" style="25" bestFit="1" customWidth="1"/>
    <col min="5891" max="5891" width="8.7109375" style="25" customWidth="1"/>
    <col min="5892" max="5903" width="6.7109375" style="25" customWidth="1"/>
    <col min="5904" max="5904" width="7" style="25" bestFit="1" customWidth="1"/>
    <col min="5905" max="5905" width="18.7109375" style="25" customWidth="1"/>
    <col min="5906" max="6144" width="9.140625" style="25"/>
    <col min="6145" max="6145" width="18.7109375" style="25" customWidth="1"/>
    <col min="6146" max="6146" width="5.42578125" style="25" bestFit="1" customWidth="1"/>
    <col min="6147" max="6147" width="8.7109375" style="25" customWidth="1"/>
    <col min="6148" max="6159" width="6.7109375" style="25" customWidth="1"/>
    <col min="6160" max="6160" width="7" style="25" bestFit="1" customWidth="1"/>
    <col min="6161" max="6161" width="18.7109375" style="25" customWidth="1"/>
    <col min="6162" max="6400" width="9.140625" style="25"/>
    <col min="6401" max="6401" width="18.7109375" style="25" customWidth="1"/>
    <col min="6402" max="6402" width="5.42578125" style="25" bestFit="1" customWidth="1"/>
    <col min="6403" max="6403" width="8.7109375" style="25" customWidth="1"/>
    <col min="6404" max="6415" width="6.7109375" style="25" customWidth="1"/>
    <col min="6416" max="6416" width="7" style="25" bestFit="1" customWidth="1"/>
    <col min="6417" max="6417" width="18.7109375" style="25" customWidth="1"/>
    <col min="6418" max="6656" width="9.140625" style="25"/>
    <col min="6657" max="6657" width="18.7109375" style="25" customWidth="1"/>
    <col min="6658" max="6658" width="5.42578125" style="25" bestFit="1" customWidth="1"/>
    <col min="6659" max="6659" width="8.7109375" style="25" customWidth="1"/>
    <col min="6660" max="6671" width="6.7109375" style="25" customWidth="1"/>
    <col min="6672" max="6672" width="7" style="25" bestFit="1" customWidth="1"/>
    <col min="6673" max="6673" width="18.7109375" style="25" customWidth="1"/>
    <col min="6674" max="6912" width="9.140625" style="25"/>
    <col min="6913" max="6913" width="18.7109375" style="25" customWidth="1"/>
    <col min="6914" max="6914" width="5.42578125" style="25" bestFit="1" customWidth="1"/>
    <col min="6915" max="6915" width="8.7109375" style="25" customWidth="1"/>
    <col min="6916" max="6927" width="6.7109375" style="25" customWidth="1"/>
    <col min="6928" max="6928" width="7" style="25" bestFit="1" customWidth="1"/>
    <col min="6929" max="6929" width="18.7109375" style="25" customWidth="1"/>
    <col min="6930" max="7168" width="9.140625" style="25"/>
    <col min="7169" max="7169" width="18.7109375" style="25" customWidth="1"/>
    <col min="7170" max="7170" width="5.42578125" style="25" bestFit="1" customWidth="1"/>
    <col min="7171" max="7171" width="8.7109375" style="25" customWidth="1"/>
    <col min="7172" max="7183" width="6.7109375" style="25" customWidth="1"/>
    <col min="7184" max="7184" width="7" style="25" bestFit="1" customWidth="1"/>
    <col min="7185" max="7185" width="18.7109375" style="25" customWidth="1"/>
    <col min="7186" max="7424" width="9.140625" style="25"/>
    <col min="7425" max="7425" width="18.7109375" style="25" customWidth="1"/>
    <col min="7426" max="7426" width="5.42578125" style="25" bestFit="1" customWidth="1"/>
    <col min="7427" max="7427" width="8.7109375" style="25" customWidth="1"/>
    <col min="7428" max="7439" width="6.7109375" style="25" customWidth="1"/>
    <col min="7440" max="7440" width="7" style="25" bestFit="1" customWidth="1"/>
    <col min="7441" max="7441" width="18.7109375" style="25" customWidth="1"/>
    <col min="7442" max="7680" width="9.140625" style="25"/>
    <col min="7681" max="7681" width="18.7109375" style="25" customWidth="1"/>
    <col min="7682" max="7682" width="5.42578125" style="25" bestFit="1" customWidth="1"/>
    <col min="7683" max="7683" width="8.7109375" style="25" customWidth="1"/>
    <col min="7684" max="7695" width="6.7109375" style="25" customWidth="1"/>
    <col min="7696" max="7696" width="7" style="25" bestFit="1" customWidth="1"/>
    <col min="7697" max="7697" width="18.7109375" style="25" customWidth="1"/>
    <col min="7698" max="7936" width="9.140625" style="25"/>
    <col min="7937" max="7937" width="18.7109375" style="25" customWidth="1"/>
    <col min="7938" max="7938" width="5.42578125" style="25" bestFit="1" customWidth="1"/>
    <col min="7939" max="7939" width="8.7109375" style="25" customWidth="1"/>
    <col min="7940" max="7951" width="6.7109375" style="25" customWidth="1"/>
    <col min="7952" max="7952" width="7" style="25" bestFit="1" customWidth="1"/>
    <col min="7953" max="7953" width="18.7109375" style="25" customWidth="1"/>
    <col min="7954" max="8192" width="9.140625" style="25"/>
    <col min="8193" max="8193" width="18.7109375" style="25" customWidth="1"/>
    <col min="8194" max="8194" width="5.42578125" style="25" bestFit="1" customWidth="1"/>
    <col min="8195" max="8195" width="8.7109375" style="25" customWidth="1"/>
    <col min="8196" max="8207" width="6.7109375" style="25" customWidth="1"/>
    <col min="8208" max="8208" width="7" style="25" bestFit="1" customWidth="1"/>
    <col min="8209" max="8209" width="18.7109375" style="25" customWidth="1"/>
    <col min="8210" max="8448" width="9.140625" style="25"/>
    <col min="8449" max="8449" width="18.7109375" style="25" customWidth="1"/>
    <col min="8450" max="8450" width="5.42578125" style="25" bestFit="1" customWidth="1"/>
    <col min="8451" max="8451" width="8.7109375" style="25" customWidth="1"/>
    <col min="8452" max="8463" width="6.7109375" style="25" customWidth="1"/>
    <col min="8464" max="8464" width="7" style="25" bestFit="1" customWidth="1"/>
    <col min="8465" max="8465" width="18.7109375" style="25" customWidth="1"/>
    <col min="8466" max="8704" width="9.140625" style="25"/>
    <col min="8705" max="8705" width="18.7109375" style="25" customWidth="1"/>
    <col min="8706" max="8706" width="5.42578125" style="25" bestFit="1" customWidth="1"/>
    <col min="8707" max="8707" width="8.7109375" style="25" customWidth="1"/>
    <col min="8708" max="8719" width="6.7109375" style="25" customWidth="1"/>
    <col min="8720" max="8720" width="7" style="25" bestFit="1" customWidth="1"/>
    <col min="8721" max="8721" width="18.7109375" style="25" customWidth="1"/>
    <col min="8722" max="8960" width="9.140625" style="25"/>
    <col min="8961" max="8961" width="18.7109375" style="25" customWidth="1"/>
    <col min="8962" max="8962" width="5.42578125" style="25" bestFit="1" customWidth="1"/>
    <col min="8963" max="8963" width="8.7109375" style="25" customWidth="1"/>
    <col min="8964" max="8975" width="6.7109375" style="25" customWidth="1"/>
    <col min="8976" max="8976" width="7" style="25" bestFit="1" customWidth="1"/>
    <col min="8977" max="8977" width="18.7109375" style="25" customWidth="1"/>
    <col min="8978" max="9216" width="9.140625" style="25"/>
    <col min="9217" max="9217" width="18.7109375" style="25" customWidth="1"/>
    <col min="9218" max="9218" width="5.42578125" style="25" bestFit="1" customWidth="1"/>
    <col min="9219" max="9219" width="8.7109375" style="25" customWidth="1"/>
    <col min="9220" max="9231" width="6.7109375" style="25" customWidth="1"/>
    <col min="9232" max="9232" width="7" style="25" bestFit="1" customWidth="1"/>
    <col min="9233" max="9233" width="18.7109375" style="25" customWidth="1"/>
    <col min="9234" max="9472" width="9.140625" style="25"/>
    <col min="9473" max="9473" width="18.7109375" style="25" customWidth="1"/>
    <col min="9474" max="9474" width="5.42578125" style="25" bestFit="1" customWidth="1"/>
    <col min="9475" max="9475" width="8.7109375" style="25" customWidth="1"/>
    <col min="9476" max="9487" width="6.7109375" style="25" customWidth="1"/>
    <col min="9488" max="9488" width="7" style="25" bestFit="1" customWidth="1"/>
    <col min="9489" max="9489" width="18.7109375" style="25" customWidth="1"/>
    <col min="9490" max="9728" width="9.140625" style="25"/>
    <col min="9729" max="9729" width="18.7109375" style="25" customWidth="1"/>
    <col min="9730" max="9730" width="5.42578125" style="25" bestFit="1" customWidth="1"/>
    <col min="9731" max="9731" width="8.7109375" style="25" customWidth="1"/>
    <col min="9732" max="9743" width="6.7109375" style="25" customWidth="1"/>
    <col min="9744" max="9744" width="7" style="25" bestFit="1" customWidth="1"/>
    <col min="9745" max="9745" width="18.7109375" style="25" customWidth="1"/>
    <col min="9746" max="9984" width="9.140625" style="25"/>
    <col min="9985" max="9985" width="18.7109375" style="25" customWidth="1"/>
    <col min="9986" max="9986" width="5.42578125" style="25" bestFit="1" customWidth="1"/>
    <col min="9987" max="9987" width="8.7109375" style="25" customWidth="1"/>
    <col min="9988" max="9999" width="6.7109375" style="25" customWidth="1"/>
    <col min="10000" max="10000" width="7" style="25" bestFit="1" customWidth="1"/>
    <col min="10001" max="10001" width="18.7109375" style="25" customWidth="1"/>
    <col min="10002" max="10240" width="9.140625" style="25"/>
    <col min="10241" max="10241" width="18.7109375" style="25" customWidth="1"/>
    <col min="10242" max="10242" width="5.42578125" style="25" bestFit="1" customWidth="1"/>
    <col min="10243" max="10243" width="8.7109375" style="25" customWidth="1"/>
    <col min="10244" max="10255" width="6.7109375" style="25" customWidth="1"/>
    <col min="10256" max="10256" width="7" style="25" bestFit="1" customWidth="1"/>
    <col min="10257" max="10257" width="18.7109375" style="25" customWidth="1"/>
    <col min="10258" max="10496" width="9.140625" style="25"/>
    <col min="10497" max="10497" width="18.7109375" style="25" customWidth="1"/>
    <col min="10498" max="10498" width="5.42578125" style="25" bestFit="1" customWidth="1"/>
    <col min="10499" max="10499" width="8.7109375" style="25" customWidth="1"/>
    <col min="10500" max="10511" width="6.7109375" style="25" customWidth="1"/>
    <col min="10512" max="10512" width="7" style="25" bestFit="1" customWidth="1"/>
    <col min="10513" max="10513" width="18.7109375" style="25" customWidth="1"/>
    <col min="10514" max="10752" width="9.140625" style="25"/>
    <col min="10753" max="10753" width="18.7109375" style="25" customWidth="1"/>
    <col min="10754" max="10754" width="5.42578125" style="25" bestFit="1" customWidth="1"/>
    <col min="10755" max="10755" width="8.7109375" style="25" customWidth="1"/>
    <col min="10756" max="10767" width="6.7109375" style="25" customWidth="1"/>
    <col min="10768" max="10768" width="7" style="25" bestFit="1" customWidth="1"/>
    <col min="10769" max="10769" width="18.7109375" style="25" customWidth="1"/>
    <col min="10770" max="11008" width="9.140625" style="25"/>
    <col min="11009" max="11009" width="18.7109375" style="25" customWidth="1"/>
    <col min="11010" max="11010" width="5.42578125" style="25" bestFit="1" customWidth="1"/>
    <col min="11011" max="11011" width="8.7109375" style="25" customWidth="1"/>
    <col min="11012" max="11023" width="6.7109375" style="25" customWidth="1"/>
    <col min="11024" max="11024" width="7" style="25" bestFit="1" customWidth="1"/>
    <col min="11025" max="11025" width="18.7109375" style="25" customWidth="1"/>
    <col min="11026" max="11264" width="9.140625" style="25"/>
    <col min="11265" max="11265" width="18.7109375" style="25" customWidth="1"/>
    <col min="11266" max="11266" width="5.42578125" style="25" bestFit="1" customWidth="1"/>
    <col min="11267" max="11267" width="8.7109375" style="25" customWidth="1"/>
    <col min="11268" max="11279" width="6.7109375" style="25" customWidth="1"/>
    <col min="11280" max="11280" width="7" style="25" bestFit="1" customWidth="1"/>
    <col min="11281" max="11281" width="18.7109375" style="25" customWidth="1"/>
    <col min="11282" max="11520" width="9.140625" style="25"/>
    <col min="11521" max="11521" width="18.7109375" style="25" customWidth="1"/>
    <col min="11522" max="11522" width="5.42578125" style="25" bestFit="1" customWidth="1"/>
    <col min="11523" max="11523" width="8.7109375" style="25" customWidth="1"/>
    <col min="11524" max="11535" width="6.7109375" style="25" customWidth="1"/>
    <col min="11536" max="11536" width="7" style="25" bestFit="1" customWidth="1"/>
    <col min="11537" max="11537" width="18.7109375" style="25" customWidth="1"/>
    <col min="11538" max="11776" width="9.140625" style="25"/>
    <col min="11777" max="11777" width="18.7109375" style="25" customWidth="1"/>
    <col min="11778" max="11778" width="5.42578125" style="25" bestFit="1" customWidth="1"/>
    <col min="11779" max="11779" width="8.7109375" style="25" customWidth="1"/>
    <col min="11780" max="11791" width="6.7109375" style="25" customWidth="1"/>
    <col min="11792" max="11792" width="7" style="25" bestFit="1" customWidth="1"/>
    <col min="11793" max="11793" width="18.7109375" style="25" customWidth="1"/>
    <col min="11794" max="12032" width="9.140625" style="25"/>
    <col min="12033" max="12033" width="18.7109375" style="25" customWidth="1"/>
    <col min="12034" max="12034" width="5.42578125" style="25" bestFit="1" customWidth="1"/>
    <col min="12035" max="12035" width="8.7109375" style="25" customWidth="1"/>
    <col min="12036" max="12047" width="6.7109375" style="25" customWidth="1"/>
    <col min="12048" max="12048" width="7" style="25" bestFit="1" customWidth="1"/>
    <col min="12049" max="12049" width="18.7109375" style="25" customWidth="1"/>
    <col min="12050" max="12288" width="9.140625" style="25"/>
    <col min="12289" max="12289" width="18.7109375" style="25" customWidth="1"/>
    <col min="12290" max="12290" width="5.42578125" style="25" bestFit="1" customWidth="1"/>
    <col min="12291" max="12291" width="8.7109375" style="25" customWidth="1"/>
    <col min="12292" max="12303" width="6.7109375" style="25" customWidth="1"/>
    <col min="12304" max="12304" width="7" style="25" bestFit="1" customWidth="1"/>
    <col min="12305" max="12305" width="18.7109375" style="25" customWidth="1"/>
    <col min="12306" max="12544" width="9.140625" style="25"/>
    <col min="12545" max="12545" width="18.7109375" style="25" customWidth="1"/>
    <col min="12546" max="12546" width="5.42578125" style="25" bestFit="1" customWidth="1"/>
    <col min="12547" max="12547" width="8.7109375" style="25" customWidth="1"/>
    <col min="12548" max="12559" width="6.7109375" style="25" customWidth="1"/>
    <col min="12560" max="12560" width="7" style="25" bestFit="1" customWidth="1"/>
    <col min="12561" max="12561" width="18.7109375" style="25" customWidth="1"/>
    <col min="12562" max="12800" width="9.140625" style="25"/>
    <col min="12801" max="12801" width="18.7109375" style="25" customWidth="1"/>
    <col min="12802" max="12802" width="5.42578125" style="25" bestFit="1" customWidth="1"/>
    <col min="12803" max="12803" width="8.7109375" style="25" customWidth="1"/>
    <col min="12804" max="12815" width="6.7109375" style="25" customWidth="1"/>
    <col min="12816" max="12816" width="7" style="25" bestFit="1" customWidth="1"/>
    <col min="12817" max="12817" width="18.7109375" style="25" customWidth="1"/>
    <col min="12818" max="13056" width="9.140625" style="25"/>
    <col min="13057" max="13057" width="18.7109375" style="25" customWidth="1"/>
    <col min="13058" max="13058" width="5.42578125" style="25" bestFit="1" customWidth="1"/>
    <col min="13059" max="13059" width="8.7109375" style="25" customWidth="1"/>
    <col min="13060" max="13071" width="6.7109375" style="25" customWidth="1"/>
    <col min="13072" max="13072" width="7" style="25" bestFit="1" customWidth="1"/>
    <col min="13073" max="13073" width="18.7109375" style="25" customWidth="1"/>
    <col min="13074" max="13312" width="9.140625" style="25"/>
    <col min="13313" max="13313" width="18.7109375" style="25" customWidth="1"/>
    <col min="13314" max="13314" width="5.42578125" style="25" bestFit="1" customWidth="1"/>
    <col min="13315" max="13315" width="8.7109375" style="25" customWidth="1"/>
    <col min="13316" max="13327" width="6.7109375" style="25" customWidth="1"/>
    <col min="13328" max="13328" width="7" style="25" bestFit="1" customWidth="1"/>
    <col min="13329" max="13329" width="18.7109375" style="25" customWidth="1"/>
    <col min="13330" max="13568" width="9.140625" style="25"/>
    <col min="13569" max="13569" width="18.7109375" style="25" customWidth="1"/>
    <col min="13570" max="13570" width="5.42578125" style="25" bestFit="1" customWidth="1"/>
    <col min="13571" max="13571" width="8.7109375" style="25" customWidth="1"/>
    <col min="13572" max="13583" width="6.7109375" style="25" customWidth="1"/>
    <col min="13584" max="13584" width="7" style="25" bestFit="1" customWidth="1"/>
    <col min="13585" max="13585" width="18.7109375" style="25" customWidth="1"/>
    <col min="13586" max="13824" width="9.140625" style="25"/>
    <col min="13825" max="13825" width="18.7109375" style="25" customWidth="1"/>
    <col min="13826" max="13826" width="5.42578125" style="25" bestFit="1" customWidth="1"/>
    <col min="13827" max="13827" width="8.7109375" style="25" customWidth="1"/>
    <col min="13828" max="13839" width="6.7109375" style="25" customWidth="1"/>
    <col min="13840" max="13840" width="7" style="25" bestFit="1" customWidth="1"/>
    <col min="13841" max="13841" width="18.7109375" style="25" customWidth="1"/>
    <col min="13842" max="14080" width="9.140625" style="25"/>
    <col min="14081" max="14081" width="18.7109375" style="25" customWidth="1"/>
    <col min="14082" max="14082" width="5.42578125" style="25" bestFit="1" customWidth="1"/>
    <col min="14083" max="14083" width="8.7109375" style="25" customWidth="1"/>
    <col min="14084" max="14095" width="6.7109375" style="25" customWidth="1"/>
    <col min="14096" max="14096" width="7" style="25" bestFit="1" customWidth="1"/>
    <col min="14097" max="14097" width="18.7109375" style="25" customWidth="1"/>
    <col min="14098" max="14336" width="9.140625" style="25"/>
    <col min="14337" max="14337" width="18.7109375" style="25" customWidth="1"/>
    <col min="14338" max="14338" width="5.42578125" style="25" bestFit="1" customWidth="1"/>
    <col min="14339" max="14339" width="8.7109375" style="25" customWidth="1"/>
    <col min="14340" max="14351" width="6.7109375" style="25" customWidth="1"/>
    <col min="14352" max="14352" width="7" style="25" bestFit="1" customWidth="1"/>
    <col min="14353" max="14353" width="18.7109375" style="25" customWidth="1"/>
    <col min="14354" max="14592" width="9.140625" style="25"/>
    <col min="14593" max="14593" width="18.7109375" style="25" customWidth="1"/>
    <col min="14594" max="14594" width="5.42578125" style="25" bestFit="1" customWidth="1"/>
    <col min="14595" max="14595" width="8.7109375" style="25" customWidth="1"/>
    <col min="14596" max="14607" width="6.7109375" style="25" customWidth="1"/>
    <col min="14608" max="14608" width="7" style="25" bestFit="1" customWidth="1"/>
    <col min="14609" max="14609" width="18.7109375" style="25" customWidth="1"/>
    <col min="14610" max="14848" width="9.140625" style="25"/>
    <col min="14849" max="14849" width="18.7109375" style="25" customWidth="1"/>
    <col min="14850" max="14850" width="5.42578125" style="25" bestFit="1" customWidth="1"/>
    <col min="14851" max="14851" width="8.7109375" style="25" customWidth="1"/>
    <col min="14852" max="14863" width="6.7109375" style="25" customWidth="1"/>
    <col min="14864" max="14864" width="7" style="25" bestFit="1" customWidth="1"/>
    <col min="14865" max="14865" width="18.7109375" style="25" customWidth="1"/>
    <col min="14866" max="15104" width="9.140625" style="25"/>
    <col min="15105" max="15105" width="18.7109375" style="25" customWidth="1"/>
    <col min="15106" max="15106" width="5.42578125" style="25" bestFit="1" customWidth="1"/>
    <col min="15107" max="15107" width="8.7109375" style="25" customWidth="1"/>
    <col min="15108" max="15119" width="6.7109375" style="25" customWidth="1"/>
    <col min="15120" max="15120" width="7" style="25" bestFit="1" customWidth="1"/>
    <col min="15121" max="15121" width="18.7109375" style="25" customWidth="1"/>
    <col min="15122" max="15360" width="9.140625" style="25"/>
    <col min="15361" max="15361" width="18.7109375" style="25" customWidth="1"/>
    <col min="15362" max="15362" width="5.42578125" style="25" bestFit="1" customWidth="1"/>
    <col min="15363" max="15363" width="8.7109375" style="25" customWidth="1"/>
    <col min="15364" max="15375" width="6.7109375" style="25" customWidth="1"/>
    <col min="15376" max="15376" width="7" style="25" bestFit="1" customWidth="1"/>
    <col min="15377" max="15377" width="18.7109375" style="25" customWidth="1"/>
    <col min="15378" max="15616" width="9.140625" style="25"/>
    <col min="15617" max="15617" width="18.7109375" style="25" customWidth="1"/>
    <col min="15618" max="15618" width="5.42578125" style="25" bestFit="1" customWidth="1"/>
    <col min="15619" max="15619" width="8.7109375" style="25" customWidth="1"/>
    <col min="15620" max="15631" width="6.7109375" style="25" customWidth="1"/>
    <col min="15632" max="15632" width="7" style="25" bestFit="1" customWidth="1"/>
    <col min="15633" max="15633" width="18.7109375" style="25" customWidth="1"/>
    <col min="15634" max="15872" width="9.140625" style="25"/>
    <col min="15873" max="15873" width="18.7109375" style="25" customWidth="1"/>
    <col min="15874" max="15874" width="5.42578125" style="25" bestFit="1" customWidth="1"/>
    <col min="15875" max="15875" width="8.7109375" style="25" customWidth="1"/>
    <col min="15876" max="15887" width="6.7109375" style="25" customWidth="1"/>
    <col min="15888" max="15888" width="7" style="25" bestFit="1" customWidth="1"/>
    <col min="15889" max="15889" width="18.7109375" style="25" customWidth="1"/>
    <col min="15890" max="16128" width="9.140625" style="25"/>
    <col min="16129" max="16129" width="18.7109375" style="25" customWidth="1"/>
    <col min="16130" max="16130" width="5.42578125" style="25" bestFit="1" customWidth="1"/>
    <col min="16131" max="16131" width="8.7109375" style="25" customWidth="1"/>
    <col min="16132" max="16143" width="6.7109375" style="25" customWidth="1"/>
    <col min="16144" max="16144" width="7" style="25" bestFit="1" customWidth="1"/>
    <col min="16145" max="16145" width="18.7109375" style="25" customWidth="1"/>
    <col min="16146" max="16384" width="9.140625" style="25"/>
  </cols>
  <sheetData>
    <row r="1" spans="1:17" s="83" customFormat="1" ht="23.25" x14ac:dyDescent="0.5">
      <c r="A1" s="1310" t="s">
        <v>683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  <c r="Q1" s="1310"/>
    </row>
    <row r="2" spans="1:17" s="82" customFormat="1" ht="15.75" x14ac:dyDescent="0.25">
      <c r="A2" s="1311" t="s">
        <v>722</v>
      </c>
      <c r="B2" s="1311"/>
      <c r="C2" s="1311"/>
      <c r="D2" s="1311"/>
      <c r="E2" s="1311"/>
      <c r="F2" s="1311"/>
      <c r="G2" s="1311"/>
      <c r="H2" s="1311"/>
      <c r="I2" s="1311"/>
      <c r="J2" s="1311"/>
      <c r="K2" s="1311"/>
      <c r="L2" s="1311"/>
      <c r="M2" s="1311"/>
      <c r="N2" s="1311"/>
      <c r="O2" s="1311"/>
      <c r="P2" s="1311"/>
      <c r="Q2" s="1311"/>
    </row>
    <row r="3" spans="1:17" s="82" customFormat="1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  <c r="N3" s="1311"/>
      <c r="O3" s="1311"/>
      <c r="P3" s="1311"/>
      <c r="Q3" s="1311"/>
    </row>
    <row r="4" spans="1:17" s="82" customFormat="1" ht="15.75" x14ac:dyDescent="0.25">
      <c r="A4" s="1311" t="s">
        <v>549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  <c r="N4" s="1311"/>
      <c r="O4" s="1311"/>
      <c r="P4" s="1311"/>
      <c r="Q4" s="1311"/>
    </row>
    <row r="5" spans="1:17" ht="13.5" x14ac:dyDescent="0.25">
      <c r="A5" s="255" t="s">
        <v>684</v>
      </c>
      <c r="B5" s="1205"/>
      <c r="C5" s="1206"/>
      <c r="D5" s="1206"/>
      <c r="E5" s="1206"/>
      <c r="F5" s="1206"/>
      <c r="G5" s="1206"/>
      <c r="H5" s="1204"/>
      <c r="I5" s="1206"/>
      <c r="J5" s="1206"/>
      <c r="K5" s="1206"/>
      <c r="L5" s="1206"/>
      <c r="M5" s="1206"/>
      <c r="N5" s="1206"/>
      <c r="O5" s="1206"/>
      <c r="P5" s="1205"/>
      <c r="Q5" s="1157" t="s">
        <v>179</v>
      </c>
    </row>
    <row r="6" spans="1:17" ht="45" customHeight="1" x14ac:dyDescent="0.2">
      <c r="A6" s="346" t="s">
        <v>89</v>
      </c>
      <c r="B6" s="346" t="s">
        <v>405</v>
      </c>
      <c r="C6" s="81" t="s">
        <v>388</v>
      </c>
      <c r="D6" s="35" t="s">
        <v>334</v>
      </c>
      <c r="E6" s="35" t="s">
        <v>333</v>
      </c>
      <c r="F6" s="35" t="s">
        <v>332</v>
      </c>
      <c r="G6" s="35" t="s">
        <v>331</v>
      </c>
      <c r="H6" s="35" t="s">
        <v>330</v>
      </c>
      <c r="I6" s="35" t="s">
        <v>329</v>
      </c>
      <c r="J6" s="35" t="s">
        <v>328</v>
      </c>
      <c r="K6" s="35" t="s">
        <v>327</v>
      </c>
      <c r="L6" s="35" t="s">
        <v>326</v>
      </c>
      <c r="M6" s="35" t="s">
        <v>325</v>
      </c>
      <c r="N6" s="35" t="s">
        <v>324</v>
      </c>
      <c r="O6" s="35" t="s">
        <v>323</v>
      </c>
      <c r="P6" s="351" t="s">
        <v>404</v>
      </c>
      <c r="Q6" s="351" t="s">
        <v>177</v>
      </c>
    </row>
    <row r="7" spans="1:17" ht="13.5" customHeight="1" thickBot="1" x14ac:dyDescent="0.25">
      <c r="A7" s="1312" t="s">
        <v>539</v>
      </c>
      <c r="B7" s="115" t="s">
        <v>547</v>
      </c>
      <c r="C7" s="146">
        <f>SUM(D7:O7)</f>
        <v>4735</v>
      </c>
      <c r="D7" s="147">
        <v>447</v>
      </c>
      <c r="E7" s="147">
        <v>455</v>
      </c>
      <c r="F7" s="147">
        <v>424</v>
      </c>
      <c r="G7" s="147">
        <v>391</v>
      </c>
      <c r="H7" s="147">
        <v>422</v>
      </c>
      <c r="I7" s="147">
        <v>351</v>
      </c>
      <c r="J7" s="147">
        <v>363</v>
      </c>
      <c r="K7" s="147">
        <v>414</v>
      </c>
      <c r="L7" s="147">
        <v>379</v>
      </c>
      <c r="M7" s="147">
        <v>359</v>
      </c>
      <c r="N7" s="147">
        <v>334</v>
      </c>
      <c r="O7" s="147">
        <v>396</v>
      </c>
      <c r="P7" s="41" t="s">
        <v>178</v>
      </c>
      <c r="Q7" s="1313" t="s">
        <v>35</v>
      </c>
    </row>
    <row r="8" spans="1:17" ht="13.5" customHeight="1" thickTop="1" thickBot="1" x14ac:dyDescent="0.25">
      <c r="A8" s="1301"/>
      <c r="B8" s="127" t="s">
        <v>548</v>
      </c>
      <c r="C8" s="148">
        <f t="shared" ref="C8:C33" si="0">SUM(D8:O8)</f>
        <v>4451</v>
      </c>
      <c r="D8" s="149">
        <v>425</v>
      </c>
      <c r="E8" s="149">
        <v>405</v>
      </c>
      <c r="F8" s="149">
        <v>422</v>
      </c>
      <c r="G8" s="149">
        <v>354</v>
      </c>
      <c r="H8" s="149">
        <v>342</v>
      </c>
      <c r="I8" s="149">
        <v>384</v>
      </c>
      <c r="J8" s="149">
        <v>353</v>
      </c>
      <c r="K8" s="149">
        <v>365</v>
      </c>
      <c r="L8" s="149">
        <v>362</v>
      </c>
      <c r="M8" s="149">
        <v>357</v>
      </c>
      <c r="N8" s="149">
        <v>343</v>
      </c>
      <c r="O8" s="149">
        <v>339</v>
      </c>
      <c r="P8" s="353" t="s">
        <v>425</v>
      </c>
      <c r="Q8" s="1302"/>
    </row>
    <row r="9" spans="1:17" s="22" customFormat="1" ht="13.5" customHeight="1" thickTop="1" thickBot="1" x14ac:dyDescent="0.25">
      <c r="A9" s="1301"/>
      <c r="B9" s="127" t="s">
        <v>42</v>
      </c>
      <c r="C9" s="148">
        <f t="shared" si="0"/>
        <v>9186</v>
      </c>
      <c r="D9" s="148">
        <f>D7+D8</f>
        <v>872</v>
      </c>
      <c r="E9" s="148">
        <f t="shared" ref="E9:O9" si="1">E7+E8</f>
        <v>860</v>
      </c>
      <c r="F9" s="148">
        <f t="shared" si="1"/>
        <v>846</v>
      </c>
      <c r="G9" s="148">
        <f t="shared" si="1"/>
        <v>745</v>
      </c>
      <c r="H9" s="148">
        <f t="shared" si="1"/>
        <v>764</v>
      </c>
      <c r="I9" s="148">
        <f t="shared" ref="I9" si="2">I7+I8</f>
        <v>735</v>
      </c>
      <c r="J9" s="148">
        <f t="shared" si="1"/>
        <v>716</v>
      </c>
      <c r="K9" s="148">
        <f t="shared" si="1"/>
        <v>779</v>
      </c>
      <c r="L9" s="148">
        <f t="shared" si="1"/>
        <v>741</v>
      </c>
      <c r="M9" s="148">
        <f t="shared" si="1"/>
        <v>716</v>
      </c>
      <c r="N9" s="148">
        <f t="shared" si="1"/>
        <v>677</v>
      </c>
      <c r="O9" s="148">
        <f t="shared" si="1"/>
        <v>735</v>
      </c>
      <c r="P9" s="353" t="s">
        <v>43</v>
      </c>
      <c r="Q9" s="1302"/>
    </row>
    <row r="10" spans="1:17" ht="13.5" customHeight="1" thickTop="1" thickBot="1" x14ac:dyDescent="0.25">
      <c r="A10" s="1299" t="s">
        <v>540</v>
      </c>
      <c r="B10" s="128" t="s">
        <v>547</v>
      </c>
      <c r="C10" s="150">
        <f t="shared" si="0"/>
        <v>3354</v>
      </c>
      <c r="D10" s="151">
        <v>306</v>
      </c>
      <c r="E10" s="151">
        <v>293</v>
      </c>
      <c r="F10" s="151">
        <v>276</v>
      </c>
      <c r="G10" s="151">
        <v>292</v>
      </c>
      <c r="H10" s="151">
        <v>288</v>
      </c>
      <c r="I10" s="151">
        <v>245</v>
      </c>
      <c r="J10" s="151">
        <v>285</v>
      </c>
      <c r="K10" s="151">
        <v>293</v>
      </c>
      <c r="L10" s="151">
        <v>277</v>
      </c>
      <c r="M10" s="151">
        <v>259</v>
      </c>
      <c r="N10" s="151">
        <v>265</v>
      </c>
      <c r="O10" s="151">
        <v>275</v>
      </c>
      <c r="P10" s="354" t="s">
        <v>178</v>
      </c>
      <c r="Q10" s="1300" t="s">
        <v>36</v>
      </c>
    </row>
    <row r="11" spans="1:17" ht="13.5" customHeight="1" thickTop="1" thickBot="1" x14ac:dyDescent="0.25">
      <c r="A11" s="1299"/>
      <c r="B11" s="128" t="s">
        <v>548</v>
      </c>
      <c r="C11" s="150">
        <f t="shared" si="0"/>
        <v>3162</v>
      </c>
      <c r="D11" s="151">
        <v>274</v>
      </c>
      <c r="E11" s="151">
        <v>290</v>
      </c>
      <c r="F11" s="151">
        <v>288</v>
      </c>
      <c r="G11" s="151">
        <v>242</v>
      </c>
      <c r="H11" s="151">
        <v>276</v>
      </c>
      <c r="I11" s="151">
        <v>269</v>
      </c>
      <c r="J11" s="151">
        <v>255</v>
      </c>
      <c r="K11" s="151">
        <v>268</v>
      </c>
      <c r="L11" s="151">
        <v>258</v>
      </c>
      <c r="M11" s="151">
        <v>244</v>
      </c>
      <c r="N11" s="151">
        <v>243</v>
      </c>
      <c r="O11" s="151">
        <v>255</v>
      </c>
      <c r="P11" s="354" t="s">
        <v>425</v>
      </c>
      <c r="Q11" s="1300"/>
    </row>
    <row r="12" spans="1:17" s="22" customFormat="1" ht="13.5" customHeight="1" thickTop="1" thickBot="1" x14ac:dyDescent="0.25">
      <c r="A12" s="1299"/>
      <c r="B12" s="128" t="s">
        <v>42</v>
      </c>
      <c r="C12" s="150">
        <f t="shared" si="0"/>
        <v>6516</v>
      </c>
      <c r="D12" s="150">
        <f>D10+D11</f>
        <v>580</v>
      </c>
      <c r="E12" s="150">
        <f t="shared" ref="E12" si="3">E10+E11</f>
        <v>583</v>
      </c>
      <c r="F12" s="150">
        <f t="shared" ref="F12" si="4">F10+F11</f>
        <v>564</v>
      </c>
      <c r="G12" s="150">
        <f t="shared" ref="G12" si="5">G10+G11</f>
        <v>534</v>
      </c>
      <c r="H12" s="150">
        <f t="shared" ref="H12" si="6">H10+H11</f>
        <v>564</v>
      </c>
      <c r="I12" s="150">
        <f t="shared" ref="I12:J12" si="7">I10+I11</f>
        <v>514</v>
      </c>
      <c r="J12" s="150">
        <f t="shared" si="7"/>
        <v>540</v>
      </c>
      <c r="K12" s="150">
        <f t="shared" ref="K12" si="8">K10+K11</f>
        <v>561</v>
      </c>
      <c r="L12" s="150">
        <f t="shared" ref="L12" si="9">L10+L11</f>
        <v>535</v>
      </c>
      <c r="M12" s="150">
        <f t="shared" ref="M12" si="10">M10+M11</f>
        <v>503</v>
      </c>
      <c r="N12" s="150">
        <f t="shared" ref="N12" si="11">N10+N11</f>
        <v>508</v>
      </c>
      <c r="O12" s="150">
        <f t="shared" ref="O12" si="12">O10+O11</f>
        <v>530</v>
      </c>
      <c r="P12" s="354" t="s">
        <v>43</v>
      </c>
      <c r="Q12" s="1300"/>
    </row>
    <row r="13" spans="1:17" ht="13.5" customHeight="1" thickTop="1" thickBot="1" x14ac:dyDescent="0.25">
      <c r="A13" s="1301" t="s">
        <v>541</v>
      </c>
      <c r="B13" s="127" t="s">
        <v>547</v>
      </c>
      <c r="C13" s="148">
        <f t="shared" si="0"/>
        <v>1104</v>
      </c>
      <c r="D13" s="149">
        <v>80</v>
      </c>
      <c r="E13" s="149">
        <v>116</v>
      </c>
      <c r="F13" s="149">
        <v>79</v>
      </c>
      <c r="G13" s="149">
        <v>94</v>
      </c>
      <c r="H13" s="149">
        <v>100</v>
      </c>
      <c r="I13" s="149">
        <v>102</v>
      </c>
      <c r="J13" s="149">
        <v>79</v>
      </c>
      <c r="K13" s="149">
        <v>108</v>
      </c>
      <c r="L13" s="149">
        <v>93</v>
      </c>
      <c r="M13" s="149">
        <v>75</v>
      </c>
      <c r="N13" s="149">
        <v>75</v>
      </c>
      <c r="O13" s="149">
        <v>103</v>
      </c>
      <c r="P13" s="353" t="s">
        <v>178</v>
      </c>
      <c r="Q13" s="1302" t="s">
        <v>37</v>
      </c>
    </row>
    <row r="14" spans="1:17" ht="13.5" customHeight="1" thickTop="1" thickBot="1" x14ac:dyDescent="0.25">
      <c r="A14" s="1301"/>
      <c r="B14" s="127" t="s">
        <v>548</v>
      </c>
      <c r="C14" s="148">
        <f t="shared" si="0"/>
        <v>975</v>
      </c>
      <c r="D14" s="149">
        <v>70</v>
      </c>
      <c r="E14" s="149">
        <v>96</v>
      </c>
      <c r="F14" s="149">
        <v>83</v>
      </c>
      <c r="G14" s="149">
        <v>73</v>
      </c>
      <c r="H14" s="149">
        <v>73</v>
      </c>
      <c r="I14" s="149">
        <v>72</v>
      </c>
      <c r="J14" s="149">
        <v>84</v>
      </c>
      <c r="K14" s="149">
        <v>108</v>
      </c>
      <c r="L14" s="149">
        <v>82</v>
      </c>
      <c r="M14" s="149">
        <v>86</v>
      </c>
      <c r="N14" s="149">
        <v>64</v>
      </c>
      <c r="O14" s="149">
        <v>84</v>
      </c>
      <c r="P14" s="353" t="s">
        <v>425</v>
      </c>
      <c r="Q14" s="1302"/>
    </row>
    <row r="15" spans="1:17" s="22" customFormat="1" ht="13.5" customHeight="1" thickTop="1" thickBot="1" x14ac:dyDescent="0.25">
      <c r="A15" s="1301"/>
      <c r="B15" s="127" t="s">
        <v>42</v>
      </c>
      <c r="C15" s="148">
        <f t="shared" si="0"/>
        <v>2079</v>
      </c>
      <c r="D15" s="148">
        <f>D13+D14</f>
        <v>150</v>
      </c>
      <c r="E15" s="148">
        <f t="shared" ref="E15" si="13">E13+E14</f>
        <v>212</v>
      </c>
      <c r="F15" s="148">
        <f t="shared" ref="F15" si="14">F13+F14</f>
        <v>162</v>
      </c>
      <c r="G15" s="148">
        <f t="shared" ref="G15" si="15">G13+G14</f>
        <v>167</v>
      </c>
      <c r="H15" s="148">
        <f t="shared" ref="H15" si="16">H13+H14</f>
        <v>173</v>
      </c>
      <c r="I15" s="148">
        <f t="shared" ref="I15:J15" si="17">I13+I14</f>
        <v>174</v>
      </c>
      <c r="J15" s="148">
        <f t="shared" si="17"/>
        <v>163</v>
      </c>
      <c r="K15" s="148">
        <f t="shared" ref="K15" si="18">K13+K14</f>
        <v>216</v>
      </c>
      <c r="L15" s="148">
        <f t="shared" ref="L15" si="19">L13+L14</f>
        <v>175</v>
      </c>
      <c r="M15" s="148">
        <f t="shared" ref="M15" si="20">M13+M14</f>
        <v>161</v>
      </c>
      <c r="N15" s="148">
        <f t="shared" ref="N15" si="21">N13+N14</f>
        <v>139</v>
      </c>
      <c r="O15" s="148">
        <f t="shared" ref="O15" si="22">O13+O14</f>
        <v>187</v>
      </c>
      <c r="P15" s="353" t="s">
        <v>43</v>
      </c>
      <c r="Q15" s="1302"/>
    </row>
    <row r="16" spans="1:17" ht="13.5" customHeight="1" thickTop="1" thickBot="1" x14ac:dyDescent="0.25">
      <c r="A16" s="1299" t="s">
        <v>542</v>
      </c>
      <c r="B16" s="128" t="s">
        <v>547</v>
      </c>
      <c r="C16" s="150">
        <f t="shared" si="0"/>
        <v>480</v>
      </c>
      <c r="D16" s="151">
        <v>41</v>
      </c>
      <c r="E16" s="151">
        <v>42</v>
      </c>
      <c r="F16" s="151">
        <v>36</v>
      </c>
      <c r="G16" s="151">
        <v>28</v>
      </c>
      <c r="H16" s="151">
        <v>36</v>
      </c>
      <c r="I16" s="151">
        <v>40</v>
      </c>
      <c r="J16" s="151">
        <v>49</v>
      </c>
      <c r="K16" s="151">
        <v>43</v>
      </c>
      <c r="L16" s="151">
        <v>46</v>
      </c>
      <c r="M16" s="151">
        <v>47</v>
      </c>
      <c r="N16" s="151">
        <v>36</v>
      </c>
      <c r="O16" s="151">
        <v>36</v>
      </c>
      <c r="P16" s="354" t="s">
        <v>178</v>
      </c>
      <c r="Q16" s="1300" t="s">
        <v>38</v>
      </c>
    </row>
    <row r="17" spans="1:17" ht="13.5" customHeight="1" thickTop="1" thickBot="1" x14ac:dyDescent="0.25">
      <c r="A17" s="1299"/>
      <c r="B17" s="128" t="s">
        <v>548</v>
      </c>
      <c r="C17" s="150">
        <f t="shared" si="0"/>
        <v>438</v>
      </c>
      <c r="D17" s="151">
        <v>34</v>
      </c>
      <c r="E17" s="151">
        <v>38</v>
      </c>
      <c r="F17" s="151">
        <v>38</v>
      </c>
      <c r="G17" s="151">
        <v>47</v>
      </c>
      <c r="H17" s="151">
        <v>35</v>
      </c>
      <c r="I17" s="151">
        <v>41</v>
      </c>
      <c r="J17" s="151">
        <v>33</v>
      </c>
      <c r="K17" s="151">
        <v>32</v>
      </c>
      <c r="L17" s="151">
        <v>43</v>
      </c>
      <c r="M17" s="151">
        <v>41</v>
      </c>
      <c r="N17" s="151">
        <v>19</v>
      </c>
      <c r="O17" s="151">
        <v>37</v>
      </c>
      <c r="P17" s="354" t="s">
        <v>425</v>
      </c>
      <c r="Q17" s="1300"/>
    </row>
    <row r="18" spans="1:17" s="22" customFormat="1" ht="13.5" customHeight="1" thickTop="1" thickBot="1" x14ac:dyDescent="0.25">
      <c r="A18" s="1299"/>
      <c r="B18" s="128" t="s">
        <v>42</v>
      </c>
      <c r="C18" s="150">
        <f t="shared" si="0"/>
        <v>918</v>
      </c>
      <c r="D18" s="150">
        <f>D16+D17</f>
        <v>75</v>
      </c>
      <c r="E18" s="150">
        <f t="shared" ref="E18" si="23">E16+E17</f>
        <v>80</v>
      </c>
      <c r="F18" s="150">
        <f t="shared" ref="F18" si="24">F16+F17</f>
        <v>74</v>
      </c>
      <c r="G18" s="150">
        <f t="shared" ref="G18" si="25">G16+G17</f>
        <v>75</v>
      </c>
      <c r="H18" s="150">
        <f t="shared" ref="H18" si="26">H16+H17</f>
        <v>71</v>
      </c>
      <c r="I18" s="150">
        <f t="shared" ref="I18:J18" si="27">I16+I17</f>
        <v>81</v>
      </c>
      <c r="J18" s="150">
        <f t="shared" si="27"/>
        <v>82</v>
      </c>
      <c r="K18" s="150">
        <f t="shared" ref="K18" si="28">K16+K17</f>
        <v>75</v>
      </c>
      <c r="L18" s="150">
        <f t="shared" ref="L18" si="29">L16+L17</f>
        <v>89</v>
      </c>
      <c r="M18" s="150">
        <f t="shared" ref="M18" si="30">M16+M17</f>
        <v>88</v>
      </c>
      <c r="N18" s="150">
        <f t="shared" ref="N18" si="31">N16+N17</f>
        <v>55</v>
      </c>
      <c r="O18" s="150">
        <f t="shared" ref="O18" si="32">O16+O17</f>
        <v>73</v>
      </c>
      <c r="P18" s="354" t="s">
        <v>43</v>
      </c>
      <c r="Q18" s="1300"/>
    </row>
    <row r="19" spans="1:17" ht="13.5" customHeight="1" thickTop="1" thickBot="1" x14ac:dyDescent="0.25">
      <c r="A19" s="1301" t="s">
        <v>543</v>
      </c>
      <c r="B19" s="127" t="s">
        <v>547</v>
      </c>
      <c r="C19" s="148">
        <f t="shared" si="0"/>
        <v>327</v>
      </c>
      <c r="D19" s="149">
        <v>30</v>
      </c>
      <c r="E19" s="149">
        <v>31</v>
      </c>
      <c r="F19" s="149">
        <v>32</v>
      </c>
      <c r="G19" s="149">
        <v>23</v>
      </c>
      <c r="H19" s="149">
        <v>26</v>
      </c>
      <c r="I19" s="149">
        <v>25</v>
      </c>
      <c r="J19" s="149">
        <v>18</v>
      </c>
      <c r="K19" s="149">
        <v>24</v>
      </c>
      <c r="L19" s="149">
        <v>23</v>
      </c>
      <c r="M19" s="149">
        <v>24</v>
      </c>
      <c r="N19" s="149">
        <v>34</v>
      </c>
      <c r="O19" s="149">
        <v>37</v>
      </c>
      <c r="P19" s="353" t="s">
        <v>178</v>
      </c>
      <c r="Q19" s="1302" t="s">
        <v>39</v>
      </c>
    </row>
    <row r="20" spans="1:17" ht="13.5" customHeight="1" thickTop="1" thickBot="1" x14ac:dyDescent="0.25">
      <c r="A20" s="1301"/>
      <c r="B20" s="127" t="s">
        <v>548</v>
      </c>
      <c r="C20" s="148">
        <f t="shared" si="0"/>
        <v>308</v>
      </c>
      <c r="D20" s="149">
        <v>26</v>
      </c>
      <c r="E20" s="149">
        <v>23</v>
      </c>
      <c r="F20" s="149">
        <v>20</v>
      </c>
      <c r="G20" s="149">
        <v>27</v>
      </c>
      <c r="H20" s="149">
        <v>26</v>
      </c>
      <c r="I20" s="149">
        <v>26</v>
      </c>
      <c r="J20" s="149">
        <v>31</v>
      </c>
      <c r="K20" s="149">
        <v>25</v>
      </c>
      <c r="L20" s="149">
        <v>25</v>
      </c>
      <c r="M20" s="149">
        <v>30</v>
      </c>
      <c r="N20" s="149">
        <v>24</v>
      </c>
      <c r="O20" s="149">
        <v>25</v>
      </c>
      <c r="P20" s="353" t="s">
        <v>425</v>
      </c>
      <c r="Q20" s="1302"/>
    </row>
    <row r="21" spans="1:17" s="22" customFormat="1" ht="13.5" customHeight="1" thickTop="1" thickBot="1" x14ac:dyDescent="0.25">
      <c r="A21" s="1301"/>
      <c r="B21" s="127" t="s">
        <v>42</v>
      </c>
      <c r="C21" s="148">
        <f t="shared" si="0"/>
        <v>635</v>
      </c>
      <c r="D21" s="148">
        <f>D19+D20</f>
        <v>56</v>
      </c>
      <c r="E21" s="148">
        <f t="shared" ref="E21" si="33">E19+E20</f>
        <v>54</v>
      </c>
      <c r="F21" s="148">
        <f t="shared" ref="F21" si="34">F19+F20</f>
        <v>52</v>
      </c>
      <c r="G21" s="148">
        <f t="shared" ref="G21" si="35">G19+G20</f>
        <v>50</v>
      </c>
      <c r="H21" s="148">
        <f t="shared" ref="H21" si="36">H19+H20</f>
        <v>52</v>
      </c>
      <c r="I21" s="148">
        <f t="shared" ref="I21:J21" si="37">I19+I20</f>
        <v>51</v>
      </c>
      <c r="J21" s="148">
        <f t="shared" si="37"/>
        <v>49</v>
      </c>
      <c r="K21" s="148">
        <f t="shared" ref="K21" si="38">K19+K20</f>
        <v>49</v>
      </c>
      <c r="L21" s="148">
        <f t="shared" ref="L21" si="39">L19+L20</f>
        <v>48</v>
      </c>
      <c r="M21" s="148">
        <f t="shared" ref="M21" si="40">M19+M20</f>
        <v>54</v>
      </c>
      <c r="N21" s="148">
        <f t="shared" ref="N21" si="41">N19+N20</f>
        <v>58</v>
      </c>
      <c r="O21" s="148">
        <f t="shared" ref="O21" si="42">O19+O20</f>
        <v>62</v>
      </c>
      <c r="P21" s="353" t="s">
        <v>43</v>
      </c>
      <c r="Q21" s="1302"/>
    </row>
    <row r="22" spans="1:17" s="22" customFormat="1" ht="13.5" customHeight="1" thickTop="1" thickBot="1" x14ac:dyDescent="0.25">
      <c r="A22" s="1299" t="s">
        <v>544</v>
      </c>
      <c r="B22" s="128" t="s">
        <v>547</v>
      </c>
      <c r="C22" s="150">
        <f t="shared" si="0"/>
        <v>28</v>
      </c>
      <c r="D22" s="151">
        <v>1</v>
      </c>
      <c r="E22" s="151">
        <v>7</v>
      </c>
      <c r="F22" s="151">
        <v>4</v>
      </c>
      <c r="G22" s="151">
        <v>2</v>
      </c>
      <c r="H22" s="151">
        <v>2</v>
      </c>
      <c r="I22" s="151">
        <v>2</v>
      </c>
      <c r="J22" s="151">
        <v>2</v>
      </c>
      <c r="K22" s="151">
        <v>0</v>
      </c>
      <c r="L22" s="151">
        <v>2</v>
      </c>
      <c r="M22" s="151">
        <v>2</v>
      </c>
      <c r="N22" s="151">
        <v>2</v>
      </c>
      <c r="O22" s="151">
        <v>2</v>
      </c>
      <c r="P22" s="354" t="s">
        <v>178</v>
      </c>
      <c r="Q22" s="1300" t="s">
        <v>40</v>
      </c>
    </row>
    <row r="23" spans="1:17" s="22" customFormat="1" ht="13.5" customHeight="1" thickTop="1" thickBot="1" x14ac:dyDescent="0.25">
      <c r="A23" s="1299"/>
      <c r="B23" s="128"/>
      <c r="C23" s="150">
        <f t="shared" si="0"/>
        <v>19</v>
      </c>
      <c r="D23" s="151">
        <v>2</v>
      </c>
      <c r="E23" s="151">
        <v>0</v>
      </c>
      <c r="F23" s="151">
        <v>1</v>
      </c>
      <c r="G23" s="151">
        <v>3</v>
      </c>
      <c r="H23" s="151">
        <v>2</v>
      </c>
      <c r="I23" s="151">
        <v>3</v>
      </c>
      <c r="J23" s="151">
        <v>2</v>
      </c>
      <c r="K23" s="151">
        <v>0</v>
      </c>
      <c r="L23" s="151">
        <v>2</v>
      </c>
      <c r="M23" s="151">
        <v>2</v>
      </c>
      <c r="N23" s="151">
        <v>0</v>
      </c>
      <c r="O23" s="151">
        <v>2</v>
      </c>
      <c r="P23" s="354" t="s">
        <v>425</v>
      </c>
      <c r="Q23" s="1300"/>
    </row>
    <row r="24" spans="1:17" s="22" customFormat="1" ht="13.5" customHeight="1" thickTop="1" thickBot="1" x14ac:dyDescent="0.25">
      <c r="A24" s="1299"/>
      <c r="B24" s="128" t="s">
        <v>42</v>
      </c>
      <c r="C24" s="150">
        <f t="shared" si="0"/>
        <v>47</v>
      </c>
      <c r="D24" s="150">
        <f>D22+D23</f>
        <v>3</v>
      </c>
      <c r="E24" s="150">
        <f t="shared" ref="E24" si="43">E22+E23</f>
        <v>7</v>
      </c>
      <c r="F24" s="150">
        <f t="shared" ref="F24" si="44">F22+F23</f>
        <v>5</v>
      </c>
      <c r="G24" s="150">
        <f t="shared" ref="G24" si="45">G22+G23</f>
        <v>5</v>
      </c>
      <c r="H24" s="150">
        <f t="shared" ref="H24" si="46">H22+H23</f>
        <v>4</v>
      </c>
      <c r="I24" s="150">
        <f t="shared" ref="I24:J24" si="47">I22+I23</f>
        <v>5</v>
      </c>
      <c r="J24" s="150">
        <f t="shared" si="47"/>
        <v>4</v>
      </c>
      <c r="K24" s="150">
        <f t="shared" ref="K24" si="48">K22+K23</f>
        <v>0</v>
      </c>
      <c r="L24" s="150">
        <f t="shared" ref="L24" si="49">L22+L23</f>
        <v>4</v>
      </c>
      <c r="M24" s="150">
        <f t="shared" ref="M24" si="50">M22+M23</f>
        <v>4</v>
      </c>
      <c r="N24" s="150">
        <f t="shared" ref="N24" si="51">N22+N23</f>
        <v>2</v>
      </c>
      <c r="O24" s="150">
        <f t="shared" ref="O24" si="52">O22+O23</f>
        <v>4</v>
      </c>
      <c r="P24" s="354" t="s">
        <v>43</v>
      </c>
      <c r="Q24" s="1300"/>
    </row>
    <row r="25" spans="1:17" ht="13.5" customHeight="1" thickTop="1" thickBot="1" x14ac:dyDescent="0.25">
      <c r="A25" s="1301" t="s">
        <v>545</v>
      </c>
      <c r="B25" s="127" t="s">
        <v>547</v>
      </c>
      <c r="C25" s="148">
        <f t="shared" si="0"/>
        <v>376</v>
      </c>
      <c r="D25" s="149">
        <v>37</v>
      </c>
      <c r="E25" s="149">
        <v>29</v>
      </c>
      <c r="F25" s="149">
        <v>25</v>
      </c>
      <c r="G25" s="149">
        <v>33</v>
      </c>
      <c r="H25" s="149">
        <v>34</v>
      </c>
      <c r="I25" s="149">
        <v>31</v>
      </c>
      <c r="J25" s="149">
        <v>27</v>
      </c>
      <c r="K25" s="149">
        <v>36</v>
      </c>
      <c r="L25" s="149">
        <v>35</v>
      </c>
      <c r="M25" s="149">
        <v>28</v>
      </c>
      <c r="N25" s="149">
        <v>24</v>
      </c>
      <c r="O25" s="149">
        <v>37</v>
      </c>
      <c r="P25" s="353" t="s">
        <v>178</v>
      </c>
      <c r="Q25" s="1302" t="s">
        <v>41</v>
      </c>
    </row>
    <row r="26" spans="1:17" ht="13.5" customHeight="1" thickTop="1" thickBot="1" x14ac:dyDescent="0.25">
      <c r="A26" s="1301"/>
      <c r="B26" s="127" t="s">
        <v>548</v>
      </c>
      <c r="C26" s="148">
        <f t="shared" si="0"/>
        <v>355</v>
      </c>
      <c r="D26" s="149">
        <v>31</v>
      </c>
      <c r="E26" s="149">
        <v>34</v>
      </c>
      <c r="F26" s="149">
        <v>26</v>
      </c>
      <c r="G26" s="149">
        <v>35</v>
      </c>
      <c r="H26" s="149">
        <v>24</v>
      </c>
      <c r="I26" s="149">
        <v>30</v>
      </c>
      <c r="J26" s="149">
        <v>26</v>
      </c>
      <c r="K26" s="149">
        <v>25</v>
      </c>
      <c r="L26" s="149">
        <v>34</v>
      </c>
      <c r="M26" s="149">
        <v>34</v>
      </c>
      <c r="N26" s="149">
        <v>24</v>
      </c>
      <c r="O26" s="149">
        <v>32</v>
      </c>
      <c r="P26" s="353" t="s">
        <v>425</v>
      </c>
      <c r="Q26" s="1302"/>
    </row>
    <row r="27" spans="1:17" s="22" customFormat="1" ht="13.5" customHeight="1" thickTop="1" thickBot="1" x14ac:dyDescent="0.25">
      <c r="A27" s="1301"/>
      <c r="B27" s="127" t="s">
        <v>42</v>
      </c>
      <c r="C27" s="148">
        <f t="shared" si="0"/>
        <v>731</v>
      </c>
      <c r="D27" s="148">
        <f>D25+D26</f>
        <v>68</v>
      </c>
      <c r="E27" s="148">
        <f t="shared" ref="E27" si="53">E25+E26</f>
        <v>63</v>
      </c>
      <c r="F27" s="148">
        <f t="shared" ref="F27" si="54">F25+F26</f>
        <v>51</v>
      </c>
      <c r="G27" s="148">
        <f t="shared" ref="G27" si="55">G25+G26</f>
        <v>68</v>
      </c>
      <c r="H27" s="148">
        <f t="shared" ref="H27" si="56">H25+H26</f>
        <v>58</v>
      </c>
      <c r="I27" s="148">
        <f t="shared" ref="I27:J27" si="57">I25+I26</f>
        <v>61</v>
      </c>
      <c r="J27" s="148">
        <f t="shared" si="57"/>
        <v>53</v>
      </c>
      <c r="K27" s="148">
        <f t="shared" ref="K27" si="58">K25+K26</f>
        <v>61</v>
      </c>
      <c r="L27" s="148">
        <f t="shared" ref="L27" si="59">L25+L26</f>
        <v>69</v>
      </c>
      <c r="M27" s="148">
        <f t="shared" ref="M27" si="60">M25+M26</f>
        <v>62</v>
      </c>
      <c r="N27" s="148">
        <f t="shared" ref="N27" si="61">N25+N26</f>
        <v>48</v>
      </c>
      <c r="O27" s="148">
        <f t="shared" ref="O27" si="62">O25+O26</f>
        <v>69</v>
      </c>
      <c r="P27" s="353" t="s">
        <v>43</v>
      </c>
      <c r="Q27" s="1303"/>
    </row>
    <row r="28" spans="1:17" s="22" customFormat="1" ht="13.5" customHeight="1" thickTop="1" thickBot="1" x14ac:dyDescent="0.25">
      <c r="A28" s="1299" t="s">
        <v>546</v>
      </c>
      <c r="B28" s="128" t="s">
        <v>547</v>
      </c>
      <c r="C28" s="150">
        <f>SUM(D28:O28)</f>
        <v>120</v>
      </c>
      <c r="D28" s="151">
        <v>10</v>
      </c>
      <c r="E28" s="151">
        <v>11</v>
      </c>
      <c r="F28" s="151">
        <v>5</v>
      </c>
      <c r="G28" s="151">
        <v>12</v>
      </c>
      <c r="H28" s="151">
        <v>11</v>
      </c>
      <c r="I28" s="151">
        <v>8</v>
      </c>
      <c r="J28" s="151">
        <v>8</v>
      </c>
      <c r="K28" s="151">
        <v>11</v>
      </c>
      <c r="L28" s="151">
        <v>12</v>
      </c>
      <c r="M28" s="151">
        <v>11</v>
      </c>
      <c r="N28" s="151">
        <v>13</v>
      </c>
      <c r="O28" s="151">
        <v>8</v>
      </c>
      <c r="P28" s="354" t="s">
        <v>178</v>
      </c>
      <c r="Q28" s="1300" t="s">
        <v>500</v>
      </c>
    </row>
    <row r="29" spans="1:17" s="22" customFormat="1" ht="13.5" customHeight="1" thickTop="1" thickBot="1" x14ac:dyDescent="0.25">
      <c r="A29" s="1299"/>
      <c r="B29" s="128" t="s">
        <v>548</v>
      </c>
      <c r="C29" s="150">
        <f>SUM(D29:O29)</f>
        <v>119</v>
      </c>
      <c r="D29" s="151">
        <v>12</v>
      </c>
      <c r="E29" s="151">
        <v>9</v>
      </c>
      <c r="F29" s="151">
        <v>13</v>
      </c>
      <c r="G29" s="151">
        <v>6</v>
      </c>
      <c r="H29" s="151">
        <v>6</v>
      </c>
      <c r="I29" s="151">
        <v>8</v>
      </c>
      <c r="J29" s="151">
        <v>9</v>
      </c>
      <c r="K29" s="151">
        <v>8</v>
      </c>
      <c r="L29" s="151">
        <v>13</v>
      </c>
      <c r="M29" s="151">
        <v>13</v>
      </c>
      <c r="N29" s="151">
        <v>10</v>
      </c>
      <c r="O29" s="151">
        <v>12</v>
      </c>
      <c r="P29" s="354" t="s">
        <v>425</v>
      </c>
      <c r="Q29" s="1300"/>
    </row>
    <row r="30" spans="1:17" s="22" customFormat="1" ht="13.5" customHeight="1" thickTop="1" thickBot="1" x14ac:dyDescent="0.25">
      <c r="A30" s="1299"/>
      <c r="B30" s="128" t="s">
        <v>42</v>
      </c>
      <c r="C30" s="150">
        <f>SUM(D30:O30)</f>
        <v>239</v>
      </c>
      <c r="D30" s="150">
        <f>D28+D29</f>
        <v>22</v>
      </c>
      <c r="E30" s="150">
        <f t="shared" ref="E30" si="63">E28+E29</f>
        <v>20</v>
      </c>
      <c r="F30" s="150">
        <f t="shared" ref="F30" si="64">F28+F29</f>
        <v>18</v>
      </c>
      <c r="G30" s="150">
        <f t="shared" ref="G30" si="65">G28+G29</f>
        <v>18</v>
      </c>
      <c r="H30" s="150">
        <f t="shared" ref="H30" si="66">H28+H29</f>
        <v>17</v>
      </c>
      <c r="I30" s="150">
        <f t="shared" ref="I30:J30" si="67">I28+I29</f>
        <v>16</v>
      </c>
      <c r="J30" s="150">
        <f t="shared" si="67"/>
        <v>17</v>
      </c>
      <c r="K30" s="150">
        <f t="shared" ref="K30" si="68">K28+K29</f>
        <v>19</v>
      </c>
      <c r="L30" s="150">
        <f t="shared" ref="L30" si="69">L28+L29</f>
        <v>25</v>
      </c>
      <c r="M30" s="150">
        <f t="shared" ref="M30" si="70">M28+M29</f>
        <v>24</v>
      </c>
      <c r="N30" s="150">
        <f t="shared" ref="N30" si="71">N28+N29</f>
        <v>23</v>
      </c>
      <c r="O30" s="150">
        <f t="shared" ref="O30" si="72">O28+O29</f>
        <v>20</v>
      </c>
      <c r="P30" s="354" t="s">
        <v>43</v>
      </c>
      <c r="Q30" s="1300"/>
    </row>
    <row r="31" spans="1:17" ht="13.5" customHeight="1" thickTop="1" thickBot="1" x14ac:dyDescent="0.25">
      <c r="A31" s="1301" t="s">
        <v>552</v>
      </c>
      <c r="B31" s="127" t="s">
        <v>547</v>
      </c>
      <c r="C31" s="148">
        <f t="shared" si="0"/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0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353" t="s">
        <v>178</v>
      </c>
      <c r="Q31" s="1302" t="s">
        <v>175</v>
      </c>
    </row>
    <row r="32" spans="1:17" ht="13.5" customHeight="1" thickTop="1" thickBot="1" x14ac:dyDescent="0.25">
      <c r="A32" s="1301"/>
      <c r="B32" s="127" t="s">
        <v>548</v>
      </c>
      <c r="C32" s="148">
        <f t="shared" si="0"/>
        <v>0</v>
      </c>
      <c r="D32" s="149">
        <v>0</v>
      </c>
      <c r="E32" s="149">
        <v>0</v>
      </c>
      <c r="F32" s="149">
        <v>0</v>
      </c>
      <c r="G32" s="149">
        <v>0</v>
      </c>
      <c r="H32" s="149">
        <v>0</v>
      </c>
      <c r="I32" s="149">
        <v>0</v>
      </c>
      <c r="J32" s="149">
        <v>0</v>
      </c>
      <c r="K32" s="149">
        <v>0</v>
      </c>
      <c r="L32" s="149">
        <v>0</v>
      </c>
      <c r="M32" s="149">
        <v>0</v>
      </c>
      <c r="N32" s="149">
        <v>0</v>
      </c>
      <c r="O32" s="149">
        <v>0</v>
      </c>
      <c r="P32" s="353" t="s">
        <v>425</v>
      </c>
      <c r="Q32" s="1302"/>
    </row>
    <row r="33" spans="1:17" s="22" customFormat="1" ht="13.5" customHeight="1" thickTop="1" x14ac:dyDescent="0.2">
      <c r="A33" s="1301"/>
      <c r="B33" s="116" t="s">
        <v>42</v>
      </c>
      <c r="C33" s="152">
        <f t="shared" si="0"/>
        <v>0</v>
      </c>
      <c r="D33" s="152">
        <f>D31+D32</f>
        <v>0</v>
      </c>
      <c r="E33" s="152">
        <f t="shared" ref="E33" si="73">E31+E32</f>
        <v>0</v>
      </c>
      <c r="F33" s="152">
        <f t="shared" ref="F33" si="74">F31+F32</f>
        <v>0</v>
      </c>
      <c r="G33" s="152">
        <f t="shared" ref="G33" si="75">G31+G32</f>
        <v>0</v>
      </c>
      <c r="H33" s="152">
        <f t="shared" ref="H33" si="76">H31+H32</f>
        <v>0</v>
      </c>
      <c r="I33" s="152">
        <f t="shared" ref="I33:J33" si="77">I31+I32</f>
        <v>0</v>
      </c>
      <c r="J33" s="152">
        <f t="shared" si="77"/>
        <v>0</v>
      </c>
      <c r="K33" s="152">
        <f t="shared" ref="K33" si="78">K31+K32</f>
        <v>0</v>
      </c>
      <c r="L33" s="152">
        <f t="shared" ref="L33" si="79">L31+L32</f>
        <v>0</v>
      </c>
      <c r="M33" s="152">
        <f t="shared" ref="M33" si="80">M31+M32</f>
        <v>0</v>
      </c>
      <c r="N33" s="152">
        <f t="shared" ref="N33" si="81">N31+N32</f>
        <v>0</v>
      </c>
      <c r="O33" s="152">
        <f t="shared" ref="O33" si="82">O31+O32</f>
        <v>0</v>
      </c>
      <c r="P33" s="42" t="s">
        <v>43</v>
      </c>
      <c r="Q33" s="1303"/>
    </row>
    <row r="34" spans="1:17" ht="13.5" customHeight="1" thickBot="1" x14ac:dyDescent="0.25">
      <c r="A34" s="1304" t="s">
        <v>42</v>
      </c>
      <c r="B34" s="117" t="s">
        <v>547</v>
      </c>
      <c r="C34" s="355">
        <f t="shared" ref="C34:N34" si="83">C7+C10+C13+C16+C19+C22+C25+C28+C31</f>
        <v>10524</v>
      </c>
      <c r="D34" s="355">
        <f t="shared" si="83"/>
        <v>952</v>
      </c>
      <c r="E34" s="355">
        <f t="shared" si="83"/>
        <v>984</v>
      </c>
      <c r="F34" s="355">
        <f t="shared" si="83"/>
        <v>881</v>
      </c>
      <c r="G34" s="355">
        <f t="shared" si="83"/>
        <v>875</v>
      </c>
      <c r="H34" s="355">
        <f t="shared" si="83"/>
        <v>919</v>
      </c>
      <c r="I34" s="355">
        <f t="shared" si="83"/>
        <v>804</v>
      </c>
      <c r="J34" s="355">
        <f t="shared" si="83"/>
        <v>831</v>
      </c>
      <c r="K34" s="355">
        <f t="shared" si="83"/>
        <v>929</v>
      </c>
      <c r="L34" s="355">
        <f t="shared" si="83"/>
        <v>867</v>
      </c>
      <c r="M34" s="355">
        <f t="shared" si="83"/>
        <v>805</v>
      </c>
      <c r="N34" s="355">
        <f t="shared" si="83"/>
        <v>783</v>
      </c>
      <c r="O34" s="355">
        <f>O7+O10+O13+O16+O19+O22+O25+O28+O31</f>
        <v>894</v>
      </c>
      <c r="P34" s="356" t="s">
        <v>178</v>
      </c>
      <c r="Q34" s="1307" t="s">
        <v>43</v>
      </c>
    </row>
    <row r="35" spans="1:17" ht="13.5" customHeight="1" thickTop="1" thickBot="1" x14ac:dyDescent="0.25">
      <c r="A35" s="1305"/>
      <c r="B35" s="128" t="s">
        <v>548</v>
      </c>
      <c r="C35" s="368">
        <f t="shared" ref="C35:N35" si="84">C8+C11+C14+C17+C20+C23+C26+C29+C32</f>
        <v>9827</v>
      </c>
      <c r="D35" s="368">
        <f t="shared" si="84"/>
        <v>874</v>
      </c>
      <c r="E35" s="368">
        <f t="shared" si="84"/>
        <v>895</v>
      </c>
      <c r="F35" s="368">
        <f t="shared" si="84"/>
        <v>891</v>
      </c>
      <c r="G35" s="368">
        <f t="shared" si="84"/>
        <v>787</v>
      </c>
      <c r="H35" s="368">
        <f t="shared" si="84"/>
        <v>784</v>
      </c>
      <c r="I35" s="368">
        <f t="shared" si="84"/>
        <v>833</v>
      </c>
      <c r="J35" s="368">
        <f t="shared" si="84"/>
        <v>793</v>
      </c>
      <c r="K35" s="368">
        <f t="shared" si="84"/>
        <v>831</v>
      </c>
      <c r="L35" s="368">
        <f t="shared" si="84"/>
        <v>819</v>
      </c>
      <c r="M35" s="368">
        <f t="shared" si="84"/>
        <v>807</v>
      </c>
      <c r="N35" s="368">
        <f t="shared" si="84"/>
        <v>727</v>
      </c>
      <c r="O35" s="368">
        <f>O8+O11+O14+O17+O20+O23+O26+O29+O32</f>
        <v>786</v>
      </c>
      <c r="P35" s="354" t="s">
        <v>425</v>
      </c>
      <c r="Q35" s="1308"/>
    </row>
    <row r="36" spans="1:17" ht="13.5" customHeight="1" thickTop="1" x14ac:dyDescent="0.2">
      <c r="A36" s="1306"/>
      <c r="B36" s="357" t="s">
        <v>42</v>
      </c>
      <c r="C36" s="369">
        <f t="shared" ref="C36:N36" si="85">C34+C35</f>
        <v>20351</v>
      </c>
      <c r="D36" s="369">
        <f t="shared" si="85"/>
        <v>1826</v>
      </c>
      <c r="E36" s="369">
        <f t="shared" si="85"/>
        <v>1879</v>
      </c>
      <c r="F36" s="369">
        <f t="shared" si="85"/>
        <v>1772</v>
      </c>
      <c r="G36" s="369">
        <f t="shared" si="85"/>
        <v>1662</v>
      </c>
      <c r="H36" s="369">
        <f t="shared" si="85"/>
        <v>1703</v>
      </c>
      <c r="I36" s="369">
        <f t="shared" si="85"/>
        <v>1637</v>
      </c>
      <c r="J36" s="369">
        <f t="shared" si="85"/>
        <v>1624</v>
      </c>
      <c r="K36" s="369">
        <f t="shared" si="85"/>
        <v>1760</v>
      </c>
      <c r="L36" s="369">
        <f t="shared" si="85"/>
        <v>1686</v>
      </c>
      <c r="M36" s="369">
        <f t="shared" si="85"/>
        <v>1612</v>
      </c>
      <c r="N36" s="369">
        <f t="shared" si="85"/>
        <v>1510</v>
      </c>
      <c r="O36" s="369">
        <f>O34+O35</f>
        <v>1680</v>
      </c>
      <c r="P36" s="358" t="s">
        <v>43</v>
      </c>
      <c r="Q36" s="1309"/>
    </row>
    <row r="37" spans="1:17" x14ac:dyDescent="0.25">
      <c r="A37" s="25"/>
      <c r="B37" s="38"/>
      <c r="P37" s="38"/>
      <c r="Q37" s="25"/>
    </row>
    <row r="38" spans="1:17" x14ac:dyDescent="0.25">
      <c r="A38" s="25"/>
      <c r="B38" s="38"/>
      <c r="P38" s="38"/>
      <c r="Q38" s="25"/>
    </row>
    <row r="39" spans="1:17" x14ac:dyDescent="0.25">
      <c r="A39" s="25"/>
      <c r="B39" s="38"/>
      <c r="P39" s="38"/>
      <c r="Q39" s="25"/>
    </row>
    <row r="40" spans="1:17" x14ac:dyDescent="0.25">
      <c r="A40" s="25"/>
      <c r="B40" s="38"/>
      <c r="P40" s="38"/>
      <c r="Q40" s="25"/>
    </row>
    <row r="41" spans="1:17" x14ac:dyDescent="0.25">
      <c r="A41" s="25"/>
      <c r="B41" s="38"/>
      <c r="P41" s="38"/>
      <c r="Q41" s="25"/>
    </row>
    <row r="42" spans="1:17" x14ac:dyDescent="0.25">
      <c r="A42" s="25"/>
      <c r="B42" s="38"/>
      <c r="P42" s="38"/>
      <c r="Q42" s="25"/>
    </row>
    <row r="43" spans="1:17" x14ac:dyDescent="0.25">
      <c r="A43" s="25"/>
      <c r="B43" s="38"/>
      <c r="P43" s="38"/>
      <c r="Q43" s="25"/>
    </row>
    <row r="44" spans="1:17" x14ac:dyDescent="0.25">
      <c r="A44" s="25"/>
      <c r="B44" s="38"/>
      <c r="P44" s="38"/>
      <c r="Q44" s="25"/>
    </row>
    <row r="45" spans="1:17" x14ac:dyDescent="0.25">
      <c r="A45" s="25"/>
      <c r="B45" s="38"/>
      <c r="P45" s="38"/>
      <c r="Q45" s="25"/>
    </row>
    <row r="46" spans="1:17" x14ac:dyDescent="0.25">
      <c r="A46" s="25"/>
      <c r="B46" s="38"/>
      <c r="P46" s="38"/>
      <c r="Q46" s="25"/>
    </row>
    <row r="47" spans="1:17" x14ac:dyDescent="0.25">
      <c r="A47" s="25"/>
      <c r="B47" s="38"/>
      <c r="P47" s="38"/>
      <c r="Q47" s="25"/>
    </row>
    <row r="48" spans="1:17" x14ac:dyDescent="0.25">
      <c r="A48" s="25"/>
      <c r="B48" s="38"/>
      <c r="P48" s="38"/>
      <c r="Q48" s="25"/>
    </row>
    <row r="49" spans="2:16" s="25" customFormat="1" x14ac:dyDescent="0.25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 s="25" customFormat="1" x14ac:dyDescent="0.25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</row>
    <row r="51" spans="2:16" s="25" customFormat="1" x14ac:dyDescent="0.25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</row>
    <row r="52" spans="2:16" s="25" customFormat="1" x14ac:dyDescent="0.25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</row>
    <row r="53" spans="2:16" s="25" customFormat="1" x14ac:dyDescent="0.25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 s="25" customFormat="1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2:16" s="25" customForma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2:16" s="25" customFormat="1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</row>
    <row r="57" spans="2:16" s="25" customFormat="1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</row>
    <row r="58" spans="2:16" s="25" customFormat="1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</row>
    <row r="59" spans="2:16" s="25" customForma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</row>
    <row r="60" spans="2:16" s="25" customForma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</row>
    <row r="61" spans="2:16" s="25" customForma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</row>
    <row r="62" spans="2:16" s="25" customForma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</row>
    <row r="63" spans="2:16" s="25" customForma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</row>
    <row r="64" spans="2:16" s="25" customForma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2:16" s="25" customForma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</row>
    <row r="66" spans="2:16" s="25" customForma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</row>
    <row r="67" spans="2:16" s="25" customForma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</row>
    <row r="68" spans="2:16" s="25" customFormat="1" x14ac:dyDescent="0.25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2:16" s="25" customFormat="1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</row>
    <row r="70" spans="2:16" s="25" customFormat="1" x14ac:dyDescent="0.25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</row>
    <row r="71" spans="2:16" s="25" customFormat="1" x14ac:dyDescent="0.25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</row>
    <row r="72" spans="2:16" s="25" customFormat="1" x14ac:dyDescent="0.2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</row>
    <row r="73" spans="2:16" s="25" customFormat="1" x14ac:dyDescent="0.25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</row>
    <row r="74" spans="2:16" s="25" customFormat="1" x14ac:dyDescent="0.25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</row>
    <row r="75" spans="2:16" s="25" customFormat="1" x14ac:dyDescent="0.25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</row>
    <row r="76" spans="2:16" s="25" customFormat="1" x14ac:dyDescent="0.25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</row>
    <row r="77" spans="2:16" s="25" customFormat="1" x14ac:dyDescent="0.25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</row>
    <row r="78" spans="2:16" s="25" customFormat="1" x14ac:dyDescent="0.25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</row>
    <row r="79" spans="2:16" s="25" customFormat="1" x14ac:dyDescent="0.25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</row>
    <row r="80" spans="2:16" s="25" customFormat="1" x14ac:dyDescent="0.25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</row>
    <row r="81" spans="2:16" s="25" customFormat="1" x14ac:dyDescent="0.25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</row>
    <row r="82" spans="2:16" s="25" customFormat="1" x14ac:dyDescent="0.25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</row>
    <row r="83" spans="2:16" s="25" customFormat="1" x14ac:dyDescent="0.25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</row>
    <row r="84" spans="2:16" s="25" customFormat="1" x14ac:dyDescent="0.25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</row>
    <row r="85" spans="2:16" s="25" customFormat="1" x14ac:dyDescent="0.25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</row>
    <row r="86" spans="2:16" s="25" customFormat="1" x14ac:dyDescent="0.25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</row>
    <row r="87" spans="2:16" s="25" customFormat="1" x14ac:dyDescent="0.25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</row>
    <row r="88" spans="2:16" s="25" customFormat="1" x14ac:dyDescent="0.25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</row>
    <row r="89" spans="2:16" s="25" customFormat="1" x14ac:dyDescent="0.25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</row>
    <row r="90" spans="2:16" s="25" customFormat="1" x14ac:dyDescent="0.25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</row>
    <row r="91" spans="2:16" s="25" customFormat="1" x14ac:dyDescent="0.25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</row>
    <row r="92" spans="2:16" s="25" customFormat="1" x14ac:dyDescent="0.25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</row>
    <row r="93" spans="2:16" s="25" customFormat="1" x14ac:dyDescent="0.25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</row>
    <row r="94" spans="2:16" s="25" customFormat="1" x14ac:dyDescent="0.25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</row>
    <row r="95" spans="2:16" s="25" customFormat="1" x14ac:dyDescent="0.25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</row>
    <row r="96" spans="2:16" s="25" customFormat="1" x14ac:dyDescent="0.25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</row>
    <row r="97" spans="2:16" s="25" customFormat="1" x14ac:dyDescent="0.25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</row>
    <row r="98" spans="2:16" s="25" customFormat="1" x14ac:dyDescent="0.25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</row>
    <row r="99" spans="2:16" s="25" customFormat="1" x14ac:dyDescent="0.25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</row>
    <row r="100" spans="2:16" s="25" customFormat="1" x14ac:dyDescent="0.25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</row>
    <row r="101" spans="2:16" s="25" customFormat="1" x14ac:dyDescent="0.25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</row>
    <row r="102" spans="2:16" s="25" customFormat="1" x14ac:dyDescent="0.25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</row>
    <row r="103" spans="2:16" s="25" customFormat="1" x14ac:dyDescent="0.25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</row>
    <row r="104" spans="2:16" s="25" customFormat="1" x14ac:dyDescent="0.25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</row>
    <row r="105" spans="2:16" s="25" customFormat="1" x14ac:dyDescent="0.25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</row>
    <row r="106" spans="2:16" s="25" customFormat="1" x14ac:dyDescent="0.25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</row>
    <row r="107" spans="2:16" s="25" customFormat="1" x14ac:dyDescent="0.25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</row>
    <row r="108" spans="2:16" s="25" customFormat="1" x14ac:dyDescent="0.25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</row>
    <row r="109" spans="2:16" s="25" customFormat="1" x14ac:dyDescent="0.25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</row>
    <row r="110" spans="2:16" s="25" customFormat="1" x14ac:dyDescent="0.25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</row>
    <row r="111" spans="2:16" s="25" customFormat="1" x14ac:dyDescent="0.25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</row>
    <row r="112" spans="2:16" s="25" customFormat="1" x14ac:dyDescent="0.25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</row>
    <row r="113" spans="2:16" s="25" customFormat="1" x14ac:dyDescent="0.25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</row>
    <row r="114" spans="2:16" s="25" customFormat="1" x14ac:dyDescent="0.25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</row>
    <row r="115" spans="2:16" s="25" customFormat="1" x14ac:dyDescent="0.25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</row>
    <row r="116" spans="2:16" s="25" customFormat="1" x14ac:dyDescent="0.25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</row>
    <row r="117" spans="2:16" s="25" customFormat="1" x14ac:dyDescent="0.25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</row>
    <row r="118" spans="2:16" s="25" customFormat="1" x14ac:dyDescent="0.25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</row>
    <row r="119" spans="2:16" s="25" customFormat="1" x14ac:dyDescent="0.25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</row>
    <row r="120" spans="2:16" s="25" customFormat="1" x14ac:dyDescent="0.25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2:16" s="25" customFormat="1" x14ac:dyDescent="0.25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2:16" s="25" customFormat="1" x14ac:dyDescent="0.25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</row>
    <row r="123" spans="2:16" s="25" customFormat="1" x14ac:dyDescent="0.25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</row>
    <row r="124" spans="2:16" s="25" customFormat="1" x14ac:dyDescent="0.25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</row>
    <row r="125" spans="2:16" s="25" customFormat="1" x14ac:dyDescent="0.25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</row>
    <row r="126" spans="2:16" s="25" customFormat="1" x14ac:dyDescent="0.25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</row>
    <row r="127" spans="2:16" s="25" customFormat="1" x14ac:dyDescent="0.25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</row>
    <row r="128" spans="2:16" s="25" customFormat="1" x14ac:dyDescent="0.25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</row>
    <row r="129" spans="2:16" s="25" customFormat="1" x14ac:dyDescent="0.25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</row>
    <row r="130" spans="2:16" s="25" customFormat="1" x14ac:dyDescent="0.25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</row>
    <row r="131" spans="2:16" s="25" customFormat="1" x14ac:dyDescent="0.25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</row>
    <row r="132" spans="2:16" s="25" customFormat="1" x14ac:dyDescent="0.25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</row>
    <row r="133" spans="2:16" s="25" customFormat="1" x14ac:dyDescent="0.25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</row>
    <row r="134" spans="2:16" s="25" customFormat="1" x14ac:dyDescent="0.25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</row>
    <row r="135" spans="2:16" s="25" customFormat="1" x14ac:dyDescent="0.25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</row>
    <row r="136" spans="2:16" s="25" customFormat="1" x14ac:dyDescent="0.25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</row>
    <row r="137" spans="2:16" s="25" customFormat="1" x14ac:dyDescent="0.25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</row>
    <row r="138" spans="2:16" s="25" customFormat="1" x14ac:dyDescent="0.25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</row>
    <row r="139" spans="2:16" s="25" customFormat="1" x14ac:dyDescent="0.25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</row>
    <row r="140" spans="2:16" s="25" customFormat="1" x14ac:dyDescent="0.25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</row>
    <row r="141" spans="2:16" s="25" customFormat="1" x14ac:dyDescent="0.25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</row>
    <row r="142" spans="2:16" s="25" customFormat="1" x14ac:dyDescent="0.25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</row>
    <row r="143" spans="2:16" s="25" customFormat="1" x14ac:dyDescent="0.25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</row>
    <row r="144" spans="2:16" s="25" customFormat="1" x14ac:dyDescent="0.25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</row>
    <row r="145" spans="2:16" s="25" customFormat="1" x14ac:dyDescent="0.25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</row>
    <row r="146" spans="2:16" s="25" customFormat="1" x14ac:dyDescent="0.25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</row>
    <row r="147" spans="2:16" s="25" customFormat="1" x14ac:dyDescent="0.25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</row>
    <row r="148" spans="2:16" s="25" customFormat="1" x14ac:dyDescent="0.25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</row>
    <row r="149" spans="2:16" s="25" customFormat="1" x14ac:dyDescent="0.25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</row>
    <row r="150" spans="2:16" s="25" customFormat="1" x14ac:dyDescent="0.25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</row>
    <row r="151" spans="2:16" s="25" customFormat="1" x14ac:dyDescent="0.25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</row>
    <row r="152" spans="2:16" s="25" customFormat="1" x14ac:dyDescent="0.25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</row>
    <row r="153" spans="2:16" s="25" customFormat="1" x14ac:dyDescent="0.25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</row>
    <row r="154" spans="2:16" s="25" customFormat="1" x14ac:dyDescent="0.25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</row>
    <row r="155" spans="2:16" s="25" customFormat="1" x14ac:dyDescent="0.25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</row>
    <row r="156" spans="2:16" s="25" customFormat="1" x14ac:dyDescent="0.25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</row>
    <row r="157" spans="2:16" s="25" customFormat="1" x14ac:dyDescent="0.25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</row>
    <row r="158" spans="2:16" s="25" customFormat="1" x14ac:dyDescent="0.25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</row>
    <row r="159" spans="2:16" s="25" customFormat="1" x14ac:dyDescent="0.25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</row>
    <row r="160" spans="2:16" s="25" customFormat="1" x14ac:dyDescent="0.25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</row>
    <row r="161" spans="2:16" s="25" customFormat="1" x14ac:dyDescent="0.25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</row>
    <row r="162" spans="2:16" s="25" customFormat="1" x14ac:dyDescent="0.25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</row>
    <row r="163" spans="2:16" s="25" customFormat="1" x14ac:dyDescent="0.25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</row>
    <row r="164" spans="2:16" s="25" customFormat="1" x14ac:dyDescent="0.25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</row>
    <row r="165" spans="2:16" s="25" customFormat="1" x14ac:dyDescent="0.25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</row>
    <row r="166" spans="2:16" s="25" customFormat="1" x14ac:dyDescent="0.25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</row>
    <row r="167" spans="2:16" s="25" customFormat="1" x14ac:dyDescent="0.25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</row>
    <row r="168" spans="2:16" s="25" customFormat="1" x14ac:dyDescent="0.25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</row>
    <row r="169" spans="2:16" s="25" customFormat="1" x14ac:dyDescent="0.25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</row>
    <row r="170" spans="2:16" s="25" customFormat="1" x14ac:dyDescent="0.25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</row>
    <row r="171" spans="2:16" s="25" customFormat="1" x14ac:dyDescent="0.25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</row>
    <row r="172" spans="2:16" s="25" customFormat="1" x14ac:dyDescent="0.25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</row>
    <row r="173" spans="2:16" s="25" customFormat="1" x14ac:dyDescent="0.25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</row>
    <row r="174" spans="2:16" s="25" customFormat="1" x14ac:dyDescent="0.25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</row>
    <row r="175" spans="2:16" s="25" customFormat="1" x14ac:dyDescent="0.25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</row>
    <row r="176" spans="2:16" s="25" customFormat="1" x14ac:dyDescent="0.25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</row>
    <row r="177" spans="2:16" s="25" customFormat="1" x14ac:dyDescent="0.25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</row>
    <row r="178" spans="2:16" s="25" customFormat="1" x14ac:dyDescent="0.25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</row>
    <row r="179" spans="2:16" s="25" customFormat="1" x14ac:dyDescent="0.25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</row>
    <row r="180" spans="2:16" s="25" customFormat="1" x14ac:dyDescent="0.25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</row>
    <row r="181" spans="2:16" s="25" customFormat="1" x14ac:dyDescent="0.25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</row>
    <row r="182" spans="2:16" s="25" customFormat="1" x14ac:dyDescent="0.25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</row>
    <row r="183" spans="2:16" s="25" customFormat="1" x14ac:dyDescent="0.25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</row>
    <row r="184" spans="2:16" s="25" customFormat="1" x14ac:dyDescent="0.25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</row>
    <row r="185" spans="2:16" s="25" customFormat="1" x14ac:dyDescent="0.25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</row>
    <row r="186" spans="2:16" s="25" customFormat="1" x14ac:dyDescent="0.25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</row>
    <row r="187" spans="2:16" s="25" customFormat="1" x14ac:dyDescent="0.25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</row>
    <row r="188" spans="2:16" s="25" customFormat="1" x14ac:dyDescent="0.25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</row>
    <row r="189" spans="2:16" s="25" customFormat="1" x14ac:dyDescent="0.25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</row>
    <row r="190" spans="2:16" s="25" customFormat="1" x14ac:dyDescent="0.25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</row>
    <row r="191" spans="2:16" s="25" customFormat="1" x14ac:dyDescent="0.25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</row>
    <row r="192" spans="2:16" s="25" customFormat="1" x14ac:dyDescent="0.25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</row>
    <row r="193" spans="2:16" s="25" customFormat="1" x14ac:dyDescent="0.25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</row>
    <row r="194" spans="2:16" s="25" customFormat="1" x14ac:dyDescent="0.25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</row>
    <row r="195" spans="2:16" s="25" customFormat="1" x14ac:dyDescent="0.25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</row>
    <row r="196" spans="2:16" s="25" customFormat="1" x14ac:dyDescent="0.25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</row>
    <row r="197" spans="2:16" s="25" customFormat="1" x14ac:dyDescent="0.25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</row>
    <row r="198" spans="2:16" s="25" customFormat="1" x14ac:dyDescent="0.25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</row>
    <row r="199" spans="2:16" s="25" customFormat="1" x14ac:dyDescent="0.25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</row>
    <row r="200" spans="2:16" s="25" customFormat="1" x14ac:dyDescent="0.25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</row>
    <row r="201" spans="2:16" s="25" customFormat="1" x14ac:dyDescent="0.25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</row>
    <row r="202" spans="2:16" s="25" customFormat="1" x14ac:dyDescent="0.25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</row>
    <row r="203" spans="2:16" s="25" customFormat="1" x14ac:dyDescent="0.25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</row>
    <row r="204" spans="2:16" s="25" customFormat="1" x14ac:dyDescent="0.25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</row>
    <row r="205" spans="2:16" s="25" customFormat="1" x14ac:dyDescent="0.25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  <row r="206" spans="2:16" s="25" customFormat="1" x14ac:dyDescent="0.25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</row>
    <row r="207" spans="2:16" s="25" customFormat="1" x14ac:dyDescent="0.25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</row>
    <row r="208" spans="2:16" s="25" customFormat="1" x14ac:dyDescent="0.25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</row>
    <row r="209" spans="2:16" s="25" customFormat="1" x14ac:dyDescent="0.25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</row>
    <row r="210" spans="2:16" s="25" customFormat="1" x14ac:dyDescent="0.25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</row>
    <row r="211" spans="2:16" s="25" customFormat="1" x14ac:dyDescent="0.25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</row>
    <row r="212" spans="2:16" s="25" customFormat="1" x14ac:dyDescent="0.25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</row>
    <row r="213" spans="2:16" s="25" customFormat="1" x14ac:dyDescent="0.25">
      <c r="B213" s="40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40"/>
    </row>
    <row r="214" spans="2:16" s="25" customFormat="1" x14ac:dyDescent="0.25">
      <c r="B214" s="40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40"/>
    </row>
    <row r="215" spans="2:16" s="25" customFormat="1" x14ac:dyDescent="0.25">
      <c r="B215" s="40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40"/>
    </row>
  </sheetData>
  <mergeCells count="24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19:A21"/>
    <mergeCell ref="Q19:Q21"/>
    <mergeCell ref="A22:A24"/>
    <mergeCell ref="Q22:Q24"/>
    <mergeCell ref="A25:A27"/>
    <mergeCell ref="Q25:Q27"/>
    <mergeCell ref="A28:A30"/>
    <mergeCell ref="Q28:Q30"/>
    <mergeCell ref="A31:A33"/>
    <mergeCell ref="Q31:Q33"/>
    <mergeCell ref="A34:A36"/>
    <mergeCell ref="Q34:Q3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Q218"/>
  <sheetViews>
    <sheetView view="pageBreakPreview" topLeftCell="B1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15.85546875" style="38" customWidth="1"/>
    <col min="2" max="2" width="8" style="40" customWidth="1"/>
    <col min="3" max="3" width="8.7109375" style="38" customWidth="1"/>
    <col min="4" max="15" width="7.42578125" style="38" customWidth="1"/>
    <col min="16" max="16" width="6.7109375" style="40" customWidth="1"/>
    <col min="17" max="17" width="12.42578125" style="38" customWidth="1"/>
    <col min="18" max="256" width="9.140625" style="25"/>
    <col min="257" max="257" width="18.7109375" style="25" customWidth="1"/>
    <col min="258" max="258" width="5.42578125" style="25" bestFit="1" customWidth="1"/>
    <col min="259" max="259" width="8.7109375" style="25" customWidth="1"/>
    <col min="260" max="271" width="6.7109375" style="25" customWidth="1"/>
    <col min="272" max="272" width="7" style="25" bestFit="1" customWidth="1"/>
    <col min="273" max="273" width="18.7109375" style="25" customWidth="1"/>
    <col min="274" max="512" width="9.140625" style="25"/>
    <col min="513" max="513" width="18.7109375" style="25" customWidth="1"/>
    <col min="514" max="514" width="5.42578125" style="25" bestFit="1" customWidth="1"/>
    <col min="515" max="515" width="8.7109375" style="25" customWidth="1"/>
    <col min="516" max="527" width="6.7109375" style="25" customWidth="1"/>
    <col min="528" max="528" width="7" style="25" bestFit="1" customWidth="1"/>
    <col min="529" max="529" width="18.7109375" style="25" customWidth="1"/>
    <col min="530" max="768" width="9.140625" style="25"/>
    <col min="769" max="769" width="18.7109375" style="25" customWidth="1"/>
    <col min="770" max="770" width="5.42578125" style="25" bestFit="1" customWidth="1"/>
    <col min="771" max="771" width="8.7109375" style="25" customWidth="1"/>
    <col min="772" max="783" width="6.7109375" style="25" customWidth="1"/>
    <col min="784" max="784" width="7" style="25" bestFit="1" customWidth="1"/>
    <col min="785" max="785" width="18.7109375" style="25" customWidth="1"/>
    <col min="786" max="1024" width="9.140625" style="25"/>
    <col min="1025" max="1025" width="18.7109375" style="25" customWidth="1"/>
    <col min="1026" max="1026" width="5.42578125" style="25" bestFit="1" customWidth="1"/>
    <col min="1027" max="1027" width="8.7109375" style="25" customWidth="1"/>
    <col min="1028" max="1039" width="6.7109375" style="25" customWidth="1"/>
    <col min="1040" max="1040" width="7" style="25" bestFit="1" customWidth="1"/>
    <col min="1041" max="1041" width="18.7109375" style="25" customWidth="1"/>
    <col min="1042" max="1280" width="9.140625" style="25"/>
    <col min="1281" max="1281" width="18.7109375" style="25" customWidth="1"/>
    <col min="1282" max="1282" width="5.42578125" style="25" bestFit="1" customWidth="1"/>
    <col min="1283" max="1283" width="8.7109375" style="25" customWidth="1"/>
    <col min="1284" max="1295" width="6.7109375" style="25" customWidth="1"/>
    <col min="1296" max="1296" width="7" style="25" bestFit="1" customWidth="1"/>
    <col min="1297" max="1297" width="18.7109375" style="25" customWidth="1"/>
    <col min="1298" max="1536" width="9.140625" style="25"/>
    <col min="1537" max="1537" width="18.7109375" style="25" customWidth="1"/>
    <col min="1538" max="1538" width="5.42578125" style="25" bestFit="1" customWidth="1"/>
    <col min="1539" max="1539" width="8.7109375" style="25" customWidth="1"/>
    <col min="1540" max="1551" width="6.7109375" style="25" customWidth="1"/>
    <col min="1552" max="1552" width="7" style="25" bestFit="1" customWidth="1"/>
    <col min="1553" max="1553" width="18.7109375" style="25" customWidth="1"/>
    <col min="1554" max="1792" width="9.140625" style="25"/>
    <col min="1793" max="1793" width="18.7109375" style="25" customWidth="1"/>
    <col min="1794" max="1794" width="5.42578125" style="25" bestFit="1" customWidth="1"/>
    <col min="1795" max="1795" width="8.7109375" style="25" customWidth="1"/>
    <col min="1796" max="1807" width="6.7109375" style="25" customWidth="1"/>
    <col min="1808" max="1808" width="7" style="25" bestFit="1" customWidth="1"/>
    <col min="1809" max="1809" width="18.7109375" style="25" customWidth="1"/>
    <col min="1810" max="2048" width="9.140625" style="25"/>
    <col min="2049" max="2049" width="18.7109375" style="25" customWidth="1"/>
    <col min="2050" max="2050" width="5.42578125" style="25" bestFit="1" customWidth="1"/>
    <col min="2051" max="2051" width="8.7109375" style="25" customWidth="1"/>
    <col min="2052" max="2063" width="6.7109375" style="25" customWidth="1"/>
    <col min="2064" max="2064" width="7" style="25" bestFit="1" customWidth="1"/>
    <col min="2065" max="2065" width="18.7109375" style="25" customWidth="1"/>
    <col min="2066" max="2304" width="9.140625" style="25"/>
    <col min="2305" max="2305" width="18.7109375" style="25" customWidth="1"/>
    <col min="2306" max="2306" width="5.42578125" style="25" bestFit="1" customWidth="1"/>
    <col min="2307" max="2307" width="8.7109375" style="25" customWidth="1"/>
    <col min="2308" max="2319" width="6.7109375" style="25" customWidth="1"/>
    <col min="2320" max="2320" width="7" style="25" bestFit="1" customWidth="1"/>
    <col min="2321" max="2321" width="18.7109375" style="25" customWidth="1"/>
    <col min="2322" max="2560" width="9.140625" style="25"/>
    <col min="2561" max="2561" width="18.7109375" style="25" customWidth="1"/>
    <col min="2562" max="2562" width="5.42578125" style="25" bestFit="1" customWidth="1"/>
    <col min="2563" max="2563" width="8.7109375" style="25" customWidth="1"/>
    <col min="2564" max="2575" width="6.7109375" style="25" customWidth="1"/>
    <col min="2576" max="2576" width="7" style="25" bestFit="1" customWidth="1"/>
    <col min="2577" max="2577" width="18.7109375" style="25" customWidth="1"/>
    <col min="2578" max="2816" width="9.140625" style="25"/>
    <col min="2817" max="2817" width="18.7109375" style="25" customWidth="1"/>
    <col min="2818" max="2818" width="5.42578125" style="25" bestFit="1" customWidth="1"/>
    <col min="2819" max="2819" width="8.7109375" style="25" customWidth="1"/>
    <col min="2820" max="2831" width="6.7109375" style="25" customWidth="1"/>
    <col min="2832" max="2832" width="7" style="25" bestFit="1" customWidth="1"/>
    <col min="2833" max="2833" width="18.7109375" style="25" customWidth="1"/>
    <col min="2834" max="3072" width="9.140625" style="25"/>
    <col min="3073" max="3073" width="18.7109375" style="25" customWidth="1"/>
    <col min="3074" max="3074" width="5.42578125" style="25" bestFit="1" customWidth="1"/>
    <col min="3075" max="3075" width="8.7109375" style="25" customWidth="1"/>
    <col min="3076" max="3087" width="6.7109375" style="25" customWidth="1"/>
    <col min="3088" max="3088" width="7" style="25" bestFit="1" customWidth="1"/>
    <col min="3089" max="3089" width="18.7109375" style="25" customWidth="1"/>
    <col min="3090" max="3328" width="9.140625" style="25"/>
    <col min="3329" max="3329" width="18.7109375" style="25" customWidth="1"/>
    <col min="3330" max="3330" width="5.42578125" style="25" bestFit="1" customWidth="1"/>
    <col min="3331" max="3331" width="8.7109375" style="25" customWidth="1"/>
    <col min="3332" max="3343" width="6.7109375" style="25" customWidth="1"/>
    <col min="3344" max="3344" width="7" style="25" bestFit="1" customWidth="1"/>
    <col min="3345" max="3345" width="18.7109375" style="25" customWidth="1"/>
    <col min="3346" max="3584" width="9.140625" style="25"/>
    <col min="3585" max="3585" width="18.7109375" style="25" customWidth="1"/>
    <col min="3586" max="3586" width="5.42578125" style="25" bestFit="1" customWidth="1"/>
    <col min="3587" max="3587" width="8.7109375" style="25" customWidth="1"/>
    <col min="3588" max="3599" width="6.7109375" style="25" customWidth="1"/>
    <col min="3600" max="3600" width="7" style="25" bestFit="1" customWidth="1"/>
    <col min="3601" max="3601" width="18.7109375" style="25" customWidth="1"/>
    <col min="3602" max="3840" width="9.140625" style="25"/>
    <col min="3841" max="3841" width="18.7109375" style="25" customWidth="1"/>
    <col min="3842" max="3842" width="5.42578125" style="25" bestFit="1" customWidth="1"/>
    <col min="3843" max="3843" width="8.7109375" style="25" customWidth="1"/>
    <col min="3844" max="3855" width="6.7109375" style="25" customWidth="1"/>
    <col min="3856" max="3856" width="7" style="25" bestFit="1" customWidth="1"/>
    <col min="3857" max="3857" width="18.7109375" style="25" customWidth="1"/>
    <col min="3858" max="4096" width="9.140625" style="25"/>
    <col min="4097" max="4097" width="18.7109375" style="25" customWidth="1"/>
    <col min="4098" max="4098" width="5.42578125" style="25" bestFit="1" customWidth="1"/>
    <col min="4099" max="4099" width="8.7109375" style="25" customWidth="1"/>
    <col min="4100" max="4111" width="6.7109375" style="25" customWidth="1"/>
    <col min="4112" max="4112" width="7" style="25" bestFit="1" customWidth="1"/>
    <col min="4113" max="4113" width="18.7109375" style="25" customWidth="1"/>
    <col min="4114" max="4352" width="9.140625" style="25"/>
    <col min="4353" max="4353" width="18.7109375" style="25" customWidth="1"/>
    <col min="4354" max="4354" width="5.42578125" style="25" bestFit="1" customWidth="1"/>
    <col min="4355" max="4355" width="8.7109375" style="25" customWidth="1"/>
    <col min="4356" max="4367" width="6.7109375" style="25" customWidth="1"/>
    <col min="4368" max="4368" width="7" style="25" bestFit="1" customWidth="1"/>
    <col min="4369" max="4369" width="18.7109375" style="25" customWidth="1"/>
    <col min="4370" max="4608" width="9.140625" style="25"/>
    <col min="4609" max="4609" width="18.7109375" style="25" customWidth="1"/>
    <col min="4610" max="4610" width="5.42578125" style="25" bestFit="1" customWidth="1"/>
    <col min="4611" max="4611" width="8.7109375" style="25" customWidth="1"/>
    <col min="4612" max="4623" width="6.7109375" style="25" customWidth="1"/>
    <col min="4624" max="4624" width="7" style="25" bestFit="1" customWidth="1"/>
    <col min="4625" max="4625" width="18.7109375" style="25" customWidth="1"/>
    <col min="4626" max="4864" width="9.140625" style="25"/>
    <col min="4865" max="4865" width="18.7109375" style="25" customWidth="1"/>
    <col min="4866" max="4866" width="5.42578125" style="25" bestFit="1" customWidth="1"/>
    <col min="4867" max="4867" width="8.7109375" style="25" customWidth="1"/>
    <col min="4868" max="4879" width="6.7109375" style="25" customWidth="1"/>
    <col min="4880" max="4880" width="7" style="25" bestFit="1" customWidth="1"/>
    <col min="4881" max="4881" width="18.7109375" style="25" customWidth="1"/>
    <col min="4882" max="5120" width="9.140625" style="25"/>
    <col min="5121" max="5121" width="18.7109375" style="25" customWidth="1"/>
    <col min="5122" max="5122" width="5.42578125" style="25" bestFit="1" customWidth="1"/>
    <col min="5123" max="5123" width="8.7109375" style="25" customWidth="1"/>
    <col min="5124" max="5135" width="6.7109375" style="25" customWidth="1"/>
    <col min="5136" max="5136" width="7" style="25" bestFit="1" customWidth="1"/>
    <col min="5137" max="5137" width="18.7109375" style="25" customWidth="1"/>
    <col min="5138" max="5376" width="9.140625" style="25"/>
    <col min="5377" max="5377" width="18.7109375" style="25" customWidth="1"/>
    <col min="5378" max="5378" width="5.42578125" style="25" bestFit="1" customWidth="1"/>
    <col min="5379" max="5379" width="8.7109375" style="25" customWidth="1"/>
    <col min="5380" max="5391" width="6.7109375" style="25" customWidth="1"/>
    <col min="5392" max="5392" width="7" style="25" bestFit="1" customWidth="1"/>
    <col min="5393" max="5393" width="18.7109375" style="25" customWidth="1"/>
    <col min="5394" max="5632" width="9.140625" style="25"/>
    <col min="5633" max="5633" width="18.7109375" style="25" customWidth="1"/>
    <col min="5634" max="5634" width="5.42578125" style="25" bestFit="1" customWidth="1"/>
    <col min="5635" max="5635" width="8.7109375" style="25" customWidth="1"/>
    <col min="5636" max="5647" width="6.7109375" style="25" customWidth="1"/>
    <col min="5648" max="5648" width="7" style="25" bestFit="1" customWidth="1"/>
    <col min="5649" max="5649" width="18.7109375" style="25" customWidth="1"/>
    <col min="5650" max="5888" width="9.140625" style="25"/>
    <col min="5889" max="5889" width="18.7109375" style="25" customWidth="1"/>
    <col min="5890" max="5890" width="5.42578125" style="25" bestFit="1" customWidth="1"/>
    <col min="5891" max="5891" width="8.7109375" style="25" customWidth="1"/>
    <col min="5892" max="5903" width="6.7109375" style="25" customWidth="1"/>
    <col min="5904" max="5904" width="7" style="25" bestFit="1" customWidth="1"/>
    <col min="5905" max="5905" width="18.7109375" style="25" customWidth="1"/>
    <col min="5906" max="6144" width="9.140625" style="25"/>
    <col min="6145" max="6145" width="18.7109375" style="25" customWidth="1"/>
    <col min="6146" max="6146" width="5.42578125" style="25" bestFit="1" customWidth="1"/>
    <col min="6147" max="6147" width="8.7109375" style="25" customWidth="1"/>
    <col min="6148" max="6159" width="6.7109375" style="25" customWidth="1"/>
    <col min="6160" max="6160" width="7" style="25" bestFit="1" customWidth="1"/>
    <col min="6161" max="6161" width="18.7109375" style="25" customWidth="1"/>
    <col min="6162" max="6400" width="9.140625" style="25"/>
    <col min="6401" max="6401" width="18.7109375" style="25" customWidth="1"/>
    <col min="6402" max="6402" width="5.42578125" style="25" bestFit="1" customWidth="1"/>
    <col min="6403" max="6403" width="8.7109375" style="25" customWidth="1"/>
    <col min="6404" max="6415" width="6.7109375" style="25" customWidth="1"/>
    <col min="6416" max="6416" width="7" style="25" bestFit="1" customWidth="1"/>
    <col min="6417" max="6417" width="18.7109375" style="25" customWidth="1"/>
    <col min="6418" max="6656" width="9.140625" style="25"/>
    <col min="6657" max="6657" width="18.7109375" style="25" customWidth="1"/>
    <col min="6658" max="6658" width="5.42578125" style="25" bestFit="1" customWidth="1"/>
    <col min="6659" max="6659" width="8.7109375" style="25" customWidth="1"/>
    <col min="6660" max="6671" width="6.7109375" style="25" customWidth="1"/>
    <col min="6672" max="6672" width="7" style="25" bestFit="1" customWidth="1"/>
    <col min="6673" max="6673" width="18.7109375" style="25" customWidth="1"/>
    <col min="6674" max="6912" width="9.140625" style="25"/>
    <col min="6913" max="6913" width="18.7109375" style="25" customWidth="1"/>
    <col min="6914" max="6914" width="5.42578125" style="25" bestFit="1" customWidth="1"/>
    <col min="6915" max="6915" width="8.7109375" style="25" customWidth="1"/>
    <col min="6916" max="6927" width="6.7109375" style="25" customWidth="1"/>
    <col min="6928" max="6928" width="7" style="25" bestFit="1" customWidth="1"/>
    <col min="6929" max="6929" width="18.7109375" style="25" customWidth="1"/>
    <col min="6930" max="7168" width="9.140625" style="25"/>
    <col min="7169" max="7169" width="18.7109375" style="25" customWidth="1"/>
    <col min="7170" max="7170" width="5.42578125" style="25" bestFit="1" customWidth="1"/>
    <col min="7171" max="7171" width="8.7109375" style="25" customWidth="1"/>
    <col min="7172" max="7183" width="6.7109375" style="25" customWidth="1"/>
    <col min="7184" max="7184" width="7" style="25" bestFit="1" customWidth="1"/>
    <col min="7185" max="7185" width="18.7109375" style="25" customWidth="1"/>
    <col min="7186" max="7424" width="9.140625" style="25"/>
    <col min="7425" max="7425" width="18.7109375" style="25" customWidth="1"/>
    <col min="7426" max="7426" width="5.42578125" style="25" bestFit="1" customWidth="1"/>
    <col min="7427" max="7427" width="8.7109375" style="25" customWidth="1"/>
    <col min="7428" max="7439" width="6.7109375" style="25" customWidth="1"/>
    <col min="7440" max="7440" width="7" style="25" bestFit="1" customWidth="1"/>
    <col min="7441" max="7441" width="18.7109375" style="25" customWidth="1"/>
    <col min="7442" max="7680" width="9.140625" style="25"/>
    <col min="7681" max="7681" width="18.7109375" style="25" customWidth="1"/>
    <col min="7682" max="7682" width="5.42578125" style="25" bestFit="1" customWidth="1"/>
    <col min="7683" max="7683" width="8.7109375" style="25" customWidth="1"/>
    <col min="7684" max="7695" width="6.7109375" style="25" customWidth="1"/>
    <col min="7696" max="7696" width="7" style="25" bestFit="1" customWidth="1"/>
    <col min="7697" max="7697" width="18.7109375" style="25" customWidth="1"/>
    <col min="7698" max="7936" width="9.140625" style="25"/>
    <col min="7937" max="7937" width="18.7109375" style="25" customWidth="1"/>
    <col min="7938" max="7938" width="5.42578125" style="25" bestFit="1" customWidth="1"/>
    <col min="7939" max="7939" width="8.7109375" style="25" customWidth="1"/>
    <col min="7940" max="7951" width="6.7109375" style="25" customWidth="1"/>
    <col min="7952" max="7952" width="7" style="25" bestFit="1" customWidth="1"/>
    <col min="7953" max="7953" width="18.7109375" style="25" customWidth="1"/>
    <col min="7954" max="8192" width="9.140625" style="25"/>
    <col min="8193" max="8193" width="18.7109375" style="25" customWidth="1"/>
    <col min="8194" max="8194" width="5.42578125" style="25" bestFit="1" customWidth="1"/>
    <col min="8195" max="8195" width="8.7109375" style="25" customWidth="1"/>
    <col min="8196" max="8207" width="6.7109375" style="25" customWidth="1"/>
    <col min="8208" max="8208" width="7" style="25" bestFit="1" customWidth="1"/>
    <col min="8209" max="8209" width="18.7109375" style="25" customWidth="1"/>
    <col min="8210" max="8448" width="9.140625" style="25"/>
    <col min="8449" max="8449" width="18.7109375" style="25" customWidth="1"/>
    <col min="8450" max="8450" width="5.42578125" style="25" bestFit="1" customWidth="1"/>
    <col min="8451" max="8451" width="8.7109375" style="25" customWidth="1"/>
    <col min="8452" max="8463" width="6.7109375" style="25" customWidth="1"/>
    <col min="8464" max="8464" width="7" style="25" bestFit="1" customWidth="1"/>
    <col min="8465" max="8465" width="18.7109375" style="25" customWidth="1"/>
    <col min="8466" max="8704" width="9.140625" style="25"/>
    <col min="8705" max="8705" width="18.7109375" style="25" customWidth="1"/>
    <col min="8706" max="8706" width="5.42578125" style="25" bestFit="1" customWidth="1"/>
    <col min="8707" max="8707" width="8.7109375" style="25" customWidth="1"/>
    <col min="8708" max="8719" width="6.7109375" style="25" customWidth="1"/>
    <col min="8720" max="8720" width="7" style="25" bestFit="1" customWidth="1"/>
    <col min="8721" max="8721" width="18.7109375" style="25" customWidth="1"/>
    <col min="8722" max="8960" width="9.140625" style="25"/>
    <col min="8961" max="8961" width="18.7109375" style="25" customWidth="1"/>
    <col min="8962" max="8962" width="5.42578125" style="25" bestFit="1" customWidth="1"/>
    <col min="8963" max="8963" width="8.7109375" style="25" customWidth="1"/>
    <col min="8964" max="8975" width="6.7109375" style="25" customWidth="1"/>
    <col min="8976" max="8976" width="7" style="25" bestFit="1" customWidth="1"/>
    <col min="8977" max="8977" width="18.7109375" style="25" customWidth="1"/>
    <col min="8978" max="9216" width="9.140625" style="25"/>
    <col min="9217" max="9217" width="18.7109375" style="25" customWidth="1"/>
    <col min="9218" max="9218" width="5.42578125" style="25" bestFit="1" customWidth="1"/>
    <col min="9219" max="9219" width="8.7109375" style="25" customWidth="1"/>
    <col min="9220" max="9231" width="6.7109375" style="25" customWidth="1"/>
    <col min="9232" max="9232" width="7" style="25" bestFit="1" customWidth="1"/>
    <col min="9233" max="9233" width="18.7109375" style="25" customWidth="1"/>
    <col min="9234" max="9472" width="9.140625" style="25"/>
    <col min="9473" max="9473" width="18.7109375" style="25" customWidth="1"/>
    <col min="9474" max="9474" width="5.42578125" style="25" bestFit="1" customWidth="1"/>
    <col min="9475" max="9475" width="8.7109375" style="25" customWidth="1"/>
    <col min="9476" max="9487" width="6.7109375" style="25" customWidth="1"/>
    <col min="9488" max="9488" width="7" style="25" bestFit="1" customWidth="1"/>
    <col min="9489" max="9489" width="18.7109375" style="25" customWidth="1"/>
    <col min="9490" max="9728" width="9.140625" style="25"/>
    <col min="9729" max="9729" width="18.7109375" style="25" customWidth="1"/>
    <col min="9730" max="9730" width="5.42578125" style="25" bestFit="1" customWidth="1"/>
    <col min="9731" max="9731" width="8.7109375" style="25" customWidth="1"/>
    <col min="9732" max="9743" width="6.7109375" style="25" customWidth="1"/>
    <col min="9744" max="9744" width="7" style="25" bestFit="1" customWidth="1"/>
    <col min="9745" max="9745" width="18.7109375" style="25" customWidth="1"/>
    <col min="9746" max="9984" width="9.140625" style="25"/>
    <col min="9985" max="9985" width="18.7109375" style="25" customWidth="1"/>
    <col min="9986" max="9986" width="5.42578125" style="25" bestFit="1" customWidth="1"/>
    <col min="9987" max="9987" width="8.7109375" style="25" customWidth="1"/>
    <col min="9988" max="9999" width="6.7109375" style="25" customWidth="1"/>
    <col min="10000" max="10000" width="7" style="25" bestFit="1" customWidth="1"/>
    <col min="10001" max="10001" width="18.7109375" style="25" customWidth="1"/>
    <col min="10002" max="10240" width="9.140625" style="25"/>
    <col min="10241" max="10241" width="18.7109375" style="25" customWidth="1"/>
    <col min="10242" max="10242" width="5.42578125" style="25" bestFit="1" customWidth="1"/>
    <col min="10243" max="10243" width="8.7109375" style="25" customWidth="1"/>
    <col min="10244" max="10255" width="6.7109375" style="25" customWidth="1"/>
    <col min="10256" max="10256" width="7" style="25" bestFit="1" customWidth="1"/>
    <col min="10257" max="10257" width="18.7109375" style="25" customWidth="1"/>
    <col min="10258" max="10496" width="9.140625" style="25"/>
    <col min="10497" max="10497" width="18.7109375" style="25" customWidth="1"/>
    <col min="10498" max="10498" width="5.42578125" style="25" bestFit="1" customWidth="1"/>
    <col min="10499" max="10499" width="8.7109375" style="25" customWidth="1"/>
    <col min="10500" max="10511" width="6.7109375" style="25" customWidth="1"/>
    <col min="10512" max="10512" width="7" style="25" bestFit="1" customWidth="1"/>
    <col min="10513" max="10513" width="18.7109375" style="25" customWidth="1"/>
    <col min="10514" max="10752" width="9.140625" style="25"/>
    <col min="10753" max="10753" width="18.7109375" style="25" customWidth="1"/>
    <col min="10754" max="10754" width="5.42578125" style="25" bestFit="1" customWidth="1"/>
    <col min="10755" max="10755" width="8.7109375" style="25" customWidth="1"/>
    <col min="10756" max="10767" width="6.7109375" style="25" customWidth="1"/>
    <col min="10768" max="10768" width="7" style="25" bestFit="1" customWidth="1"/>
    <col min="10769" max="10769" width="18.7109375" style="25" customWidth="1"/>
    <col min="10770" max="11008" width="9.140625" style="25"/>
    <col min="11009" max="11009" width="18.7109375" style="25" customWidth="1"/>
    <col min="11010" max="11010" width="5.42578125" style="25" bestFit="1" customWidth="1"/>
    <col min="11011" max="11011" width="8.7109375" style="25" customWidth="1"/>
    <col min="11012" max="11023" width="6.7109375" style="25" customWidth="1"/>
    <col min="11024" max="11024" width="7" style="25" bestFit="1" customWidth="1"/>
    <col min="11025" max="11025" width="18.7109375" style="25" customWidth="1"/>
    <col min="11026" max="11264" width="9.140625" style="25"/>
    <col min="11265" max="11265" width="18.7109375" style="25" customWidth="1"/>
    <col min="11266" max="11266" width="5.42578125" style="25" bestFit="1" customWidth="1"/>
    <col min="11267" max="11267" width="8.7109375" style="25" customWidth="1"/>
    <col min="11268" max="11279" width="6.7109375" style="25" customWidth="1"/>
    <col min="11280" max="11280" width="7" style="25" bestFit="1" customWidth="1"/>
    <col min="11281" max="11281" width="18.7109375" style="25" customWidth="1"/>
    <col min="11282" max="11520" width="9.140625" style="25"/>
    <col min="11521" max="11521" width="18.7109375" style="25" customWidth="1"/>
    <col min="11522" max="11522" width="5.42578125" style="25" bestFit="1" customWidth="1"/>
    <col min="11523" max="11523" width="8.7109375" style="25" customWidth="1"/>
    <col min="11524" max="11535" width="6.7109375" style="25" customWidth="1"/>
    <col min="11536" max="11536" width="7" style="25" bestFit="1" customWidth="1"/>
    <col min="11537" max="11537" width="18.7109375" style="25" customWidth="1"/>
    <col min="11538" max="11776" width="9.140625" style="25"/>
    <col min="11777" max="11777" width="18.7109375" style="25" customWidth="1"/>
    <col min="11778" max="11778" width="5.42578125" style="25" bestFit="1" customWidth="1"/>
    <col min="11779" max="11779" width="8.7109375" style="25" customWidth="1"/>
    <col min="11780" max="11791" width="6.7109375" style="25" customWidth="1"/>
    <col min="11792" max="11792" width="7" style="25" bestFit="1" customWidth="1"/>
    <col min="11793" max="11793" width="18.7109375" style="25" customWidth="1"/>
    <col min="11794" max="12032" width="9.140625" style="25"/>
    <col min="12033" max="12033" width="18.7109375" style="25" customWidth="1"/>
    <col min="12034" max="12034" width="5.42578125" style="25" bestFit="1" customWidth="1"/>
    <col min="12035" max="12035" width="8.7109375" style="25" customWidth="1"/>
    <col min="12036" max="12047" width="6.7109375" style="25" customWidth="1"/>
    <col min="12048" max="12048" width="7" style="25" bestFit="1" customWidth="1"/>
    <col min="12049" max="12049" width="18.7109375" style="25" customWidth="1"/>
    <col min="12050" max="12288" width="9.140625" style="25"/>
    <col min="12289" max="12289" width="18.7109375" style="25" customWidth="1"/>
    <col min="12290" max="12290" width="5.42578125" style="25" bestFit="1" customWidth="1"/>
    <col min="12291" max="12291" width="8.7109375" style="25" customWidth="1"/>
    <col min="12292" max="12303" width="6.7109375" style="25" customWidth="1"/>
    <col min="12304" max="12304" width="7" style="25" bestFit="1" customWidth="1"/>
    <col min="12305" max="12305" width="18.7109375" style="25" customWidth="1"/>
    <col min="12306" max="12544" width="9.140625" style="25"/>
    <col min="12545" max="12545" width="18.7109375" style="25" customWidth="1"/>
    <col min="12546" max="12546" width="5.42578125" style="25" bestFit="1" customWidth="1"/>
    <col min="12547" max="12547" width="8.7109375" style="25" customWidth="1"/>
    <col min="12548" max="12559" width="6.7109375" style="25" customWidth="1"/>
    <col min="12560" max="12560" width="7" style="25" bestFit="1" customWidth="1"/>
    <col min="12561" max="12561" width="18.7109375" style="25" customWidth="1"/>
    <col min="12562" max="12800" width="9.140625" style="25"/>
    <col min="12801" max="12801" width="18.7109375" style="25" customWidth="1"/>
    <col min="12802" max="12802" width="5.42578125" style="25" bestFit="1" customWidth="1"/>
    <col min="12803" max="12803" width="8.7109375" style="25" customWidth="1"/>
    <col min="12804" max="12815" width="6.7109375" style="25" customWidth="1"/>
    <col min="12816" max="12816" width="7" style="25" bestFit="1" customWidth="1"/>
    <col min="12817" max="12817" width="18.7109375" style="25" customWidth="1"/>
    <col min="12818" max="13056" width="9.140625" style="25"/>
    <col min="13057" max="13057" width="18.7109375" style="25" customWidth="1"/>
    <col min="13058" max="13058" width="5.42578125" style="25" bestFit="1" customWidth="1"/>
    <col min="13059" max="13059" width="8.7109375" style="25" customWidth="1"/>
    <col min="13060" max="13071" width="6.7109375" style="25" customWidth="1"/>
    <col min="13072" max="13072" width="7" style="25" bestFit="1" customWidth="1"/>
    <col min="13073" max="13073" width="18.7109375" style="25" customWidth="1"/>
    <col min="13074" max="13312" width="9.140625" style="25"/>
    <col min="13313" max="13313" width="18.7109375" style="25" customWidth="1"/>
    <col min="13314" max="13314" width="5.42578125" style="25" bestFit="1" customWidth="1"/>
    <col min="13315" max="13315" width="8.7109375" style="25" customWidth="1"/>
    <col min="13316" max="13327" width="6.7109375" style="25" customWidth="1"/>
    <col min="13328" max="13328" width="7" style="25" bestFit="1" customWidth="1"/>
    <col min="13329" max="13329" width="18.7109375" style="25" customWidth="1"/>
    <col min="13330" max="13568" width="9.140625" style="25"/>
    <col min="13569" max="13569" width="18.7109375" style="25" customWidth="1"/>
    <col min="13570" max="13570" width="5.42578125" style="25" bestFit="1" customWidth="1"/>
    <col min="13571" max="13571" width="8.7109375" style="25" customWidth="1"/>
    <col min="13572" max="13583" width="6.7109375" style="25" customWidth="1"/>
    <col min="13584" max="13584" width="7" style="25" bestFit="1" customWidth="1"/>
    <col min="13585" max="13585" width="18.7109375" style="25" customWidth="1"/>
    <col min="13586" max="13824" width="9.140625" style="25"/>
    <col min="13825" max="13825" width="18.7109375" style="25" customWidth="1"/>
    <col min="13826" max="13826" width="5.42578125" style="25" bestFit="1" customWidth="1"/>
    <col min="13827" max="13827" width="8.7109375" style="25" customWidth="1"/>
    <col min="13828" max="13839" width="6.7109375" style="25" customWidth="1"/>
    <col min="13840" max="13840" width="7" style="25" bestFit="1" customWidth="1"/>
    <col min="13841" max="13841" width="18.7109375" style="25" customWidth="1"/>
    <col min="13842" max="14080" width="9.140625" style="25"/>
    <col min="14081" max="14081" width="18.7109375" style="25" customWidth="1"/>
    <col min="14082" max="14082" width="5.42578125" style="25" bestFit="1" customWidth="1"/>
    <col min="14083" max="14083" width="8.7109375" style="25" customWidth="1"/>
    <col min="14084" max="14095" width="6.7109375" style="25" customWidth="1"/>
    <col min="14096" max="14096" width="7" style="25" bestFit="1" customWidth="1"/>
    <col min="14097" max="14097" width="18.7109375" style="25" customWidth="1"/>
    <col min="14098" max="14336" width="9.140625" style="25"/>
    <col min="14337" max="14337" width="18.7109375" style="25" customWidth="1"/>
    <col min="14338" max="14338" width="5.42578125" style="25" bestFit="1" customWidth="1"/>
    <col min="14339" max="14339" width="8.7109375" style="25" customWidth="1"/>
    <col min="14340" max="14351" width="6.7109375" style="25" customWidth="1"/>
    <col min="14352" max="14352" width="7" style="25" bestFit="1" customWidth="1"/>
    <col min="14353" max="14353" width="18.7109375" style="25" customWidth="1"/>
    <col min="14354" max="14592" width="9.140625" style="25"/>
    <col min="14593" max="14593" width="18.7109375" style="25" customWidth="1"/>
    <col min="14594" max="14594" width="5.42578125" style="25" bestFit="1" customWidth="1"/>
    <col min="14595" max="14595" width="8.7109375" style="25" customWidth="1"/>
    <col min="14596" max="14607" width="6.7109375" style="25" customWidth="1"/>
    <col min="14608" max="14608" width="7" style="25" bestFit="1" customWidth="1"/>
    <col min="14609" max="14609" width="18.7109375" style="25" customWidth="1"/>
    <col min="14610" max="14848" width="9.140625" style="25"/>
    <col min="14849" max="14849" width="18.7109375" style="25" customWidth="1"/>
    <col min="14850" max="14850" width="5.42578125" style="25" bestFit="1" customWidth="1"/>
    <col min="14851" max="14851" width="8.7109375" style="25" customWidth="1"/>
    <col min="14852" max="14863" width="6.7109375" style="25" customWidth="1"/>
    <col min="14864" max="14864" width="7" style="25" bestFit="1" customWidth="1"/>
    <col min="14865" max="14865" width="18.7109375" style="25" customWidth="1"/>
    <col min="14866" max="15104" width="9.140625" style="25"/>
    <col min="15105" max="15105" width="18.7109375" style="25" customWidth="1"/>
    <col min="15106" max="15106" width="5.42578125" style="25" bestFit="1" customWidth="1"/>
    <col min="15107" max="15107" width="8.7109375" style="25" customWidth="1"/>
    <col min="15108" max="15119" width="6.7109375" style="25" customWidth="1"/>
    <col min="15120" max="15120" width="7" style="25" bestFit="1" customWidth="1"/>
    <col min="15121" max="15121" width="18.7109375" style="25" customWidth="1"/>
    <col min="15122" max="15360" width="9.140625" style="25"/>
    <col min="15361" max="15361" width="18.7109375" style="25" customWidth="1"/>
    <col min="15362" max="15362" width="5.42578125" style="25" bestFit="1" customWidth="1"/>
    <col min="15363" max="15363" width="8.7109375" style="25" customWidth="1"/>
    <col min="15364" max="15375" width="6.7109375" style="25" customWidth="1"/>
    <col min="15376" max="15376" width="7" style="25" bestFit="1" customWidth="1"/>
    <col min="15377" max="15377" width="18.7109375" style="25" customWidth="1"/>
    <col min="15378" max="15616" width="9.140625" style="25"/>
    <col min="15617" max="15617" width="18.7109375" style="25" customWidth="1"/>
    <col min="15618" max="15618" width="5.42578125" style="25" bestFit="1" customWidth="1"/>
    <col min="15619" max="15619" width="8.7109375" style="25" customWidth="1"/>
    <col min="15620" max="15631" width="6.7109375" style="25" customWidth="1"/>
    <col min="15632" max="15632" width="7" style="25" bestFit="1" customWidth="1"/>
    <col min="15633" max="15633" width="18.7109375" style="25" customWidth="1"/>
    <col min="15634" max="15872" width="9.140625" style="25"/>
    <col min="15873" max="15873" width="18.7109375" style="25" customWidth="1"/>
    <col min="15874" max="15874" width="5.42578125" style="25" bestFit="1" customWidth="1"/>
    <col min="15875" max="15875" width="8.7109375" style="25" customWidth="1"/>
    <col min="15876" max="15887" width="6.7109375" style="25" customWidth="1"/>
    <col min="15888" max="15888" width="7" style="25" bestFit="1" customWidth="1"/>
    <col min="15889" max="15889" width="18.7109375" style="25" customWidth="1"/>
    <col min="15890" max="16128" width="9.140625" style="25"/>
    <col min="16129" max="16129" width="18.7109375" style="25" customWidth="1"/>
    <col min="16130" max="16130" width="5.42578125" style="25" bestFit="1" customWidth="1"/>
    <col min="16131" max="16131" width="8.7109375" style="25" customWidth="1"/>
    <col min="16132" max="16143" width="6.7109375" style="25" customWidth="1"/>
    <col min="16144" max="16144" width="7" style="25" bestFit="1" customWidth="1"/>
    <col min="16145" max="16145" width="18.7109375" style="25" customWidth="1"/>
    <col min="16146" max="16384" width="9.140625" style="25"/>
  </cols>
  <sheetData>
    <row r="1" spans="1:17" s="83" customFormat="1" ht="23.25" x14ac:dyDescent="0.5">
      <c r="A1" s="1310" t="s">
        <v>683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  <c r="Q1" s="1310"/>
    </row>
    <row r="2" spans="1:17" s="82" customFormat="1" ht="15.75" x14ac:dyDescent="0.25">
      <c r="A2" s="1311" t="s">
        <v>722</v>
      </c>
      <c r="B2" s="1311"/>
      <c r="C2" s="1311"/>
      <c r="D2" s="1311"/>
      <c r="E2" s="1311"/>
      <c r="F2" s="1311"/>
      <c r="G2" s="1311"/>
      <c r="H2" s="1311"/>
      <c r="I2" s="1311"/>
      <c r="J2" s="1311"/>
      <c r="K2" s="1311"/>
      <c r="L2" s="1311"/>
      <c r="M2" s="1311"/>
      <c r="N2" s="1311"/>
      <c r="O2" s="1311"/>
      <c r="P2" s="1311"/>
      <c r="Q2" s="1311"/>
    </row>
    <row r="3" spans="1:17" s="82" customFormat="1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  <c r="N3" s="1311"/>
      <c r="O3" s="1311"/>
      <c r="P3" s="1311"/>
      <c r="Q3" s="1311"/>
    </row>
    <row r="4" spans="1:17" s="82" customFormat="1" ht="15.75" x14ac:dyDescent="0.25">
      <c r="A4" s="1311" t="s">
        <v>341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  <c r="N4" s="1311"/>
      <c r="O4" s="1311"/>
      <c r="P4" s="1311"/>
      <c r="Q4" s="1311"/>
    </row>
    <row r="5" spans="1:17" ht="13.5" x14ac:dyDescent="0.25">
      <c r="A5" s="255" t="s">
        <v>685</v>
      </c>
      <c r="B5" s="1205"/>
      <c r="C5" s="1206"/>
      <c r="D5" s="1206"/>
      <c r="E5" s="1206"/>
      <c r="F5" s="1206"/>
      <c r="G5" s="1206"/>
      <c r="H5" s="1204"/>
      <c r="I5" s="1206"/>
      <c r="J5" s="1206"/>
      <c r="K5" s="1206"/>
      <c r="L5" s="1206"/>
      <c r="M5" s="1206"/>
      <c r="N5" s="1206"/>
      <c r="O5" s="1206"/>
      <c r="P5" s="1205"/>
      <c r="Q5" s="1157" t="s">
        <v>180</v>
      </c>
    </row>
    <row r="6" spans="1:17" ht="45" customHeight="1" x14ac:dyDescent="0.2">
      <c r="A6" s="346" t="s">
        <v>89</v>
      </c>
      <c r="B6" s="346" t="s">
        <v>405</v>
      </c>
      <c r="C6" s="81" t="s">
        <v>388</v>
      </c>
      <c r="D6" s="35" t="s">
        <v>334</v>
      </c>
      <c r="E6" s="35" t="s">
        <v>333</v>
      </c>
      <c r="F6" s="35" t="s">
        <v>332</v>
      </c>
      <c r="G6" s="35" t="s">
        <v>331</v>
      </c>
      <c r="H6" s="35" t="s">
        <v>330</v>
      </c>
      <c r="I6" s="35" t="s">
        <v>329</v>
      </c>
      <c r="J6" s="35" t="s">
        <v>328</v>
      </c>
      <c r="K6" s="35" t="s">
        <v>327</v>
      </c>
      <c r="L6" s="35" t="s">
        <v>326</v>
      </c>
      <c r="M6" s="35" t="s">
        <v>325</v>
      </c>
      <c r="N6" s="35" t="s">
        <v>324</v>
      </c>
      <c r="O6" s="35" t="s">
        <v>323</v>
      </c>
      <c r="P6" s="351" t="s">
        <v>404</v>
      </c>
      <c r="Q6" s="351" t="s">
        <v>177</v>
      </c>
    </row>
    <row r="7" spans="1:17" ht="13.5" customHeight="1" thickBot="1" x14ac:dyDescent="0.25">
      <c r="A7" s="1312" t="s">
        <v>539</v>
      </c>
      <c r="B7" s="115" t="s">
        <v>547</v>
      </c>
      <c r="C7" s="146">
        <f>SUM(D7:O7)</f>
        <v>5326</v>
      </c>
      <c r="D7" s="147">
        <f>'B6-1'!D7+'B6-2'!D7</f>
        <v>496</v>
      </c>
      <c r="E7" s="147">
        <f>'B6-1'!E7+'B6-2'!E7</f>
        <v>508</v>
      </c>
      <c r="F7" s="147">
        <f>'B6-1'!F7+'B6-2'!F7</f>
        <v>473</v>
      </c>
      <c r="G7" s="147">
        <f>'B6-1'!G7+'B6-2'!G7</f>
        <v>437</v>
      </c>
      <c r="H7" s="147">
        <f>'B6-1'!H7+'B6-2'!H7</f>
        <v>471</v>
      </c>
      <c r="I7" s="147">
        <f>'B6-1'!I7+'B6-2'!I7</f>
        <v>404</v>
      </c>
      <c r="J7" s="147">
        <f>'B6-1'!J7+'B6-2'!J7</f>
        <v>411</v>
      </c>
      <c r="K7" s="147">
        <f>'B6-1'!K7+'B6-2'!K7</f>
        <v>465</v>
      </c>
      <c r="L7" s="147">
        <f>'B6-1'!L7+'B6-2'!L7</f>
        <v>434</v>
      </c>
      <c r="M7" s="147">
        <f>'B6-1'!M7+'B6-2'!M7</f>
        <v>403</v>
      </c>
      <c r="N7" s="147">
        <f>'B6-1'!N7+'B6-2'!N7</f>
        <v>378</v>
      </c>
      <c r="O7" s="147">
        <f>'B6-1'!O7+'B6-2'!O7</f>
        <v>446</v>
      </c>
      <c r="P7" s="41" t="s">
        <v>178</v>
      </c>
      <c r="Q7" s="1313" t="s">
        <v>35</v>
      </c>
    </row>
    <row r="8" spans="1:17" ht="13.5" customHeight="1" thickTop="1" thickBot="1" x14ac:dyDescent="0.25">
      <c r="A8" s="1301"/>
      <c r="B8" s="127" t="s">
        <v>548</v>
      </c>
      <c r="C8" s="148">
        <f t="shared" ref="C8:C33" si="0">SUM(D8:O8)</f>
        <v>5027</v>
      </c>
      <c r="D8" s="147">
        <f>'B6-1'!D8+'B6-2'!D8</f>
        <v>477</v>
      </c>
      <c r="E8" s="147">
        <f>'B6-1'!E8+'B6-2'!E8</f>
        <v>462</v>
      </c>
      <c r="F8" s="147">
        <f>'B6-1'!F8+'B6-2'!F8</f>
        <v>480</v>
      </c>
      <c r="G8" s="147">
        <f>'B6-1'!G8+'B6-2'!G8</f>
        <v>394</v>
      </c>
      <c r="H8" s="147">
        <f>'B6-1'!H8+'B6-2'!H8</f>
        <v>380</v>
      </c>
      <c r="I8" s="147">
        <f>'B6-1'!I8+'B6-2'!I8</f>
        <v>425</v>
      </c>
      <c r="J8" s="147">
        <f>'B6-1'!J8+'B6-2'!J8</f>
        <v>398</v>
      </c>
      <c r="K8" s="147">
        <f>'B6-1'!K8+'B6-2'!K8</f>
        <v>409</v>
      </c>
      <c r="L8" s="147">
        <f>'B6-1'!L8+'B6-2'!L8</f>
        <v>411</v>
      </c>
      <c r="M8" s="147">
        <f>'B6-1'!M8+'B6-2'!M8</f>
        <v>401</v>
      </c>
      <c r="N8" s="147">
        <f>'B6-1'!N8+'B6-2'!N8</f>
        <v>387</v>
      </c>
      <c r="O8" s="147">
        <f>'B6-1'!O8+'B6-2'!O8</f>
        <v>403</v>
      </c>
      <c r="P8" s="353" t="s">
        <v>425</v>
      </c>
      <c r="Q8" s="1302"/>
    </row>
    <row r="9" spans="1:17" s="22" customFormat="1" ht="13.5" customHeight="1" thickTop="1" thickBot="1" x14ac:dyDescent="0.25">
      <c r="A9" s="1301"/>
      <c r="B9" s="127" t="s">
        <v>42</v>
      </c>
      <c r="C9" s="148">
        <f t="shared" si="0"/>
        <v>10353</v>
      </c>
      <c r="D9" s="597">
        <f>'B6-1'!D9+'B6-2'!D9</f>
        <v>973</v>
      </c>
      <c r="E9" s="597">
        <f>'B6-1'!E9+'B6-2'!E9</f>
        <v>970</v>
      </c>
      <c r="F9" s="597">
        <f>'B6-1'!F9+'B6-2'!F9</f>
        <v>953</v>
      </c>
      <c r="G9" s="597">
        <f>'B6-1'!G9+'B6-2'!G9</f>
        <v>831</v>
      </c>
      <c r="H9" s="597">
        <f>'B6-1'!H9+'B6-2'!H9</f>
        <v>851</v>
      </c>
      <c r="I9" s="597">
        <f>'B6-1'!I9+'B6-2'!I9</f>
        <v>829</v>
      </c>
      <c r="J9" s="597">
        <f>'B6-1'!J9+'B6-2'!J9</f>
        <v>809</v>
      </c>
      <c r="K9" s="597">
        <f>'B6-1'!K9+'B6-2'!K9</f>
        <v>874</v>
      </c>
      <c r="L9" s="597">
        <f>'B6-1'!L9+'B6-2'!L9</f>
        <v>845</v>
      </c>
      <c r="M9" s="597">
        <f>'B6-1'!M9+'B6-2'!M9</f>
        <v>804</v>
      </c>
      <c r="N9" s="597">
        <f>'B6-1'!N9+'B6-2'!N9</f>
        <v>765</v>
      </c>
      <c r="O9" s="597">
        <f>'B6-1'!O9+'B6-2'!O9</f>
        <v>849</v>
      </c>
      <c r="P9" s="353" t="s">
        <v>43</v>
      </c>
      <c r="Q9" s="1302"/>
    </row>
    <row r="10" spans="1:17" ht="13.5" customHeight="1" thickTop="1" thickBot="1" x14ac:dyDescent="0.25">
      <c r="A10" s="1299" t="s">
        <v>540</v>
      </c>
      <c r="B10" s="128" t="s">
        <v>547</v>
      </c>
      <c r="C10" s="150">
        <f t="shared" si="0"/>
        <v>5091</v>
      </c>
      <c r="D10" s="458">
        <f>'B6-1'!D10+'B6-2'!D10</f>
        <v>442</v>
      </c>
      <c r="E10" s="458">
        <f>'B6-1'!E10+'B6-2'!E10</f>
        <v>438</v>
      </c>
      <c r="F10" s="458">
        <f>'B6-1'!F10+'B6-2'!F10</f>
        <v>428</v>
      </c>
      <c r="G10" s="458">
        <f>'B6-1'!G10+'B6-2'!G10</f>
        <v>441</v>
      </c>
      <c r="H10" s="458">
        <f>'B6-1'!H10+'B6-2'!H10</f>
        <v>414</v>
      </c>
      <c r="I10" s="458">
        <f>'B6-1'!I10+'B6-2'!I10</f>
        <v>387</v>
      </c>
      <c r="J10" s="458">
        <f>'B6-1'!J10+'B6-2'!J10</f>
        <v>433</v>
      </c>
      <c r="K10" s="458">
        <f>'B6-1'!K10+'B6-2'!K10</f>
        <v>457</v>
      </c>
      <c r="L10" s="458">
        <f>'B6-1'!L10+'B6-2'!L10</f>
        <v>455</v>
      </c>
      <c r="M10" s="458">
        <f>'B6-1'!M10+'B6-2'!M10</f>
        <v>396</v>
      </c>
      <c r="N10" s="458">
        <f>'B6-1'!N10+'B6-2'!N10</f>
        <v>390</v>
      </c>
      <c r="O10" s="458">
        <f>'B6-1'!O10+'B6-2'!O10</f>
        <v>410</v>
      </c>
      <c r="P10" s="354" t="s">
        <v>178</v>
      </c>
      <c r="Q10" s="1300" t="s">
        <v>36</v>
      </c>
    </row>
    <row r="11" spans="1:17" ht="13.5" customHeight="1" thickTop="1" thickBot="1" x14ac:dyDescent="0.25">
      <c r="A11" s="1299"/>
      <c r="B11" s="128" t="s">
        <v>548</v>
      </c>
      <c r="C11" s="150">
        <f t="shared" si="0"/>
        <v>4909</v>
      </c>
      <c r="D11" s="458">
        <f>'B6-1'!D11+'B6-2'!D11</f>
        <v>408</v>
      </c>
      <c r="E11" s="458">
        <f>'B6-1'!E11+'B6-2'!E11</f>
        <v>452</v>
      </c>
      <c r="F11" s="458">
        <f>'B6-1'!F11+'B6-2'!F11</f>
        <v>452</v>
      </c>
      <c r="G11" s="458">
        <f>'B6-1'!G11+'B6-2'!G11</f>
        <v>382</v>
      </c>
      <c r="H11" s="458">
        <f>'B6-1'!H11+'B6-2'!H11</f>
        <v>410</v>
      </c>
      <c r="I11" s="458">
        <f>'B6-1'!I11+'B6-2'!I11</f>
        <v>417</v>
      </c>
      <c r="J11" s="458">
        <f>'B6-1'!J11+'B6-2'!J11</f>
        <v>406</v>
      </c>
      <c r="K11" s="458">
        <f>'B6-1'!K11+'B6-2'!K11</f>
        <v>426</v>
      </c>
      <c r="L11" s="458">
        <f>'B6-1'!L11+'B6-2'!L11</f>
        <v>395</v>
      </c>
      <c r="M11" s="458">
        <f>'B6-1'!M11+'B6-2'!M11</f>
        <v>379</v>
      </c>
      <c r="N11" s="458">
        <f>'B6-1'!N11+'B6-2'!N11</f>
        <v>390</v>
      </c>
      <c r="O11" s="458">
        <f>'B6-1'!O11+'B6-2'!O11</f>
        <v>392</v>
      </c>
      <c r="P11" s="354" t="s">
        <v>425</v>
      </c>
      <c r="Q11" s="1300"/>
    </row>
    <row r="12" spans="1:17" s="22" customFormat="1" ht="13.5" customHeight="1" thickTop="1" thickBot="1" x14ac:dyDescent="0.25">
      <c r="A12" s="1299"/>
      <c r="B12" s="128" t="s">
        <v>42</v>
      </c>
      <c r="C12" s="150">
        <f t="shared" si="0"/>
        <v>10000</v>
      </c>
      <c r="D12" s="459">
        <f>'B6-1'!D12+'B6-2'!D12</f>
        <v>850</v>
      </c>
      <c r="E12" s="459">
        <f>'B6-1'!E12+'B6-2'!E12</f>
        <v>890</v>
      </c>
      <c r="F12" s="459">
        <f>'B6-1'!F12+'B6-2'!F12</f>
        <v>880</v>
      </c>
      <c r="G12" s="459">
        <f>'B6-1'!G12+'B6-2'!G12</f>
        <v>823</v>
      </c>
      <c r="H12" s="459">
        <f>'B6-1'!H12+'B6-2'!H12</f>
        <v>824</v>
      </c>
      <c r="I12" s="459">
        <f>'B6-1'!I12+'B6-2'!I12</f>
        <v>804</v>
      </c>
      <c r="J12" s="459">
        <f>'B6-1'!J12+'B6-2'!J12</f>
        <v>839</v>
      </c>
      <c r="K12" s="459">
        <f>'B6-1'!K12+'B6-2'!K12</f>
        <v>883</v>
      </c>
      <c r="L12" s="459">
        <f>'B6-1'!L12+'B6-2'!L12</f>
        <v>850</v>
      </c>
      <c r="M12" s="459">
        <f>'B6-1'!M12+'B6-2'!M12</f>
        <v>775</v>
      </c>
      <c r="N12" s="459">
        <f>'B6-1'!N12+'B6-2'!N12</f>
        <v>780</v>
      </c>
      <c r="O12" s="459">
        <f>'B6-1'!O12+'B6-2'!O12</f>
        <v>802</v>
      </c>
      <c r="P12" s="354" t="s">
        <v>43</v>
      </c>
      <c r="Q12" s="1300"/>
    </row>
    <row r="13" spans="1:17" ht="13.5" customHeight="1" thickTop="1" thickBot="1" x14ac:dyDescent="0.25">
      <c r="A13" s="1301" t="s">
        <v>541</v>
      </c>
      <c r="B13" s="127" t="s">
        <v>547</v>
      </c>
      <c r="C13" s="148">
        <f t="shared" si="0"/>
        <v>1384</v>
      </c>
      <c r="D13" s="147">
        <f>'B6-1'!D13+'B6-2'!D13</f>
        <v>105</v>
      </c>
      <c r="E13" s="147">
        <f>'B6-1'!E13+'B6-2'!E13</f>
        <v>139</v>
      </c>
      <c r="F13" s="147">
        <f>'B6-1'!F13+'B6-2'!F13</f>
        <v>105</v>
      </c>
      <c r="G13" s="147">
        <f>'B6-1'!G13+'B6-2'!G13</f>
        <v>124</v>
      </c>
      <c r="H13" s="147">
        <f>'B6-1'!H13+'B6-2'!H13</f>
        <v>112</v>
      </c>
      <c r="I13" s="147">
        <f>'B6-1'!I13+'B6-2'!I13</f>
        <v>129</v>
      </c>
      <c r="J13" s="147">
        <f>'B6-1'!J13+'B6-2'!J13</f>
        <v>99</v>
      </c>
      <c r="K13" s="147">
        <f>'B6-1'!K13+'B6-2'!K13</f>
        <v>126</v>
      </c>
      <c r="L13" s="147">
        <f>'B6-1'!L13+'B6-2'!L13</f>
        <v>116</v>
      </c>
      <c r="M13" s="147">
        <f>'B6-1'!M13+'B6-2'!M13</f>
        <v>93</v>
      </c>
      <c r="N13" s="147">
        <f>'B6-1'!N13+'B6-2'!N13</f>
        <v>103</v>
      </c>
      <c r="O13" s="147">
        <f>'B6-1'!O13+'B6-2'!O13</f>
        <v>133</v>
      </c>
      <c r="P13" s="353" t="s">
        <v>178</v>
      </c>
      <c r="Q13" s="1302" t="s">
        <v>37</v>
      </c>
    </row>
    <row r="14" spans="1:17" ht="13.5" customHeight="1" thickTop="1" thickBot="1" x14ac:dyDescent="0.25">
      <c r="A14" s="1301"/>
      <c r="B14" s="127" t="s">
        <v>548</v>
      </c>
      <c r="C14" s="148">
        <f t="shared" si="0"/>
        <v>1226</v>
      </c>
      <c r="D14" s="147">
        <f>'B6-1'!D14+'B6-2'!D14</f>
        <v>87</v>
      </c>
      <c r="E14" s="147">
        <f>'B6-1'!E14+'B6-2'!E14</f>
        <v>113</v>
      </c>
      <c r="F14" s="147">
        <f>'B6-1'!F14+'B6-2'!F14</f>
        <v>105</v>
      </c>
      <c r="G14" s="147">
        <f>'B6-1'!G14+'B6-2'!G14</f>
        <v>96</v>
      </c>
      <c r="H14" s="147">
        <f>'B6-1'!H14+'B6-2'!H14</f>
        <v>97</v>
      </c>
      <c r="I14" s="147">
        <f>'B6-1'!I14+'B6-2'!I14</f>
        <v>96</v>
      </c>
      <c r="J14" s="147">
        <f>'B6-1'!J14+'B6-2'!J14</f>
        <v>100</v>
      </c>
      <c r="K14" s="147">
        <f>'B6-1'!K14+'B6-2'!K14</f>
        <v>131</v>
      </c>
      <c r="L14" s="147">
        <f>'B6-1'!L14+'B6-2'!L14</f>
        <v>103</v>
      </c>
      <c r="M14" s="147">
        <f>'B6-1'!M14+'B6-2'!M14</f>
        <v>113</v>
      </c>
      <c r="N14" s="147">
        <f>'B6-1'!N14+'B6-2'!N14</f>
        <v>81</v>
      </c>
      <c r="O14" s="147">
        <f>'B6-1'!O14+'B6-2'!O14</f>
        <v>104</v>
      </c>
      <c r="P14" s="353" t="s">
        <v>425</v>
      </c>
      <c r="Q14" s="1302"/>
    </row>
    <row r="15" spans="1:17" s="22" customFormat="1" ht="13.5" customHeight="1" thickTop="1" thickBot="1" x14ac:dyDescent="0.25">
      <c r="A15" s="1301"/>
      <c r="B15" s="127" t="s">
        <v>42</v>
      </c>
      <c r="C15" s="148">
        <f t="shared" si="0"/>
        <v>2610</v>
      </c>
      <c r="D15" s="597">
        <f>'B6-1'!D15+'B6-2'!D15</f>
        <v>192</v>
      </c>
      <c r="E15" s="597">
        <f>'B6-1'!E15+'B6-2'!E15</f>
        <v>252</v>
      </c>
      <c r="F15" s="597">
        <f>'B6-1'!F15+'B6-2'!F15</f>
        <v>210</v>
      </c>
      <c r="G15" s="597">
        <f>'B6-1'!G15+'B6-2'!G15</f>
        <v>220</v>
      </c>
      <c r="H15" s="597">
        <f>'B6-1'!H15+'B6-2'!H15</f>
        <v>209</v>
      </c>
      <c r="I15" s="597">
        <f>'B6-1'!I15+'B6-2'!I15</f>
        <v>225</v>
      </c>
      <c r="J15" s="597">
        <f>'B6-1'!J15+'B6-2'!J15</f>
        <v>199</v>
      </c>
      <c r="K15" s="597">
        <f>'B6-1'!K15+'B6-2'!K15</f>
        <v>257</v>
      </c>
      <c r="L15" s="597">
        <f>'B6-1'!L15+'B6-2'!L15</f>
        <v>219</v>
      </c>
      <c r="M15" s="597">
        <f>'B6-1'!M15+'B6-2'!M15</f>
        <v>206</v>
      </c>
      <c r="N15" s="597">
        <f>'B6-1'!N15+'B6-2'!N15</f>
        <v>184</v>
      </c>
      <c r="O15" s="597">
        <f>'B6-1'!O15+'B6-2'!O15</f>
        <v>237</v>
      </c>
      <c r="P15" s="353" t="s">
        <v>43</v>
      </c>
      <c r="Q15" s="1302"/>
    </row>
    <row r="16" spans="1:17" ht="13.5" customHeight="1" thickTop="1" thickBot="1" x14ac:dyDescent="0.25">
      <c r="A16" s="1299" t="s">
        <v>542</v>
      </c>
      <c r="B16" s="128" t="s">
        <v>547</v>
      </c>
      <c r="C16" s="150">
        <f t="shared" si="0"/>
        <v>805</v>
      </c>
      <c r="D16" s="458">
        <f>'B6-1'!D16+'B6-2'!D16</f>
        <v>70</v>
      </c>
      <c r="E16" s="458">
        <f>'B6-1'!E16+'B6-2'!E16</f>
        <v>70</v>
      </c>
      <c r="F16" s="458">
        <f>'B6-1'!F16+'B6-2'!F16</f>
        <v>62</v>
      </c>
      <c r="G16" s="458">
        <f>'B6-1'!G16+'B6-2'!G16</f>
        <v>45</v>
      </c>
      <c r="H16" s="458">
        <f>'B6-1'!H16+'B6-2'!H16</f>
        <v>65</v>
      </c>
      <c r="I16" s="458">
        <f>'B6-1'!I16+'B6-2'!I16</f>
        <v>67</v>
      </c>
      <c r="J16" s="458">
        <f>'B6-1'!J16+'B6-2'!J16</f>
        <v>77</v>
      </c>
      <c r="K16" s="458">
        <f>'B6-1'!K16+'B6-2'!K16</f>
        <v>78</v>
      </c>
      <c r="L16" s="458">
        <f>'B6-1'!L16+'B6-2'!L16</f>
        <v>70</v>
      </c>
      <c r="M16" s="458">
        <f>'B6-1'!M16+'B6-2'!M16</f>
        <v>72</v>
      </c>
      <c r="N16" s="458">
        <f>'B6-1'!N16+'B6-2'!N16</f>
        <v>59</v>
      </c>
      <c r="O16" s="458">
        <f>'B6-1'!O16+'B6-2'!O16</f>
        <v>70</v>
      </c>
      <c r="P16" s="354" t="s">
        <v>178</v>
      </c>
      <c r="Q16" s="1300" t="s">
        <v>38</v>
      </c>
    </row>
    <row r="17" spans="1:17" ht="13.5" customHeight="1" thickTop="1" thickBot="1" x14ac:dyDescent="0.25">
      <c r="A17" s="1299"/>
      <c r="B17" s="128" t="s">
        <v>548</v>
      </c>
      <c r="C17" s="150">
        <f t="shared" si="0"/>
        <v>747</v>
      </c>
      <c r="D17" s="458">
        <f>'B6-1'!D17+'B6-2'!D17</f>
        <v>57</v>
      </c>
      <c r="E17" s="458">
        <f>'B6-1'!E17+'B6-2'!E17</f>
        <v>67</v>
      </c>
      <c r="F17" s="458">
        <f>'B6-1'!F17+'B6-2'!F17</f>
        <v>62</v>
      </c>
      <c r="G17" s="458">
        <f>'B6-1'!G17+'B6-2'!G17</f>
        <v>71</v>
      </c>
      <c r="H17" s="458">
        <f>'B6-1'!H17+'B6-2'!H17</f>
        <v>68</v>
      </c>
      <c r="I17" s="458">
        <f>'B6-1'!I17+'B6-2'!I17</f>
        <v>63</v>
      </c>
      <c r="J17" s="458">
        <f>'B6-1'!J17+'B6-2'!J17</f>
        <v>59</v>
      </c>
      <c r="K17" s="458">
        <f>'B6-1'!K17+'B6-2'!K17</f>
        <v>54</v>
      </c>
      <c r="L17" s="458">
        <f>'B6-1'!L17+'B6-2'!L17</f>
        <v>71</v>
      </c>
      <c r="M17" s="458">
        <f>'B6-1'!M17+'B6-2'!M17</f>
        <v>60</v>
      </c>
      <c r="N17" s="458">
        <f>'B6-1'!N17+'B6-2'!N17</f>
        <v>53</v>
      </c>
      <c r="O17" s="458">
        <f>'B6-1'!O17+'B6-2'!O17</f>
        <v>62</v>
      </c>
      <c r="P17" s="354" t="s">
        <v>425</v>
      </c>
      <c r="Q17" s="1300"/>
    </row>
    <row r="18" spans="1:17" s="22" customFormat="1" ht="13.5" customHeight="1" thickTop="1" thickBot="1" x14ac:dyDescent="0.25">
      <c r="A18" s="1299"/>
      <c r="B18" s="128" t="s">
        <v>42</v>
      </c>
      <c r="C18" s="150">
        <f t="shared" si="0"/>
        <v>1552</v>
      </c>
      <c r="D18" s="459">
        <f>'B6-1'!D18+'B6-2'!D18</f>
        <v>127</v>
      </c>
      <c r="E18" s="459">
        <f>'B6-1'!E18+'B6-2'!E18</f>
        <v>137</v>
      </c>
      <c r="F18" s="459">
        <f>'B6-1'!F18+'B6-2'!F18</f>
        <v>124</v>
      </c>
      <c r="G18" s="459">
        <f>'B6-1'!G18+'B6-2'!G18</f>
        <v>116</v>
      </c>
      <c r="H18" s="459">
        <f>'B6-1'!H18+'B6-2'!H18</f>
        <v>133</v>
      </c>
      <c r="I18" s="459">
        <f>'B6-1'!I18+'B6-2'!I18</f>
        <v>130</v>
      </c>
      <c r="J18" s="459">
        <f>'B6-1'!J18+'B6-2'!J18</f>
        <v>136</v>
      </c>
      <c r="K18" s="459">
        <f>'B6-1'!K18+'B6-2'!K18</f>
        <v>132</v>
      </c>
      <c r="L18" s="459">
        <f>'B6-1'!L18+'B6-2'!L18</f>
        <v>141</v>
      </c>
      <c r="M18" s="459">
        <f>'B6-1'!M18+'B6-2'!M18</f>
        <v>132</v>
      </c>
      <c r="N18" s="459">
        <f>'B6-1'!N18+'B6-2'!N18</f>
        <v>112</v>
      </c>
      <c r="O18" s="459">
        <f>'B6-1'!O18+'B6-2'!O18</f>
        <v>132</v>
      </c>
      <c r="P18" s="354" t="s">
        <v>43</v>
      </c>
      <c r="Q18" s="1300"/>
    </row>
    <row r="19" spans="1:17" ht="13.5" customHeight="1" thickTop="1" thickBot="1" x14ac:dyDescent="0.25">
      <c r="A19" s="1301" t="s">
        <v>543</v>
      </c>
      <c r="B19" s="127" t="s">
        <v>547</v>
      </c>
      <c r="C19" s="148">
        <f t="shared" si="0"/>
        <v>424</v>
      </c>
      <c r="D19" s="147">
        <f>'B6-1'!D19+'B6-2'!D19</f>
        <v>39</v>
      </c>
      <c r="E19" s="147">
        <f>'B6-1'!E19+'B6-2'!E19</f>
        <v>36</v>
      </c>
      <c r="F19" s="147">
        <f>'B6-1'!F19+'B6-2'!F19</f>
        <v>41</v>
      </c>
      <c r="G19" s="147">
        <f>'B6-1'!G19+'B6-2'!G19</f>
        <v>29</v>
      </c>
      <c r="H19" s="147">
        <f>'B6-1'!H19+'B6-2'!H19</f>
        <v>34</v>
      </c>
      <c r="I19" s="147">
        <f>'B6-1'!I19+'B6-2'!I19</f>
        <v>34</v>
      </c>
      <c r="J19" s="147">
        <f>'B6-1'!J19+'B6-2'!J19</f>
        <v>24</v>
      </c>
      <c r="K19" s="147">
        <f>'B6-1'!K19+'B6-2'!K19</f>
        <v>33</v>
      </c>
      <c r="L19" s="147">
        <f>'B6-1'!L19+'B6-2'!L19</f>
        <v>33</v>
      </c>
      <c r="M19" s="147">
        <f>'B6-1'!M19+'B6-2'!M19</f>
        <v>29</v>
      </c>
      <c r="N19" s="147">
        <f>'B6-1'!N19+'B6-2'!N19</f>
        <v>45</v>
      </c>
      <c r="O19" s="147">
        <f>'B6-1'!O19+'B6-2'!O19</f>
        <v>47</v>
      </c>
      <c r="P19" s="353" t="s">
        <v>178</v>
      </c>
      <c r="Q19" s="1302" t="s">
        <v>39</v>
      </c>
    </row>
    <row r="20" spans="1:17" ht="13.5" customHeight="1" thickTop="1" thickBot="1" x14ac:dyDescent="0.25">
      <c r="A20" s="1301"/>
      <c r="B20" s="127" t="s">
        <v>548</v>
      </c>
      <c r="C20" s="148">
        <f t="shared" si="0"/>
        <v>387</v>
      </c>
      <c r="D20" s="147">
        <f>'B6-1'!D20+'B6-2'!D20</f>
        <v>32</v>
      </c>
      <c r="E20" s="147">
        <f>'B6-1'!E20+'B6-2'!E20</f>
        <v>30</v>
      </c>
      <c r="F20" s="147">
        <f>'B6-1'!F20+'B6-2'!F20</f>
        <v>31</v>
      </c>
      <c r="G20" s="147">
        <f>'B6-1'!G20+'B6-2'!G20</f>
        <v>34</v>
      </c>
      <c r="H20" s="147">
        <f>'B6-1'!H20+'B6-2'!H20</f>
        <v>33</v>
      </c>
      <c r="I20" s="147">
        <f>'B6-1'!I20+'B6-2'!I20</f>
        <v>30</v>
      </c>
      <c r="J20" s="147">
        <f>'B6-1'!J20+'B6-2'!J20</f>
        <v>37</v>
      </c>
      <c r="K20" s="147">
        <f>'B6-1'!K20+'B6-2'!K20</f>
        <v>32</v>
      </c>
      <c r="L20" s="147">
        <f>'B6-1'!L20+'B6-2'!L20</f>
        <v>30</v>
      </c>
      <c r="M20" s="147">
        <f>'B6-1'!M20+'B6-2'!M20</f>
        <v>38</v>
      </c>
      <c r="N20" s="147">
        <f>'B6-1'!N20+'B6-2'!N20</f>
        <v>31</v>
      </c>
      <c r="O20" s="147">
        <f>'B6-1'!O20+'B6-2'!O20</f>
        <v>29</v>
      </c>
      <c r="P20" s="353" t="s">
        <v>425</v>
      </c>
      <c r="Q20" s="1302"/>
    </row>
    <row r="21" spans="1:17" s="22" customFormat="1" ht="13.5" customHeight="1" thickTop="1" thickBot="1" x14ac:dyDescent="0.25">
      <c r="A21" s="1301"/>
      <c r="B21" s="127" t="s">
        <v>42</v>
      </c>
      <c r="C21" s="148">
        <f t="shared" si="0"/>
        <v>811</v>
      </c>
      <c r="D21" s="597">
        <f>'B6-1'!D21+'B6-2'!D21</f>
        <v>71</v>
      </c>
      <c r="E21" s="597">
        <f>'B6-1'!E21+'B6-2'!E21</f>
        <v>66</v>
      </c>
      <c r="F21" s="597">
        <f>'B6-1'!F21+'B6-2'!F21</f>
        <v>72</v>
      </c>
      <c r="G21" s="597">
        <f>'B6-1'!G21+'B6-2'!G21</f>
        <v>63</v>
      </c>
      <c r="H21" s="597">
        <f>'B6-1'!H21+'B6-2'!H21</f>
        <v>67</v>
      </c>
      <c r="I21" s="597">
        <f>'B6-1'!I21+'B6-2'!I21</f>
        <v>64</v>
      </c>
      <c r="J21" s="597">
        <f>'B6-1'!J21+'B6-2'!J21</f>
        <v>61</v>
      </c>
      <c r="K21" s="597">
        <f>'B6-1'!K21+'B6-2'!K21</f>
        <v>65</v>
      </c>
      <c r="L21" s="597">
        <f>'B6-1'!L21+'B6-2'!L21</f>
        <v>63</v>
      </c>
      <c r="M21" s="597">
        <f>'B6-1'!M21+'B6-2'!M21</f>
        <v>67</v>
      </c>
      <c r="N21" s="597">
        <f>'B6-1'!N21+'B6-2'!N21</f>
        <v>76</v>
      </c>
      <c r="O21" s="597">
        <f>'B6-1'!O21+'B6-2'!O21</f>
        <v>76</v>
      </c>
      <c r="P21" s="353" t="s">
        <v>43</v>
      </c>
      <c r="Q21" s="1302"/>
    </row>
    <row r="22" spans="1:17" s="22" customFormat="1" ht="13.5" customHeight="1" thickTop="1" thickBot="1" x14ac:dyDescent="0.25">
      <c r="A22" s="1299" t="s">
        <v>544</v>
      </c>
      <c r="B22" s="128" t="s">
        <v>547</v>
      </c>
      <c r="C22" s="150">
        <f t="shared" si="0"/>
        <v>45</v>
      </c>
      <c r="D22" s="458">
        <f>'B6-1'!D22+'B6-2'!D22</f>
        <v>1</v>
      </c>
      <c r="E22" s="458">
        <f>'B6-1'!E22+'B6-2'!E22</f>
        <v>9</v>
      </c>
      <c r="F22" s="458">
        <f>'B6-1'!F22+'B6-2'!F22</f>
        <v>4</v>
      </c>
      <c r="G22" s="458">
        <f>'B6-1'!G22+'B6-2'!G22</f>
        <v>5</v>
      </c>
      <c r="H22" s="458">
        <f>'B6-1'!H22+'B6-2'!H22</f>
        <v>4</v>
      </c>
      <c r="I22" s="458">
        <f>'B6-1'!I22+'B6-2'!I22</f>
        <v>3</v>
      </c>
      <c r="J22" s="458">
        <f>'B6-1'!J22+'B6-2'!J22</f>
        <v>2</v>
      </c>
      <c r="K22" s="458">
        <f>'B6-1'!K22+'B6-2'!K22</f>
        <v>0</v>
      </c>
      <c r="L22" s="458">
        <f>'B6-1'!L22+'B6-2'!L22</f>
        <v>7</v>
      </c>
      <c r="M22" s="458">
        <f>'B6-1'!M22+'B6-2'!M22</f>
        <v>4</v>
      </c>
      <c r="N22" s="458">
        <f>'B6-1'!N22+'B6-2'!N22</f>
        <v>4</v>
      </c>
      <c r="O22" s="458">
        <f>'B6-1'!O22+'B6-2'!O22</f>
        <v>2</v>
      </c>
      <c r="P22" s="354" t="s">
        <v>178</v>
      </c>
      <c r="Q22" s="1300" t="s">
        <v>40</v>
      </c>
    </row>
    <row r="23" spans="1:17" s="22" customFormat="1" ht="13.5" customHeight="1" thickTop="1" thickBot="1" x14ac:dyDescent="0.25">
      <c r="A23" s="1299"/>
      <c r="B23" s="128"/>
      <c r="C23" s="150">
        <f t="shared" si="0"/>
        <v>35</v>
      </c>
      <c r="D23" s="458">
        <f>'B6-1'!D23+'B6-2'!D23</f>
        <v>4</v>
      </c>
      <c r="E23" s="458">
        <f>'B6-1'!E23+'B6-2'!E23</f>
        <v>2</v>
      </c>
      <c r="F23" s="458">
        <f>'B6-1'!F23+'B6-2'!F23</f>
        <v>1</v>
      </c>
      <c r="G23" s="458">
        <f>'B6-1'!G23+'B6-2'!G23</f>
        <v>3</v>
      </c>
      <c r="H23" s="458">
        <f>'B6-1'!H23+'B6-2'!H23</f>
        <v>3</v>
      </c>
      <c r="I23" s="458">
        <f>'B6-1'!I23+'B6-2'!I23</f>
        <v>5</v>
      </c>
      <c r="J23" s="458">
        <f>'B6-1'!J23+'B6-2'!J23</f>
        <v>4</v>
      </c>
      <c r="K23" s="458">
        <f>'B6-1'!K23+'B6-2'!K23</f>
        <v>3</v>
      </c>
      <c r="L23" s="458">
        <f>'B6-1'!L23+'B6-2'!L23</f>
        <v>4</v>
      </c>
      <c r="M23" s="458">
        <f>'B6-1'!M23+'B6-2'!M23</f>
        <v>3</v>
      </c>
      <c r="N23" s="458">
        <f>'B6-1'!N23+'B6-2'!N23</f>
        <v>1</v>
      </c>
      <c r="O23" s="458">
        <f>'B6-1'!O23+'B6-2'!O23</f>
        <v>2</v>
      </c>
      <c r="P23" s="354" t="s">
        <v>425</v>
      </c>
      <c r="Q23" s="1300"/>
    </row>
    <row r="24" spans="1:17" s="22" customFormat="1" ht="13.5" customHeight="1" thickTop="1" thickBot="1" x14ac:dyDescent="0.25">
      <c r="A24" s="1299"/>
      <c r="B24" s="128" t="s">
        <v>42</v>
      </c>
      <c r="C24" s="150">
        <f t="shared" si="0"/>
        <v>80</v>
      </c>
      <c r="D24" s="459">
        <f>'B6-1'!D24+'B6-2'!D24</f>
        <v>5</v>
      </c>
      <c r="E24" s="459">
        <f>'B6-1'!E24+'B6-2'!E24</f>
        <v>11</v>
      </c>
      <c r="F24" s="459">
        <f>'B6-1'!F24+'B6-2'!F24</f>
        <v>5</v>
      </c>
      <c r="G24" s="459">
        <f>'B6-1'!G24+'B6-2'!G24</f>
        <v>8</v>
      </c>
      <c r="H24" s="459">
        <f>'B6-1'!H24+'B6-2'!H24</f>
        <v>7</v>
      </c>
      <c r="I24" s="459">
        <f>'B6-1'!I24+'B6-2'!I24</f>
        <v>8</v>
      </c>
      <c r="J24" s="459">
        <f>'B6-1'!J24+'B6-2'!J24</f>
        <v>6</v>
      </c>
      <c r="K24" s="459">
        <f>'B6-1'!K24+'B6-2'!K24</f>
        <v>3</v>
      </c>
      <c r="L24" s="459">
        <f>'B6-1'!L24+'B6-2'!L24</f>
        <v>11</v>
      </c>
      <c r="M24" s="459">
        <f>'B6-1'!M24+'B6-2'!M24</f>
        <v>7</v>
      </c>
      <c r="N24" s="459">
        <f>'B6-1'!N24+'B6-2'!N24</f>
        <v>5</v>
      </c>
      <c r="O24" s="459">
        <f>'B6-1'!O24+'B6-2'!O24</f>
        <v>4</v>
      </c>
      <c r="P24" s="354" t="s">
        <v>43</v>
      </c>
      <c r="Q24" s="1300"/>
    </row>
    <row r="25" spans="1:17" ht="13.5" customHeight="1" thickTop="1" thickBot="1" x14ac:dyDescent="0.25">
      <c r="A25" s="1301" t="s">
        <v>545</v>
      </c>
      <c r="B25" s="127" t="s">
        <v>547</v>
      </c>
      <c r="C25" s="148">
        <f t="shared" si="0"/>
        <v>679</v>
      </c>
      <c r="D25" s="147">
        <f>'B6-1'!D25+'B6-2'!D25</f>
        <v>59</v>
      </c>
      <c r="E25" s="147">
        <f>'B6-1'!E25+'B6-2'!E25</f>
        <v>53</v>
      </c>
      <c r="F25" s="147">
        <f>'B6-1'!F25+'B6-2'!F25</f>
        <v>53</v>
      </c>
      <c r="G25" s="147">
        <f>'B6-1'!G25+'B6-2'!G25</f>
        <v>66</v>
      </c>
      <c r="H25" s="147">
        <f>'B6-1'!H25+'B6-2'!H25</f>
        <v>57</v>
      </c>
      <c r="I25" s="147">
        <f>'B6-1'!I25+'B6-2'!I25</f>
        <v>57</v>
      </c>
      <c r="J25" s="147">
        <f>'B6-1'!J25+'B6-2'!J25</f>
        <v>52</v>
      </c>
      <c r="K25" s="147">
        <f>'B6-1'!K25+'B6-2'!K25</f>
        <v>61</v>
      </c>
      <c r="L25" s="147">
        <f>'B6-1'!L25+'B6-2'!L25</f>
        <v>57</v>
      </c>
      <c r="M25" s="147">
        <f>'B6-1'!M25+'B6-2'!M25</f>
        <v>47</v>
      </c>
      <c r="N25" s="147">
        <f>'B6-1'!N25+'B6-2'!N25</f>
        <v>53</v>
      </c>
      <c r="O25" s="147">
        <f>'B6-1'!O25+'B6-2'!O25</f>
        <v>64</v>
      </c>
      <c r="P25" s="353" t="s">
        <v>178</v>
      </c>
      <c r="Q25" s="1302" t="s">
        <v>41</v>
      </c>
    </row>
    <row r="26" spans="1:17" ht="13.5" customHeight="1" thickTop="1" thickBot="1" x14ac:dyDescent="0.25">
      <c r="A26" s="1301"/>
      <c r="B26" s="127" t="s">
        <v>548</v>
      </c>
      <c r="C26" s="148">
        <f t="shared" si="0"/>
        <v>680</v>
      </c>
      <c r="D26" s="147">
        <f>'B6-1'!D26+'B6-2'!D26</f>
        <v>62</v>
      </c>
      <c r="E26" s="147">
        <f>'B6-1'!E26+'B6-2'!E26</f>
        <v>58</v>
      </c>
      <c r="F26" s="147">
        <f>'B6-1'!F26+'B6-2'!F26</f>
        <v>48</v>
      </c>
      <c r="G26" s="147">
        <f>'B6-1'!G26+'B6-2'!G26</f>
        <v>60</v>
      </c>
      <c r="H26" s="147">
        <f>'B6-1'!H26+'B6-2'!H26</f>
        <v>52</v>
      </c>
      <c r="I26" s="147">
        <f>'B6-1'!I26+'B6-2'!I26</f>
        <v>45</v>
      </c>
      <c r="J26" s="147">
        <f>'B6-1'!J26+'B6-2'!J26</f>
        <v>59</v>
      </c>
      <c r="K26" s="147">
        <f>'B6-1'!K26+'B6-2'!K26</f>
        <v>59</v>
      </c>
      <c r="L26" s="147">
        <f>'B6-1'!L26+'B6-2'!L26</f>
        <v>64</v>
      </c>
      <c r="M26" s="147">
        <f>'B6-1'!M26+'B6-2'!M26</f>
        <v>59</v>
      </c>
      <c r="N26" s="147">
        <f>'B6-1'!N26+'B6-2'!N26</f>
        <v>50</v>
      </c>
      <c r="O26" s="147">
        <f>'B6-1'!O26+'B6-2'!O26</f>
        <v>64</v>
      </c>
      <c r="P26" s="353" t="s">
        <v>425</v>
      </c>
      <c r="Q26" s="1302"/>
    </row>
    <row r="27" spans="1:17" s="22" customFormat="1" ht="13.5" customHeight="1" thickTop="1" thickBot="1" x14ac:dyDescent="0.25">
      <c r="A27" s="1301"/>
      <c r="B27" s="127" t="s">
        <v>42</v>
      </c>
      <c r="C27" s="148">
        <f t="shared" si="0"/>
        <v>1359</v>
      </c>
      <c r="D27" s="597">
        <f>'B6-1'!D27+'B6-2'!D27</f>
        <v>121</v>
      </c>
      <c r="E27" s="597">
        <f>'B6-1'!E27+'B6-2'!E27</f>
        <v>111</v>
      </c>
      <c r="F27" s="597">
        <f>'B6-1'!F27+'B6-2'!F27</f>
        <v>101</v>
      </c>
      <c r="G27" s="597">
        <f>'B6-1'!G27+'B6-2'!G27</f>
        <v>126</v>
      </c>
      <c r="H27" s="597">
        <f>'B6-1'!H27+'B6-2'!H27</f>
        <v>109</v>
      </c>
      <c r="I27" s="597">
        <f>'B6-1'!I27+'B6-2'!I27</f>
        <v>102</v>
      </c>
      <c r="J27" s="597">
        <f>'B6-1'!J27+'B6-2'!J27</f>
        <v>111</v>
      </c>
      <c r="K27" s="597">
        <f>'B6-1'!K27+'B6-2'!K27</f>
        <v>120</v>
      </c>
      <c r="L27" s="597">
        <f>'B6-1'!L27+'B6-2'!L27</f>
        <v>121</v>
      </c>
      <c r="M27" s="597">
        <f>'B6-1'!M27+'B6-2'!M27</f>
        <v>106</v>
      </c>
      <c r="N27" s="597">
        <f>'B6-1'!N27+'B6-2'!N27</f>
        <v>103</v>
      </c>
      <c r="O27" s="597">
        <f>'B6-1'!O27+'B6-2'!O27</f>
        <v>128</v>
      </c>
      <c r="P27" s="353" t="s">
        <v>43</v>
      </c>
      <c r="Q27" s="1303"/>
    </row>
    <row r="28" spans="1:17" s="22" customFormat="1" ht="13.5" customHeight="1" thickTop="1" thickBot="1" x14ac:dyDescent="0.25">
      <c r="A28" s="1299" t="s">
        <v>546</v>
      </c>
      <c r="B28" s="128" t="s">
        <v>547</v>
      </c>
      <c r="C28" s="150">
        <f>SUM(D28:O28)</f>
        <v>234</v>
      </c>
      <c r="D28" s="458">
        <f>'B6-1'!D28+'B6-2'!D28</f>
        <v>22</v>
      </c>
      <c r="E28" s="458">
        <f>'B6-1'!E28+'B6-2'!E28</f>
        <v>22</v>
      </c>
      <c r="F28" s="458">
        <f>'B6-1'!F28+'B6-2'!F28</f>
        <v>14</v>
      </c>
      <c r="G28" s="458">
        <f>'B6-1'!G28+'B6-2'!G28</f>
        <v>21</v>
      </c>
      <c r="H28" s="458">
        <f>'B6-1'!H28+'B6-2'!H28</f>
        <v>24</v>
      </c>
      <c r="I28" s="458">
        <f>'B6-1'!I28+'B6-2'!I28</f>
        <v>15</v>
      </c>
      <c r="J28" s="458">
        <f>'B6-1'!J28+'B6-2'!J28</f>
        <v>19</v>
      </c>
      <c r="K28" s="458">
        <f>'B6-1'!K28+'B6-2'!K28</f>
        <v>20</v>
      </c>
      <c r="L28" s="458">
        <f>'B6-1'!L28+'B6-2'!L28</f>
        <v>21</v>
      </c>
      <c r="M28" s="458">
        <f>'B6-1'!M28+'B6-2'!M28</f>
        <v>21</v>
      </c>
      <c r="N28" s="458">
        <f>'B6-1'!N28+'B6-2'!N28</f>
        <v>20</v>
      </c>
      <c r="O28" s="458">
        <f>'B6-1'!O28+'B6-2'!O28</f>
        <v>15</v>
      </c>
      <c r="P28" s="354" t="s">
        <v>178</v>
      </c>
      <c r="Q28" s="1300" t="s">
        <v>500</v>
      </c>
    </row>
    <row r="29" spans="1:17" s="22" customFormat="1" ht="13.5" customHeight="1" thickTop="1" thickBot="1" x14ac:dyDescent="0.25">
      <c r="A29" s="1299"/>
      <c r="B29" s="128" t="s">
        <v>548</v>
      </c>
      <c r="C29" s="150">
        <f>SUM(D29:O29)</f>
        <v>212</v>
      </c>
      <c r="D29" s="458">
        <f>'B6-1'!D29+'B6-2'!D29</f>
        <v>17</v>
      </c>
      <c r="E29" s="458">
        <f>'B6-1'!E29+'B6-2'!E29</f>
        <v>15</v>
      </c>
      <c r="F29" s="458">
        <f>'B6-1'!F29+'B6-2'!F29</f>
        <v>20</v>
      </c>
      <c r="G29" s="458">
        <f>'B6-1'!G29+'B6-2'!G29</f>
        <v>14</v>
      </c>
      <c r="H29" s="458">
        <f>'B6-1'!H29+'B6-2'!H29</f>
        <v>17</v>
      </c>
      <c r="I29" s="458">
        <f>'B6-1'!I29+'B6-2'!I29</f>
        <v>17</v>
      </c>
      <c r="J29" s="458">
        <f>'B6-1'!J29+'B6-2'!J29</f>
        <v>19</v>
      </c>
      <c r="K29" s="458">
        <f>'B6-1'!K29+'B6-2'!K29</f>
        <v>18</v>
      </c>
      <c r="L29" s="458">
        <f>'B6-1'!L29+'B6-2'!L29</f>
        <v>21</v>
      </c>
      <c r="M29" s="458">
        <f>'B6-1'!M29+'B6-2'!M29</f>
        <v>18</v>
      </c>
      <c r="N29" s="458">
        <f>'B6-1'!N29+'B6-2'!N29</f>
        <v>17</v>
      </c>
      <c r="O29" s="458">
        <f>'B6-1'!O29+'B6-2'!O29</f>
        <v>19</v>
      </c>
      <c r="P29" s="354" t="s">
        <v>425</v>
      </c>
      <c r="Q29" s="1300"/>
    </row>
    <row r="30" spans="1:17" s="22" customFormat="1" ht="13.5" customHeight="1" thickTop="1" thickBot="1" x14ac:dyDescent="0.25">
      <c r="A30" s="1299"/>
      <c r="B30" s="128" t="s">
        <v>42</v>
      </c>
      <c r="C30" s="150">
        <f>SUM(D30:O30)</f>
        <v>446</v>
      </c>
      <c r="D30" s="459">
        <f>'B6-1'!D30+'B6-2'!D30</f>
        <v>39</v>
      </c>
      <c r="E30" s="459">
        <f>'B6-1'!E30+'B6-2'!E30</f>
        <v>37</v>
      </c>
      <c r="F30" s="459">
        <f>'B6-1'!F30+'B6-2'!F30</f>
        <v>34</v>
      </c>
      <c r="G30" s="459">
        <f>'B6-1'!G30+'B6-2'!G30</f>
        <v>35</v>
      </c>
      <c r="H30" s="459">
        <f>'B6-1'!H30+'B6-2'!H30</f>
        <v>41</v>
      </c>
      <c r="I30" s="459">
        <f>'B6-1'!I30+'B6-2'!I30</f>
        <v>32</v>
      </c>
      <c r="J30" s="459">
        <f>'B6-1'!J30+'B6-2'!J30</f>
        <v>38</v>
      </c>
      <c r="K30" s="459">
        <f>'B6-1'!K30+'B6-2'!K30</f>
        <v>38</v>
      </c>
      <c r="L30" s="459">
        <f>'B6-1'!L30+'B6-2'!L30</f>
        <v>42</v>
      </c>
      <c r="M30" s="459">
        <f>'B6-1'!M30+'B6-2'!M30</f>
        <v>39</v>
      </c>
      <c r="N30" s="459">
        <f>'B6-1'!N30+'B6-2'!N30</f>
        <v>37</v>
      </c>
      <c r="O30" s="459">
        <f>'B6-1'!O30+'B6-2'!O30</f>
        <v>34</v>
      </c>
      <c r="P30" s="354" t="s">
        <v>43</v>
      </c>
      <c r="Q30" s="1300"/>
    </row>
    <row r="31" spans="1:17" ht="13.5" customHeight="1" thickTop="1" thickBot="1" x14ac:dyDescent="0.25">
      <c r="A31" s="1301" t="s">
        <v>552</v>
      </c>
      <c r="B31" s="127" t="s">
        <v>547</v>
      </c>
      <c r="C31" s="148">
        <f t="shared" si="0"/>
        <v>53</v>
      </c>
      <c r="D31" s="147">
        <f>'B6-1'!D31+'B6-2'!D31</f>
        <v>3</v>
      </c>
      <c r="E31" s="147">
        <f>'B6-1'!E31+'B6-2'!E31</f>
        <v>4</v>
      </c>
      <c r="F31" s="147">
        <f>'B6-1'!F31+'B6-2'!F31</f>
        <v>5</v>
      </c>
      <c r="G31" s="147">
        <f>'B6-1'!G31+'B6-2'!G31</f>
        <v>5</v>
      </c>
      <c r="H31" s="147">
        <f>'B6-1'!H31+'B6-2'!H31</f>
        <v>3</v>
      </c>
      <c r="I31" s="147">
        <f>'B6-1'!I31+'B6-2'!I31</f>
        <v>1</v>
      </c>
      <c r="J31" s="147">
        <f>'B6-1'!J31+'B6-2'!J31</f>
        <v>5</v>
      </c>
      <c r="K31" s="147">
        <f>'B6-1'!K31+'B6-2'!K31</f>
        <v>4</v>
      </c>
      <c r="L31" s="147">
        <f>'B6-1'!L31+'B6-2'!L31</f>
        <v>8</v>
      </c>
      <c r="M31" s="147">
        <f>'B6-1'!M31+'B6-2'!M31</f>
        <v>6</v>
      </c>
      <c r="N31" s="147">
        <f>'B6-1'!N31+'B6-2'!N31</f>
        <v>3</v>
      </c>
      <c r="O31" s="147">
        <f>'B6-1'!O31+'B6-2'!O31</f>
        <v>6</v>
      </c>
      <c r="P31" s="353" t="s">
        <v>178</v>
      </c>
      <c r="Q31" s="1302" t="s">
        <v>175</v>
      </c>
    </row>
    <row r="32" spans="1:17" ht="13.5" customHeight="1" thickTop="1" thickBot="1" x14ac:dyDescent="0.25">
      <c r="A32" s="1301"/>
      <c r="B32" s="127" t="s">
        <v>548</v>
      </c>
      <c r="C32" s="148">
        <f t="shared" si="0"/>
        <v>58</v>
      </c>
      <c r="D32" s="147">
        <f>'B6-1'!D32+'B6-2'!D32</f>
        <v>2</v>
      </c>
      <c r="E32" s="147">
        <f>'B6-1'!E32+'B6-2'!E32</f>
        <v>5</v>
      </c>
      <c r="F32" s="147">
        <f>'B6-1'!F32+'B6-2'!F32</f>
        <v>7</v>
      </c>
      <c r="G32" s="147">
        <f>'B6-1'!G32+'B6-2'!G32</f>
        <v>5</v>
      </c>
      <c r="H32" s="147">
        <f>'B6-1'!H32+'B6-2'!H32</f>
        <v>4</v>
      </c>
      <c r="I32" s="147">
        <f>'B6-1'!I32+'B6-2'!I32</f>
        <v>5</v>
      </c>
      <c r="J32" s="147">
        <f>'B6-1'!J32+'B6-2'!J32</f>
        <v>5</v>
      </c>
      <c r="K32" s="147">
        <f>'B6-1'!K32+'B6-2'!K32</f>
        <v>7</v>
      </c>
      <c r="L32" s="147">
        <f>'B6-1'!L32+'B6-2'!L32</f>
        <v>2</v>
      </c>
      <c r="M32" s="147">
        <f>'B6-1'!M32+'B6-2'!M32</f>
        <v>4</v>
      </c>
      <c r="N32" s="147">
        <f>'B6-1'!N32+'B6-2'!N32</f>
        <v>4</v>
      </c>
      <c r="O32" s="147">
        <f>'B6-1'!O32+'B6-2'!O32</f>
        <v>8</v>
      </c>
      <c r="P32" s="353" t="s">
        <v>425</v>
      </c>
      <c r="Q32" s="1302"/>
    </row>
    <row r="33" spans="1:17" s="22" customFormat="1" ht="13.5" customHeight="1" thickTop="1" x14ac:dyDescent="0.2">
      <c r="A33" s="1301"/>
      <c r="B33" s="116" t="s">
        <v>42</v>
      </c>
      <c r="C33" s="156">
        <f t="shared" si="0"/>
        <v>111</v>
      </c>
      <c r="D33" s="605">
        <f>'B6-1'!D33+'B6-2'!D33</f>
        <v>5</v>
      </c>
      <c r="E33" s="605">
        <f>'B6-1'!E33+'B6-2'!E33</f>
        <v>9</v>
      </c>
      <c r="F33" s="605">
        <f>'B6-1'!F33+'B6-2'!F33</f>
        <v>12</v>
      </c>
      <c r="G33" s="605">
        <f>'B6-1'!G33+'B6-2'!G33</f>
        <v>10</v>
      </c>
      <c r="H33" s="605">
        <f>'B6-1'!H33+'B6-2'!H33</f>
        <v>7</v>
      </c>
      <c r="I33" s="605">
        <f>'B6-1'!I33+'B6-2'!I33</f>
        <v>6</v>
      </c>
      <c r="J33" s="605">
        <f>'B6-1'!J33+'B6-2'!J33</f>
        <v>10</v>
      </c>
      <c r="K33" s="605">
        <f>'B6-1'!K33+'B6-2'!K33</f>
        <v>11</v>
      </c>
      <c r="L33" s="605">
        <f>'B6-1'!L33+'B6-2'!L33</f>
        <v>10</v>
      </c>
      <c r="M33" s="605">
        <f>'B6-1'!M33+'B6-2'!M33</f>
        <v>10</v>
      </c>
      <c r="N33" s="605">
        <f>'B6-1'!N33+'B6-2'!N33</f>
        <v>7</v>
      </c>
      <c r="O33" s="605">
        <f>'B6-1'!O33+'B6-2'!O33</f>
        <v>14</v>
      </c>
      <c r="P33" s="42" t="s">
        <v>43</v>
      </c>
      <c r="Q33" s="1303"/>
    </row>
    <row r="34" spans="1:17" ht="13.5" customHeight="1" thickBot="1" x14ac:dyDescent="0.25">
      <c r="A34" s="1304" t="s">
        <v>42</v>
      </c>
      <c r="B34" s="117" t="s">
        <v>547</v>
      </c>
      <c r="C34" s="459">
        <f>C7+C10+C13+C16+C19+C22+C25+C28+C31</f>
        <v>14041</v>
      </c>
      <c r="D34" s="459">
        <f t="shared" ref="D34:N34" si="1">D7+D10+D13+D16+D19+D22+D25+D28+D31</f>
        <v>1237</v>
      </c>
      <c r="E34" s="459">
        <f t="shared" si="1"/>
        <v>1279</v>
      </c>
      <c r="F34" s="459">
        <f t="shared" si="1"/>
        <v>1185</v>
      </c>
      <c r="G34" s="459">
        <f t="shared" si="1"/>
        <v>1173</v>
      </c>
      <c r="H34" s="459">
        <f t="shared" si="1"/>
        <v>1184</v>
      </c>
      <c r="I34" s="459">
        <f t="shared" si="1"/>
        <v>1097</v>
      </c>
      <c r="J34" s="459">
        <f t="shared" si="1"/>
        <v>1122</v>
      </c>
      <c r="K34" s="459">
        <f t="shared" si="1"/>
        <v>1244</v>
      </c>
      <c r="L34" s="459">
        <f t="shared" si="1"/>
        <v>1201</v>
      </c>
      <c r="M34" s="459">
        <f t="shared" si="1"/>
        <v>1071</v>
      </c>
      <c r="N34" s="459">
        <f t="shared" si="1"/>
        <v>1055</v>
      </c>
      <c r="O34" s="459">
        <f>O7+O10+O13+O16+O19+O22+O25+O28+O31</f>
        <v>1193</v>
      </c>
      <c r="P34" s="356" t="s">
        <v>178</v>
      </c>
      <c r="Q34" s="1307" t="s">
        <v>43</v>
      </c>
    </row>
    <row r="35" spans="1:17" ht="13.5" customHeight="1" thickTop="1" thickBot="1" x14ac:dyDescent="0.25">
      <c r="A35" s="1305"/>
      <c r="B35" s="128" t="s">
        <v>548</v>
      </c>
      <c r="C35" s="368">
        <f>C8+C11+C14+C17+C20+C23+C26+C29+C32</f>
        <v>13281</v>
      </c>
      <c r="D35" s="368">
        <f t="shared" ref="D35:N35" si="2">D8+D11+D14+D17+D20+D23+D26+D29+D32</f>
        <v>1146</v>
      </c>
      <c r="E35" s="368">
        <f t="shared" si="2"/>
        <v>1204</v>
      </c>
      <c r="F35" s="368">
        <f t="shared" si="2"/>
        <v>1206</v>
      </c>
      <c r="G35" s="368">
        <f t="shared" si="2"/>
        <v>1059</v>
      </c>
      <c r="H35" s="368">
        <f t="shared" si="2"/>
        <v>1064</v>
      </c>
      <c r="I35" s="368">
        <f t="shared" si="2"/>
        <v>1103</v>
      </c>
      <c r="J35" s="368">
        <f t="shared" si="2"/>
        <v>1087</v>
      </c>
      <c r="K35" s="368">
        <f t="shared" si="2"/>
        <v>1139</v>
      </c>
      <c r="L35" s="368">
        <f t="shared" si="2"/>
        <v>1101</v>
      </c>
      <c r="M35" s="368">
        <f t="shared" si="2"/>
        <v>1075</v>
      </c>
      <c r="N35" s="368">
        <f t="shared" si="2"/>
        <v>1014</v>
      </c>
      <c r="O35" s="368">
        <f>O8+O11+O14+O17+O20+O23+O26+O29+O32</f>
        <v>1083</v>
      </c>
      <c r="P35" s="354" t="s">
        <v>425</v>
      </c>
      <c r="Q35" s="1308"/>
    </row>
    <row r="36" spans="1:17" ht="13.5" customHeight="1" thickTop="1" x14ac:dyDescent="0.2">
      <c r="A36" s="1306"/>
      <c r="B36" s="357" t="s">
        <v>42</v>
      </c>
      <c r="C36" s="369">
        <f>C34+C35</f>
        <v>27322</v>
      </c>
      <c r="D36" s="369">
        <f t="shared" ref="D36:N36" si="3">D34+D35</f>
        <v>2383</v>
      </c>
      <c r="E36" s="369">
        <f t="shared" si="3"/>
        <v>2483</v>
      </c>
      <c r="F36" s="369">
        <f t="shared" si="3"/>
        <v>2391</v>
      </c>
      <c r="G36" s="369">
        <f t="shared" si="3"/>
        <v>2232</v>
      </c>
      <c r="H36" s="369">
        <f t="shared" si="3"/>
        <v>2248</v>
      </c>
      <c r="I36" s="369">
        <f t="shared" si="3"/>
        <v>2200</v>
      </c>
      <c r="J36" s="369">
        <f t="shared" si="3"/>
        <v>2209</v>
      </c>
      <c r="K36" s="369">
        <f t="shared" si="3"/>
        <v>2383</v>
      </c>
      <c r="L36" s="369">
        <f t="shared" si="3"/>
        <v>2302</v>
      </c>
      <c r="M36" s="369">
        <f t="shared" si="3"/>
        <v>2146</v>
      </c>
      <c r="N36" s="369">
        <f t="shared" si="3"/>
        <v>2069</v>
      </c>
      <c r="O36" s="369">
        <f>O34+O35</f>
        <v>2276</v>
      </c>
      <c r="P36" s="358" t="s">
        <v>43</v>
      </c>
      <c r="Q36" s="1309"/>
    </row>
    <row r="37" spans="1:17" x14ac:dyDescent="0.25">
      <c r="A37" s="25"/>
      <c r="B37" s="38"/>
      <c r="P37" s="38"/>
      <c r="Q37" s="25"/>
    </row>
    <row r="38" spans="1:17" x14ac:dyDescent="0.25">
      <c r="A38" s="25"/>
      <c r="B38" s="38"/>
      <c r="P38" s="38"/>
      <c r="Q38" s="25"/>
    </row>
    <row r="39" spans="1:17" x14ac:dyDescent="0.25">
      <c r="A39" s="25"/>
      <c r="B39" s="38"/>
      <c r="P39" s="38"/>
      <c r="Q39" s="25"/>
    </row>
    <row r="40" spans="1:17" ht="45.75" thickBot="1" x14ac:dyDescent="0.3">
      <c r="A40" s="25"/>
      <c r="B40" s="38"/>
      <c r="G40" s="359" t="s">
        <v>143</v>
      </c>
      <c r="H40" s="359" t="s">
        <v>142</v>
      </c>
      <c r="P40" s="38"/>
      <c r="Q40" s="25"/>
    </row>
    <row r="41" spans="1:17" ht="60.75" thickBot="1" x14ac:dyDescent="0.3">
      <c r="A41" s="2"/>
      <c r="B41" s="360" t="s">
        <v>550</v>
      </c>
      <c r="C41" s="360" t="s">
        <v>551</v>
      </c>
      <c r="F41" s="35" t="s">
        <v>323</v>
      </c>
      <c r="G41" s="361">
        <f>O34</f>
        <v>1193</v>
      </c>
      <c r="H41" s="361">
        <f>O35</f>
        <v>1083</v>
      </c>
      <c r="P41" s="38"/>
      <c r="Q41" s="25"/>
    </row>
    <row r="42" spans="1:17" ht="27.75" thickBot="1" x14ac:dyDescent="0.3">
      <c r="A42" s="362" t="s">
        <v>553</v>
      </c>
      <c r="B42" s="366">
        <f>'B6-1'!C9</f>
        <v>1167</v>
      </c>
      <c r="C42" s="364">
        <f>'B6-2'!C9</f>
        <v>9186</v>
      </c>
      <c r="F42" s="35" t="s">
        <v>324</v>
      </c>
      <c r="G42" s="361">
        <f>N34</f>
        <v>1055</v>
      </c>
      <c r="H42" s="361">
        <f>N35</f>
        <v>1014</v>
      </c>
      <c r="P42" s="38"/>
      <c r="Q42" s="25"/>
    </row>
    <row r="43" spans="1:17" ht="27.75" thickBot="1" x14ac:dyDescent="0.3">
      <c r="A43" s="365" t="s">
        <v>554</v>
      </c>
      <c r="B43" s="363">
        <f>'B6-1'!C12</f>
        <v>3484</v>
      </c>
      <c r="C43" s="364">
        <f>'B6-2'!C12</f>
        <v>6516</v>
      </c>
      <c r="F43" s="35" t="s">
        <v>325</v>
      </c>
      <c r="G43" s="361">
        <f>M34</f>
        <v>1071</v>
      </c>
      <c r="H43" s="361">
        <f>M35</f>
        <v>1075</v>
      </c>
      <c r="P43" s="38"/>
      <c r="Q43" s="25"/>
    </row>
    <row r="44" spans="1:17" ht="27.75" thickBot="1" x14ac:dyDescent="0.3">
      <c r="A44" s="365" t="s">
        <v>555</v>
      </c>
      <c r="B44" s="363">
        <f>'B6-1'!C15</f>
        <v>531</v>
      </c>
      <c r="C44" s="364">
        <f>'B6-2'!C15</f>
        <v>2079</v>
      </c>
      <c r="F44" s="35" t="s">
        <v>326</v>
      </c>
      <c r="G44" s="361">
        <f>L34</f>
        <v>1201</v>
      </c>
      <c r="H44" s="361">
        <f>L35</f>
        <v>1101</v>
      </c>
      <c r="P44" s="38"/>
      <c r="Q44" s="25"/>
    </row>
    <row r="45" spans="1:17" ht="27.75" thickBot="1" x14ac:dyDescent="0.3">
      <c r="A45" s="365" t="s">
        <v>556</v>
      </c>
      <c r="B45" s="363">
        <f>'B6-1'!C18</f>
        <v>634</v>
      </c>
      <c r="C45" s="364">
        <f>'B6-2'!C18</f>
        <v>918</v>
      </c>
      <c r="F45" s="35" t="s">
        <v>327</v>
      </c>
      <c r="G45" s="361">
        <f>K34</f>
        <v>1244</v>
      </c>
      <c r="H45" s="361">
        <f>K35</f>
        <v>1139</v>
      </c>
      <c r="P45" s="38"/>
      <c r="Q45" s="25"/>
    </row>
    <row r="46" spans="1:17" ht="27.75" thickBot="1" x14ac:dyDescent="0.3">
      <c r="A46" s="365" t="s">
        <v>557</v>
      </c>
      <c r="B46" s="363">
        <f>'B6-1'!C21</f>
        <v>176</v>
      </c>
      <c r="C46" s="364">
        <f>'B6-2'!C21</f>
        <v>635</v>
      </c>
      <c r="F46" s="35" t="s">
        <v>328</v>
      </c>
      <c r="G46" s="361">
        <f>J34</f>
        <v>1122</v>
      </c>
      <c r="H46" s="361">
        <f>J35</f>
        <v>1087</v>
      </c>
      <c r="P46" s="38"/>
      <c r="Q46" s="25"/>
    </row>
    <row r="47" spans="1:17" ht="27.75" thickBot="1" x14ac:dyDescent="0.3">
      <c r="A47" s="365" t="s">
        <v>558</v>
      </c>
      <c r="B47" s="363">
        <f>'B6-1'!C24</f>
        <v>33</v>
      </c>
      <c r="C47" s="364">
        <f>'B6-2'!C24</f>
        <v>47</v>
      </c>
      <c r="F47" s="35" t="s">
        <v>329</v>
      </c>
      <c r="G47" s="361">
        <f>I34</f>
        <v>1097</v>
      </c>
      <c r="H47" s="361">
        <f>I35</f>
        <v>1103</v>
      </c>
      <c r="P47" s="38"/>
      <c r="Q47" s="25"/>
    </row>
    <row r="48" spans="1:17" ht="27.75" thickBot="1" x14ac:dyDescent="0.3">
      <c r="A48" s="365" t="s">
        <v>560</v>
      </c>
      <c r="B48" s="366">
        <f>'B6-1'!C27</f>
        <v>628</v>
      </c>
      <c r="C48" s="367">
        <f>'B6-2'!C27</f>
        <v>731</v>
      </c>
      <c r="F48" s="35" t="s">
        <v>330</v>
      </c>
      <c r="G48" s="361">
        <f>H34</f>
        <v>1184</v>
      </c>
      <c r="H48" s="361">
        <f>H35</f>
        <v>1064</v>
      </c>
      <c r="P48" s="38"/>
      <c r="Q48" s="25"/>
    </row>
    <row r="49" spans="1:17" ht="27.75" thickBot="1" x14ac:dyDescent="0.3">
      <c r="A49" s="370" t="s">
        <v>559</v>
      </c>
      <c r="B49" s="366">
        <f>'B6-1'!C30</f>
        <v>207</v>
      </c>
      <c r="C49" s="367">
        <f>'B6-2'!C30</f>
        <v>239</v>
      </c>
      <c r="F49" s="35" t="s">
        <v>331</v>
      </c>
      <c r="G49" s="361">
        <f>G34</f>
        <v>1173</v>
      </c>
      <c r="H49" s="361">
        <f>G35</f>
        <v>1059</v>
      </c>
      <c r="P49" s="38"/>
      <c r="Q49" s="25"/>
    </row>
    <row r="50" spans="1:17" ht="27" x14ac:dyDescent="0.25">
      <c r="A50" s="25"/>
      <c r="B50" s="361">
        <f>SUM(B42:B49)</f>
        <v>6860</v>
      </c>
      <c r="C50" s="38">
        <f>SUM(C42:C49)</f>
        <v>20351</v>
      </c>
      <c r="F50" s="35" t="s">
        <v>332</v>
      </c>
      <c r="G50" s="361">
        <f>F34</f>
        <v>1185</v>
      </c>
      <c r="H50" s="361">
        <f>F35</f>
        <v>1206</v>
      </c>
      <c r="P50" s="38"/>
      <c r="Q50" s="25"/>
    </row>
    <row r="51" spans="1:17" ht="27" x14ac:dyDescent="0.25">
      <c r="A51" s="25" t="s">
        <v>175</v>
      </c>
      <c r="B51" s="361">
        <f>'B6-1'!C33</f>
        <v>111</v>
      </c>
      <c r="C51" s="361">
        <f>'B6-2'!C33</f>
        <v>0</v>
      </c>
      <c r="F51" s="35" t="s">
        <v>333</v>
      </c>
      <c r="G51" s="361">
        <f>E34</f>
        <v>1279</v>
      </c>
      <c r="H51" s="361">
        <f>E35</f>
        <v>1204</v>
      </c>
      <c r="P51" s="38"/>
      <c r="Q51" s="25"/>
    </row>
    <row r="52" spans="1:17" ht="27" x14ac:dyDescent="0.25">
      <c r="A52" s="25"/>
      <c r="B52" s="361">
        <f>SUM(B50:B51)</f>
        <v>6971</v>
      </c>
      <c r="C52" s="38">
        <f>SUM(C50:C51)</f>
        <v>20351</v>
      </c>
      <c r="D52" s="361">
        <f>SUM(B52:C52)</f>
        <v>27322</v>
      </c>
      <c r="F52" s="35" t="s">
        <v>334</v>
      </c>
      <c r="G52" s="361">
        <f>D34</f>
        <v>1237</v>
      </c>
      <c r="H52" s="361">
        <f>D35</f>
        <v>1146</v>
      </c>
      <c r="P52" s="38"/>
      <c r="Q52" s="25"/>
    </row>
    <row r="53" spans="1:17" x14ac:dyDescent="0.25">
      <c r="A53" s="25"/>
      <c r="B53" s="38"/>
      <c r="D53" s="361">
        <f>C36-D52</f>
        <v>0</v>
      </c>
      <c r="G53" s="38">
        <f>SUM(G41:G52)</f>
        <v>14041</v>
      </c>
      <c r="H53" s="38">
        <f>SUM(H41:H52)</f>
        <v>13281</v>
      </c>
      <c r="I53" s="38">
        <f>SUM(G53:H53)</f>
        <v>27322</v>
      </c>
      <c r="P53" s="38"/>
      <c r="Q53" s="25"/>
    </row>
    <row r="54" spans="1:17" x14ac:dyDescent="0.25">
      <c r="A54" s="25"/>
      <c r="B54" s="38"/>
      <c r="I54" s="361">
        <f>I53-C36</f>
        <v>0</v>
      </c>
      <c r="P54" s="38"/>
      <c r="Q54" s="25"/>
    </row>
    <row r="55" spans="1:17" x14ac:dyDescent="0.25">
      <c r="A55" s="25"/>
      <c r="B55" s="38"/>
      <c r="P55" s="38"/>
      <c r="Q55" s="25"/>
    </row>
    <row r="56" spans="1:17" x14ac:dyDescent="0.25">
      <c r="A56" s="25"/>
      <c r="B56" s="38"/>
      <c r="P56" s="38"/>
      <c r="Q56" s="25"/>
    </row>
    <row r="57" spans="1:17" x14ac:dyDescent="0.25">
      <c r="A57" s="25"/>
      <c r="B57" s="38"/>
      <c r="P57" s="38"/>
      <c r="Q57" s="25"/>
    </row>
    <row r="58" spans="1:17" x14ac:dyDescent="0.25">
      <c r="A58" s="25"/>
      <c r="B58" s="38"/>
      <c r="P58" s="38"/>
      <c r="Q58" s="25"/>
    </row>
    <row r="59" spans="1:17" x14ac:dyDescent="0.25">
      <c r="A59" s="25"/>
      <c r="B59" s="38"/>
      <c r="P59" s="38"/>
      <c r="Q59" s="25"/>
    </row>
    <row r="60" spans="1:17" x14ac:dyDescent="0.25">
      <c r="A60" s="25"/>
      <c r="B60" s="38"/>
      <c r="P60" s="38"/>
      <c r="Q60" s="25"/>
    </row>
    <row r="61" spans="1:17" x14ac:dyDescent="0.25">
      <c r="A61" s="25"/>
      <c r="B61" s="38"/>
      <c r="P61" s="38"/>
      <c r="Q61" s="25"/>
    </row>
    <row r="62" spans="1:17" x14ac:dyDescent="0.25">
      <c r="A62" s="25"/>
      <c r="B62" s="38"/>
      <c r="P62" s="38"/>
      <c r="Q62" s="25"/>
    </row>
    <row r="63" spans="1:17" x14ac:dyDescent="0.25">
      <c r="A63" s="25"/>
      <c r="B63" s="38"/>
      <c r="P63" s="38"/>
      <c r="Q63" s="25"/>
    </row>
    <row r="64" spans="1:17" x14ac:dyDescent="0.25">
      <c r="A64" s="25"/>
      <c r="B64" s="38"/>
      <c r="P64" s="38"/>
      <c r="Q64" s="25"/>
    </row>
    <row r="65" spans="1:17" x14ac:dyDescent="0.25">
      <c r="A65" s="25"/>
      <c r="B65" s="38"/>
      <c r="P65" s="38"/>
      <c r="Q65" s="25"/>
    </row>
    <row r="66" spans="1:17" x14ac:dyDescent="0.25">
      <c r="A66" s="25"/>
      <c r="B66" s="38"/>
      <c r="P66" s="38"/>
      <c r="Q66" s="25"/>
    </row>
    <row r="67" spans="1:17" x14ac:dyDescent="0.25">
      <c r="A67" s="25"/>
      <c r="B67" s="38"/>
      <c r="P67" s="38"/>
      <c r="Q67" s="25"/>
    </row>
    <row r="68" spans="1:17" x14ac:dyDescent="0.25">
      <c r="A68" s="25"/>
      <c r="B68" s="38"/>
      <c r="P68" s="38"/>
      <c r="Q68" s="25"/>
    </row>
    <row r="69" spans="1:17" x14ac:dyDescent="0.25">
      <c r="A69" s="25"/>
      <c r="B69" s="38"/>
      <c r="P69" s="38"/>
      <c r="Q69" s="25"/>
    </row>
    <row r="70" spans="1:17" x14ac:dyDescent="0.25">
      <c r="A70" s="25"/>
      <c r="B70" s="38"/>
      <c r="P70" s="38"/>
      <c r="Q70" s="25"/>
    </row>
    <row r="71" spans="1:17" x14ac:dyDescent="0.25">
      <c r="A71" s="25"/>
      <c r="B71" s="38"/>
      <c r="P71" s="38"/>
      <c r="Q71" s="25"/>
    </row>
    <row r="72" spans="1:17" x14ac:dyDescent="0.25">
      <c r="A72" s="25"/>
      <c r="B72" s="38"/>
      <c r="P72" s="38"/>
      <c r="Q72" s="25"/>
    </row>
    <row r="73" spans="1:17" x14ac:dyDescent="0.25">
      <c r="A73" s="25"/>
      <c r="B73" s="38"/>
      <c r="P73" s="38"/>
      <c r="Q73" s="25"/>
    </row>
    <row r="74" spans="1:17" x14ac:dyDescent="0.25">
      <c r="A74" s="25"/>
      <c r="B74" s="38"/>
      <c r="P74" s="38"/>
      <c r="Q74" s="25"/>
    </row>
    <row r="75" spans="1:17" x14ac:dyDescent="0.25">
      <c r="A75" s="25"/>
      <c r="B75" s="38"/>
      <c r="P75" s="38"/>
      <c r="Q75" s="25"/>
    </row>
    <row r="76" spans="1:17" x14ac:dyDescent="0.25">
      <c r="A76" s="25"/>
      <c r="B76" s="38"/>
      <c r="P76" s="38"/>
      <c r="Q76" s="25"/>
    </row>
    <row r="77" spans="1:17" x14ac:dyDescent="0.25">
      <c r="A77" s="25"/>
      <c r="B77" s="38"/>
      <c r="P77" s="38"/>
      <c r="Q77" s="25"/>
    </row>
    <row r="78" spans="1:17" x14ac:dyDescent="0.25">
      <c r="A78" s="25"/>
      <c r="B78" s="38"/>
      <c r="P78" s="38"/>
      <c r="Q78" s="25"/>
    </row>
    <row r="79" spans="1:17" x14ac:dyDescent="0.25">
      <c r="A79" s="25"/>
      <c r="B79" s="38"/>
      <c r="P79" s="38"/>
      <c r="Q79" s="25"/>
    </row>
    <row r="80" spans="1:17" x14ac:dyDescent="0.25">
      <c r="A80" s="25"/>
      <c r="B80" s="38"/>
      <c r="P80" s="38"/>
      <c r="Q80" s="25"/>
    </row>
    <row r="81" spans="1:17" x14ac:dyDescent="0.25">
      <c r="A81" s="25"/>
      <c r="B81" s="38"/>
      <c r="P81" s="38"/>
      <c r="Q81" s="25"/>
    </row>
    <row r="82" spans="1:17" x14ac:dyDescent="0.25">
      <c r="A82" s="25"/>
      <c r="B82" s="38"/>
      <c r="P82" s="38"/>
      <c r="Q82" s="25"/>
    </row>
    <row r="83" spans="1:17" x14ac:dyDescent="0.25">
      <c r="A83" s="25"/>
      <c r="B83" s="38"/>
      <c r="P83" s="38"/>
      <c r="Q83" s="25"/>
    </row>
    <row r="84" spans="1:17" x14ac:dyDescent="0.25">
      <c r="A84" s="25"/>
      <c r="B84" s="38"/>
      <c r="P84" s="38"/>
      <c r="Q84" s="25"/>
    </row>
    <row r="85" spans="1:17" x14ac:dyDescent="0.25">
      <c r="A85" s="25"/>
      <c r="B85" s="38"/>
      <c r="P85" s="38"/>
      <c r="Q85" s="25"/>
    </row>
    <row r="86" spans="1:17" x14ac:dyDescent="0.25">
      <c r="A86" s="25"/>
      <c r="B86" s="38"/>
      <c r="P86" s="38"/>
      <c r="Q86" s="25"/>
    </row>
    <row r="87" spans="1:17" x14ac:dyDescent="0.25">
      <c r="A87" s="25"/>
      <c r="B87" s="38"/>
      <c r="P87" s="38"/>
      <c r="Q87" s="25"/>
    </row>
    <row r="88" spans="1:17" x14ac:dyDescent="0.25">
      <c r="A88" s="25"/>
      <c r="B88" s="38"/>
      <c r="P88" s="38"/>
      <c r="Q88" s="25"/>
    </row>
    <row r="89" spans="1:17" x14ac:dyDescent="0.25">
      <c r="A89" s="25"/>
      <c r="B89" s="38"/>
      <c r="P89" s="38"/>
      <c r="Q89" s="25"/>
    </row>
    <row r="90" spans="1:17" x14ac:dyDescent="0.25">
      <c r="A90" s="25"/>
      <c r="B90" s="38"/>
      <c r="P90" s="38"/>
      <c r="Q90" s="25"/>
    </row>
    <row r="91" spans="1:17" x14ac:dyDescent="0.25">
      <c r="A91" s="25"/>
      <c r="B91" s="38"/>
      <c r="P91" s="38"/>
      <c r="Q91" s="25"/>
    </row>
    <row r="92" spans="1:17" x14ac:dyDescent="0.25">
      <c r="A92" s="25"/>
      <c r="B92" s="38"/>
      <c r="P92" s="38"/>
      <c r="Q92" s="25"/>
    </row>
    <row r="93" spans="1:17" x14ac:dyDescent="0.25">
      <c r="A93" s="25"/>
      <c r="B93" s="38"/>
      <c r="P93" s="38"/>
      <c r="Q93" s="25"/>
    </row>
    <row r="94" spans="1:17" x14ac:dyDescent="0.25">
      <c r="A94" s="25"/>
      <c r="B94" s="38"/>
      <c r="P94" s="38"/>
      <c r="Q94" s="25"/>
    </row>
    <row r="95" spans="1:17" x14ac:dyDescent="0.25">
      <c r="A95" s="25"/>
      <c r="B95" s="38"/>
      <c r="P95" s="38"/>
      <c r="Q95" s="25"/>
    </row>
    <row r="96" spans="1:17" x14ac:dyDescent="0.25">
      <c r="A96" s="25"/>
      <c r="B96" s="38"/>
      <c r="P96" s="38"/>
      <c r="Q96" s="25"/>
    </row>
    <row r="97" spans="1:17" x14ac:dyDescent="0.25">
      <c r="A97" s="25"/>
      <c r="B97" s="38"/>
      <c r="P97" s="38"/>
      <c r="Q97" s="25"/>
    </row>
    <row r="98" spans="1:17" x14ac:dyDescent="0.25">
      <c r="A98" s="25"/>
      <c r="B98" s="38"/>
      <c r="P98" s="38"/>
      <c r="Q98" s="25"/>
    </row>
    <row r="99" spans="1:17" x14ac:dyDescent="0.25">
      <c r="A99" s="25"/>
      <c r="B99" s="38"/>
      <c r="P99" s="38"/>
      <c r="Q99" s="25"/>
    </row>
    <row r="100" spans="1:17" x14ac:dyDescent="0.25">
      <c r="A100" s="25"/>
      <c r="B100" s="38"/>
      <c r="P100" s="38"/>
      <c r="Q100" s="25"/>
    </row>
    <row r="101" spans="1:17" x14ac:dyDescent="0.25">
      <c r="A101" s="25"/>
      <c r="B101" s="38"/>
      <c r="P101" s="38"/>
      <c r="Q101" s="25"/>
    </row>
    <row r="102" spans="1:17" x14ac:dyDescent="0.25">
      <c r="A102" s="25"/>
      <c r="B102" s="38"/>
      <c r="P102" s="38"/>
      <c r="Q102" s="25"/>
    </row>
    <row r="103" spans="1:17" x14ac:dyDescent="0.25">
      <c r="A103" s="25"/>
      <c r="B103" s="38"/>
      <c r="P103" s="38"/>
      <c r="Q103" s="25"/>
    </row>
    <row r="104" spans="1:17" x14ac:dyDescent="0.25">
      <c r="A104" s="25"/>
      <c r="B104" s="38"/>
      <c r="P104" s="38"/>
      <c r="Q104" s="25"/>
    </row>
    <row r="105" spans="1:17" x14ac:dyDescent="0.25">
      <c r="A105" s="25"/>
      <c r="B105" s="38"/>
      <c r="P105" s="38"/>
      <c r="Q105" s="25"/>
    </row>
    <row r="106" spans="1:17" x14ac:dyDescent="0.25">
      <c r="A106" s="25"/>
      <c r="B106" s="38"/>
      <c r="P106" s="38"/>
      <c r="Q106" s="25"/>
    </row>
    <row r="107" spans="1:17" x14ac:dyDescent="0.25">
      <c r="A107" s="25"/>
      <c r="B107" s="38"/>
      <c r="P107" s="38"/>
      <c r="Q107" s="25"/>
    </row>
    <row r="108" spans="1:17" x14ac:dyDescent="0.25">
      <c r="A108" s="25"/>
      <c r="B108" s="38"/>
      <c r="P108" s="38"/>
      <c r="Q108" s="25"/>
    </row>
    <row r="109" spans="1:17" x14ac:dyDescent="0.25">
      <c r="A109" s="25"/>
      <c r="B109" s="38"/>
      <c r="P109" s="38"/>
      <c r="Q109" s="25"/>
    </row>
    <row r="110" spans="1:17" x14ac:dyDescent="0.25">
      <c r="A110" s="25"/>
      <c r="B110" s="38"/>
      <c r="P110" s="38"/>
      <c r="Q110" s="25"/>
    </row>
    <row r="111" spans="1:17" x14ac:dyDescent="0.25">
      <c r="A111" s="25"/>
      <c r="B111" s="38"/>
      <c r="P111" s="38"/>
      <c r="Q111" s="25"/>
    </row>
    <row r="112" spans="1:17" x14ac:dyDescent="0.25">
      <c r="A112" s="25"/>
      <c r="B112" s="38"/>
      <c r="P112" s="38"/>
      <c r="Q112" s="25"/>
    </row>
    <row r="113" spans="1:17" x14ac:dyDescent="0.25">
      <c r="A113" s="25"/>
      <c r="B113" s="38"/>
      <c r="P113" s="38"/>
      <c r="Q113" s="25"/>
    </row>
    <row r="114" spans="1:17" x14ac:dyDescent="0.25">
      <c r="A114" s="25"/>
      <c r="B114" s="38"/>
      <c r="P114" s="38"/>
      <c r="Q114" s="25"/>
    </row>
    <row r="115" spans="1:17" x14ac:dyDescent="0.25">
      <c r="A115" s="25"/>
      <c r="B115" s="38"/>
      <c r="P115" s="38"/>
      <c r="Q115" s="25"/>
    </row>
    <row r="116" spans="1:17" x14ac:dyDescent="0.25">
      <c r="A116" s="25"/>
      <c r="B116" s="38"/>
      <c r="P116" s="38"/>
      <c r="Q116" s="25"/>
    </row>
    <row r="117" spans="1:17" x14ac:dyDescent="0.25">
      <c r="A117" s="25"/>
      <c r="B117" s="38"/>
      <c r="P117" s="38"/>
      <c r="Q117" s="25"/>
    </row>
    <row r="118" spans="1:17" x14ac:dyDescent="0.25">
      <c r="A118" s="25"/>
      <c r="B118" s="38"/>
      <c r="P118" s="38"/>
      <c r="Q118" s="25"/>
    </row>
    <row r="119" spans="1:17" x14ac:dyDescent="0.25">
      <c r="A119" s="25"/>
      <c r="B119" s="38"/>
      <c r="P119" s="38"/>
      <c r="Q119" s="25"/>
    </row>
    <row r="120" spans="1:17" x14ac:dyDescent="0.25">
      <c r="A120" s="25"/>
      <c r="B120" s="38"/>
      <c r="P120" s="38"/>
      <c r="Q120" s="25"/>
    </row>
    <row r="121" spans="1:17" x14ac:dyDescent="0.25">
      <c r="A121" s="25"/>
      <c r="B121" s="38"/>
      <c r="P121" s="38"/>
      <c r="Q121" s="25"/>
    </row>
    <row r="122" spans="1:17" x14ac:dyDescent="0.25">
      <c r="A122" s="25"/>
      <c r="B122" s="38"/>
      <c r="P122" s="38"/>
      <c r="Q122" s="25"/>
    </row>
    <row r="123" spans="1:17" x14ac:dyDescent="0.25">
      <c r="A123" s="25"/>
      <c r="B123" s="38"/>
      <c r="P123" s="38"/>
      <c r="Q123" s="25"/>
    </row>
    <row r="124" spans="1:17" x14ac:dyDescent="0.25">
      <c r="A124" s="25"/>
      <c r="B124" s="38"/>
      <c r="P124" s="38"/>
      <c r="Q124" s="25"/>
    </row>
    <row r="125" spans="1:17" x14ac:dyDescent="0.25">
      <c r="A125" s="25"/>
      <c r="B125" s="38"/>
      <c r="P125" s="38"/>
      <c r="Q125" s="25"/>
    </row>
    <row r="126" spans="1:17" x14ac:dyDescent="0.25">
      <c r="A126" s="25"/>
      <c r="B126" s="38"/>
      <c r="P126" s="38"/>
      <c r="Q126" s="25"/>
    </row>
    <row r="127" spans="1:17" x14ac:dyDescent="0.25">
      <c r="A127" s="25"/>
      <c r="B127" s="38"/>
      <c r="P127" s="38"/>
      <c r="Q127" s="25"/>
    </row>
    <row r="128" spans="1:17" x14ac:dyDescent="0.25">
      <c r="A128" s="25"/>
      <c r="B128" s="38"/>
      <c r="P128" s="38"/>
      <c r="Q128" s="25"/>
    </row>
    <row r="129" spans="1:17" x14ac:dyDescent="0.25">
      <c r="A129" s="25"/>
      <c r="B129" s="38"/>
      <c r="P129" s="38"/>
      <c r="Q129" s="25"/>
    </row>
    <row r="130" spans="1:17" x14ac:dyDescent="0.25">
      <c r="A130" s="25"/>
      <c r="B130" s="38"/>
      <c r="P130" s="38"/>
      <c r="Q130" s="25"/>
    </row>
    <row r="131" spans="1:17" x14ac:dyDescent="0.25">
      <c r="A131" s="25"/>
      <c r="B131" s="38"/>
      <c r="P131" s="38"/>
      <c r="Q131" s="25"/>
    </row>
    <row r="132" spans="1:17" x14ac:dyDescent="0.25">
      <c r="A132" s="25"/>
      <c r="B132" s="38"/>
      <c r="P132" s="38"/>
      <c r="Q132" s="25"/>
    </row>
    <row r="133" spans="1:17" x14ac:dyDescent="0.25">
      <c r="A133" s="25"/>
      <c r="B133" s="38"/>
      <c r="P133" s="38"/>
      <c r="Q133" s="25"/>
    </row>
    <row r="134" spans="1:17" x14ac:dyDescent="0.25">
      <c r="A134" s="25"/>
      <c r="B134" s="38"/>
      <c r="P134" s="38"/>
      <c r="Q134" s="25"/>
    </row>
    <row r="135" spans="1:17" x14ac:dyDescent="0.25">
      <c r="A135" s="25"/>
      <c r="B135" s="38"/>
      <c r="P135" s="38"/>
      <c r="Q135" s="25"/>
    </row>
    <row r="136" spans="1:17" x14ac:dyDescent="0.25">
      <c r="A136" s="25"/>
      <c r="B136" s="38"/>
      <c r="P136" s="38"/>
      <c r="Q136" s="25"/>
    </row>
    <row r="137" spans="1:17" x14ac:dyDescent="0.25">
      <c r="A137" s="25"/>
      <c r="B137" s="38"/>
      <c r="P137" s="38"/>
      <c r="Q137" s="25"/>
    </row>
    <row r="138" spans="1:17" x14ac:dyDescent="0.25">
      <c r="A138" s="25"/>
      <c r="B138" s="38"/>
      <c r="P138" s="38"/>
      <c r="Q138" s="25"/>
    </row>
    <row r="139" spans="1:17" x14ac:dyDescent="0.25">
      <c r="A139" s="25"/>
      <c r="B139" s="38"/>
      <c r="P139" s="38"/>
      <c r="Q139" s="25"/>
    </row>
    <row r="140" spans="1:17" x14ac:dyDescent="0.25">
      <c r="A140" s="25"/>
      <c r="B140" s="38"/>
      <c r="P140" s="38"/>
      <c r="Q140" s="25"/>
    </row>
    <row r="141" spans="1:17" x14ac:dyDescent="0.25">
      <c r="A141" s="25"/>
      <c r="B141" s="38"/>
      <c r="P141" s="38"/>
      <c r="Q141" s="25"/>
    </row>
    <row r="142" spans="1:17" x14ac:dyDescent="0.25">
      <c r="A142" s="25"/>
      <c r="B142" s="38"/>
      <c r="P142" s="38"/>
      <c r="Q142" s="25"/>
    </row>
    <row r="143" spans="1:17" x14ac:dyDescent="0.25">
      <c r="A143" s="25"/>
      <c r="B143" s="38"/>
      <c r="P143" s="38"/>
      <c r="Q143" s="25"/>
    </row>
    <row r="144" spans="1:17" x14ac:dyDescent="0.25">
      <c r="A144" s="25"/>
      <c r="B144" s="38"/>
      <c r="P144" s="38"/>
      <c r="Q144" s="25"/>
    </row>
    <row r="145" spans="1:17" x14ac:dyDescent="0.25">
      <c r="A145" s="25"/>
      <c r="B145" s="38"/>
      <c r="P145" s="38"/>
      <c r="Q145" s="25"/>
    </row>
    <row r="146" spans="1:17" x14ac:dyDescent="0.25">
      <c r="A146" s="25"/>
      <c r="B146" s="38"/>
      <c r="P146" s="38"/>
      <c r="Q146" s="25"/>
    </row>
    <row r="147" spans="1:17" x14ac:dyDescent="0.25">
      <c r="A147" s="25"/>
      <c r="B147" s="38"/>
      <c r="P147" s="38"/>
      <c r="Q147" s="25"/>
    </row>
    <row r="148" spans="1:17" x14ac:dyDescent="0.25">
      <c r="A148" s="25"/>
      <c r="B148" s="38"/>
      <c r="P148" s="38"/>
      <c r="Q148" s="25"/>
    </row>
    <row r="149" spans="1:17" x14ac:dyDescent="0.25">
      <c r="A149" s="25"/>
      <c r="B149" s="38"/>
      <c r="P149" s="38"/>
      <c r="Q149" s="25"/>
    </row>
    <row r="150" spans="1:17" x14ac:dyDescent="0.25">
      <c r="A150" s="25"/>
      <c r="B150" s="38"/>
      <c r="P150" s="38"/>
      <c r="Q150" s="25"/>
    </row>
    <row r="151" spans="1:17" x14ac:dyDescent="0.25">
      <c r="A151" s="25"/>
      <c r="B151" s="38"/>
      <c r="P151" s="38"/>
      <c r="Q151" s="25"/>
    </row>
    <row r="152" spans="1:17" x14ac:dyDescent="0.25">
      <c r="A152" s="25"/>
      <c r="B152" s="38"/>
      <c r="P152" s="38"/>
      <c r="Q152" s="25"/>
    </row>
    <row r="153" spans="1:17" x14ac:dyDescent="0.25">
      <c r="A153" s="25"/>
      <c r="B153" s="38"/>
      <c r="P153" s="38"/>
      <c r="Q153" s="25"/>
    </row>
    <row r="154" spans="1:17" x14ac:dyDescent="0.25">
      <c r="A154" s="25"/>
      <c r="B154" s="38"/>
      <c r="P154" s="38"/>
      <c r="Q154" s="25"/>
    </row>
    <row r="155" spans="1:17" x14ac:dyDescent="0.25">
      <c r="A155" s="25"/>
      <c r="B155" s="38"/>
      <c r="P155" s="38"/>
      <c r="Q155" s="25"/>
    </row>
    <row r="156" spans="1:17" x14ac:dyDescent="0.25">
      <c r="A156" s="25"/>
      <c r="B156" s="38"/>
      <c r="P156" s="38"/>
      <c r="Q156" s="25"/>
    </row>
    <row r="157" spans="1:17" x14ac:dyDescent="0.25">
      <c r="A157" s="25"/>
      <c r="B157" s="38"/>
      <c r="P157" s="38"/>
      <c r="Q157" s="25"/>
    </row>
    <row r="158" spans="1:17" x14ac:dyDescent="0.25">
      <c r="A158" s="25"/>
      <c r="B158" s="38"/>
      <c r="P158" s="38"/>
      <c r="Q158" s="25"/>
    </row>
    <row r="159" spans="1:17" x14ac:dyDescent="0.25">
      <c r="A159" s="25"/>
      <c r="B159" s="38"/>
      <c r="P159" s="38"/>
      <c r="Q159" s="25"/>
    </row>
    <row r="160" spans="1:17" x14ac:dyDescent="0.25">
      <c r="A160" s="25"/>
      <c r="B160" s="38"/>
      <c r="P160" s="38"/>
      <c r="Q160" s="25"/>
    </row>
    <row r="161" spans="1:17" x14ac:dyDescent="0.25">
      <c r="A161" s="25"/>
      <c r="B161" s="38"/>
      <c r="P161" s="38"/>
      <c r="Q161" s="25"/>
    </row>
    <row r="162" spans="1:17" x14ac:dyDescent="0.25">
      <c r="A162" s="25"/>
      <c r="B162" s="38"/>
      <c r="P162" s="38"/>
      <c r="Q162" s="25"/>
    </row>
    <row r="163" spans="1:17" x14ac:dyDescent="0.25">
      <c r="A163" s="25"/>
      <c r="B163" s="38"/>
      <c r="P163" s="38"/>
      <c r="Q163" s="25"/>
    </row>
    <row r="164" spans="1:17" x14ac:dyDescent="0.25">
      <c r="A164" s="25"/>
      <c r="B164" s="38"/>
      <c r="P164" s="38"/>
      <c r="Q164" s="25"/>
    </row>
    <row r="165" spans="1:17" x14ac:dyDescent="0.25">
      <c r="A165" s="25"/>
      <c r="B165" s="38"/>
      <c r="P165" s="38"/>
      <c r="Q165" s="25"/>
    </row>
    <row r="166" spans="1:17" x14ac:dyDescent="0.25">
      <c r="A166" s="25"/>
      <c r="B166" s="38"/>
      <c r="P166" s="38"/>
      <c r="Q166" s="25"/>
    </row>
    <row r="167" spans="1:17" x14ac:dyDescent="0.25">
      <c r="A167" s="25"/>
      <c r="B167" s="38"/>
      <c r="P167" s="38"/>
      <c r="Q167" s="25"/>
    </row>
    <row r="168" spans="1:17" x14ac:dyDescent="0.25">
      <c r="A168" s="25"/>
      <c r="B168" s="38"/>
      <c r="P168" s="38"/>
      <c r="Q168" s="25"/>
    </row>
    <row r="169" spans="1:17" x14ac:dyDescent="0.25">
      <c r="A169" s="25"/>
      <c r="B169" s="38"/>
      <c r="P169" s="38"/>
      <c r="Q169" s="25"/>
    </row>
    <row r="170" spans="1:17" x14ac:dyDescent="0.25">
      <c r="A170" s="25"/>
      <c r="B170" s="38"/>
      <c r="P170" s="38"/>
      <c r="Q170" s="25"/>
    </row>
    <row r="171" spans="1:17" x14ac:dyDescent="0.25">
      <c r="A171" s="25"/>
      <c r="B171" s="38"/>
      <c r="P171" s="38"/>
      <c r="Q171" s="25"/>
    </row>
    <row r="172" spans="1:17" x14ac:dyDescent="0.25">
      <c r="A172" s="25"/>
      <c r="B172" s="38"/>
      <c r="P172" s="38"/>
      <c r="Q172" s="25"/>
    </row>
    <row r="173" spans="1:17" x14ac:dyDescent="0.25">
      <c r="A173" s="25"/>
      <c r="B173" s="38"/>
      <c r="P173" s="38"/>
      <c r="Q173" s="25"/>
    </row>
    <row r="174" spans="1:17" x14ac:dyDescent="0.25">
      <c r="A174" s="25"/>
      <c r="B174" s="38"/>
      <c r="P174" s="38"/>
      <c r="Q174" s="25"/>
    </row>
    <row r="175" spans="1:17" x14ac:dyDescent="0.25">
      <c r="A175" s="25"/>
      <c r="B175" s="38"/>
      <c r="P175" s="38"/>
      <c r="Q175" s="25"/>
    </row>
    <row r="176" spans="1:17" x14ac:dyDescent="0.25">
      <c r="A176" s="25"/>
      <c r="B176" s="38"/>
      <c r="P176" s="38"/>
      <c r="Q176" s="25"/>
    </row>
    <row r="177" spans="1:17" x14ac:dyDescent="0.25">
      <c r="A177" s="25"/>
      <c r="B177" s="38"/>
      <c r="P177" s="38"/>
      <c r="Q177" s="25"/>
    </row>
    <row r="178" spans="1:17" x14ac:dyDescent="0.25">
      <c r="A178" s="25"/>
      <c r="B178" s="38"/>
      <c r="P178" s="38"/>
      <c r="Q178" s="25"/>
    </row>
    <row r="179" spans="1:17" x14ac:dyDescent="0.25">
      <c r="A179" s="25"/>
      <c r="B179" s="38"/>
      <c r="P179" s="38"/>
      <c r="Q179" s="25"/>
    </row>
    <row r="180" spans="1:17" x14ac:dyDescent="0.25">
      <c r="A180" s="25"/>
      <c r="B180" s="38"/>
      <c r="P180" s="38"/>
      <c r="Q180" s="25"/>
    </row>
    <row r="181" spans="1:17" x14ac:dyDescent="0.25">
      <c r="A181" s="25"/>
      <c r="B181" s="38"/>
      <c r="P181" s="38"/>
      <c r="Q181" s="25"/>
    </row>
    <row r="182" spans="1:17" x14ac:dyDescent="0.25">
      <c r="A182" s="25"/>
      <c r="B182" s="38"/>
      <c r="P182" s="38"/>
      <c r="Q182" s="25"/>
    </row>
    <row r="183" spans="1:17" x14ac:dyDescent="0.25">
      <c r="A183" s="25"/>
      <c r="B183" s="38"/>
      <c r="P183" s="38"/>
      <c r="Q183" s="25"/>
    </row>
    <row r="184" spans="1:17" x14ac:dyDescent="0.25">
      <c r="A184" s="25"/>
      <c r="B184" s="38"/>
      <c r="P184" s="38"/>
      <c r="Q184" s="25"/>
    </row>
    <row r="185" spans="1:17" x14ac:dyDescent="0.25">
      <c r="A185" s="25"/>
      <c r="B185" s="38"/>
      <c r="P185" s="38"/>
      <c r="Q185" s="25"/>
    </row>
    <row r="186" spans="1:17" x14ac:dyDescent="0.25">
      <c r="A186" s="25"/>
      <c r="B186" s="38"/>
      <c r="P186" s="38"/>
      <c r="Q186" s="25"/>
    </row>
    <row r="187" spans="1:17" x14ac:dyDescent="0.25">
      <c r="A187" s="25"/>
      <c r="B187" s="38"/>
      <c r="P187" s="38"/>
      <c r="Q187" s="25"/>
    </row>
    <row r="188" spans="1:17" x14ac:dyDescent="0.25">
      <c r="A188" s="25"/>
      <c r="B188" s="38"/>
      <c r="P188" s="38"/>
      <c r="Q188" s="25"/>
    </row>
    <row r="189" spans="1:17" x14ac:dyDescent="0.25">
      <c r="A189" s="25"/>
      <c r="B189" s="38"/>
      <c r="P189" s="38"/>
      <c r="Q189" s="25"/>
    </row>
    <row r="190" spans="1:17" x14ac:dyDescent="0.25">
      <c r="A190" s="25"/>
      <c r="B190" s="38"/>
      <c r="P190" s="38"/>
      <c r="Q190" s="25"/>
    </row>
    <row r="191" spans="1:17" x14ac:dyDescent="0.25">
      <c r="A191" s="25"/>
      <c r="B191" s="38"/>
      <c r="P191" s="38"/>
      <c r="Q191" s="25"/>
    </row>
    <row r="192" spans="1:17" x14ac:dyDescent="0.25">
      <c r="A192" s="25"/>
      <c r="B192" s="38"/>
      <c r="P192" s="38"/>
      <c r="Q192" s="25"/>
    </row>
    <row r="193" spans="1:17" x14ac:dyDescent="0.25">
      <c r="A193" s="25"/>
      <c r="B193" s="38"/>
      <c r="P193" s="38"/>
      <c r="Q193" s="25"/>
    </row>
    <row r="194" spans="1:17" x14ac:dyDescent="0.25">
      <c r="A194" s="25"/>
      <c r="B194" s="38"/>
      <c r="P194" s="38"/>
      <c r="Q194" s="25"/>
    </row>
    <row r="195" spans="1:17" x14ac:dyDescent="0.25">
      <c r="A195" s="25"/>
      <c r="B195" s="38"/>
      <c r="P195" s="38"/>
      <c r="Q195" s="25"/>
    </row>
    <row r="196" spans="1:17" x14ac:dyDescent="0.25">
      <c r="A196" s="25"/>
      <c r="B196" s="38"/>
      <c r="P196" s="38"/>
      <c r="Q196" s="25"/>
    </row>
    <row r="197" spans="1:17" x14ac:dyDescent="0.25">
      <c r="A197" s="25"/>
      <c r="B197" s="38"/>
      <c r="P197" s="38"/>
      <c r="Q197" s="25"/>
    </row>
    <row r="198" spans="1:17" x14ac:dyDescent="0.25">
      <c r="A198" s="25"/>
      <c r="B198" s="38"/>
      <c r="P198" s="38"/>
      <c r="Q198" s="25"/>
    </row>
    <row r="199" spans="1:17" x14ac:dyDescent="0.25">
      <c r="A199" s="25"/>
      <c r="B199" s="38"/>
      <c r="P199" s="38"/>
      <c r="Q199" s="25"/>
    </row>
    <row r="200" spans="1:17" x14ac:dyDescent="0.25">
      <c r="A200" s="25"/>
      <c r="B200" s="38"/>
      <c r="P200" s="38"/>
      <c r="Q200" s="25"/>
    </row>
    <row r="201" spans="1:17" x14ac:dyDescent="0.25">
      <c r="A201" s="25"/>
      <c r="B201" s="38"/>
      <c r="P201" s="38"/>
      <c r="Q201" s="25"/>
    </row>
    <row r="202" spans="1:17" x14ac:dyDescent="0.25">
      <c r="A202" s="25"/>
      <c r="B202" s="38"/>
      <c r="P202" s="38"/>
      <c r="Q202" s="25"/>
    </row>
    <row r="203" spans="1:17" x14ac:dyDescent="0.25">
      <c r="A203" s="25"/>
      <c r="B203" s="38"/>
      <c r="P203" s="38"/>
      <c r="Q203" s="25"/>
    </row>
    <row r="204" spans="1:17" x14ac:dyDescent="0.25">
      <c r="A204" s="25"/>
      <c r="B204" s="38"/>
      <c r="P204" s="38"/>
      <c r="Q204" s="25"/>
    </row>
    <row r="205" spans="1:17" x14ac:dyDescent="0.25">
      <c r="A205" s="25"/>
      <c r="B205" s="38"/>
      <c r="P205" s="38"/>
      <c r="Q205" s="25"/>
    </row>
    <row r="206" spans="1:17" x14ac:dyDescent="0.25">
      <c r="A206" s="25"/>
      <c r="B206" s="38"/>
      <c r="P206" s="38"/>
      <c r="Q206" s="25"/>
    </row>
    <row r="207" spans="1:17" x14ac:dyDescent="0.25">
      <c r="A207" s="25"/>
      <c r="B207" s="38"/>
      <c r="P207" s="38"/>
      <c r="Q207" s="25"/>
    </row>
    <row r="208" spans="1:17" x14ac:dyDescent="0.25">
      <c r="A208" s="25"/>
      <c r="B208" s="38"/>
      <c r="P208" s="38"/>
      <c r="Q208" s="25"/>
    </row>
    <row r="209" spans="1:17" x14ac:dyDescent="0.25">
      <c r="A209" s="25"/>
      <c r="B209" s="38"/>
      <c r="P209" s="38"/>
      <c r="Q209" s="25"/>
    </row>
    <row r="210" spans="1:17" x14ac:dyDescent="0.25">
      <c r="A210" s="25"/>
      <c r="B210" s="38"/>
      <c r="P210" s="38"/>
      <c r="Q210" s="25"/>
    </row>
    <row r="211" spans="1:17" x14ac:dyDescent="0.25">
      <c r="A211" s="25"/>
      <c r="B211" s="38"/>
      <c r="P211" s="38"/>
      <c r="Q211" s="25"/>
    </row>
    <row r="212" spans="1:17" x14ac:dyDescent="0.25">
      <c r="A212" s="25"/>
      <c r="B212" s="38"/>
      <c r="P212" s="38"/>
      <c r="Q212" s="25"/>
    </row>
    <row r="213" spans="1:17" x14ac:dyDescent="0.25">
      <c r="A213" s="25"/>
      <c r="B213" s="38"/>
      <c r="P213" s="38"/>
      <c r="Q213" s="25"/>
    </row>
    <row r="214" spans="1:17" x14ac:dyDescent="0.25">
      <c r="A214" s="25"/>
      <c r="B214" s="38"/>
      <c r="P214" s="38"/>
      <c r="Q214" s="25"/>
    </row>
    <row r="215" spans="1:17" x14ac:dyDescent="0.25">
      <c r="A215" s="25"/>
      <c r="B215" s="38"/>
      <c r="P215" s="38"/>
      <c r="Q215" s="25"/>
    </row>
    <row r="216" spans="1:17" x14ac:dyDescent="0.25">
      <c r="A216" s="25"/>
      <c r="Q216" s="25"/>
    </row>
    <row r="217" spans="1:17" x14ac:dyDescent="0.25">
      <c r="A217" s="25"/>
      <c r="Q217" s="25"/>
    </row>
    <row r="218" spans="1:17" x14ac:dyDescent="0.25">
      <c r="A218" s="25"/>
      <c r="Q218" s="25"/>
    </row>
  </sheetData>
  <mergeCells count="24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19:A21"/>
    <mergeCell ref="Q19:Q21"/>
    <mergeCell ref="A22:A24"/>
    <mergeCell ref="Q22:Q24"/>
    <mergeCell ref="A25:A27"/>
    <mergeCell ref="Q25:Q27"/>
    <mergeCell ref="A28:A30"/>
    <mergeCell ref="Q28:Q30"/>
    <mergeCell ref="A31:A33"/>
    <mergeCell ref="Q31:Q33"/>
    <mergeCell ref="A34:A36"/>
    <mergeCell ref="Q34:Q3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O17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1.42578125" style="38" customWidth="1"/>
    <col min="2" max="2" width="8.7109375" style="38" customWidth="1"/>
    <col min="3" max="4" width="7.28515625" style="38" customWidth="1"/>
    <col min="5" max="5" width="8" style="38" customWidth="1"/>
    <col min="6" max="6" width="8.28515625" style="38" bestFit="1" customWidth="1"/>
    <col min="7" max="8" width="7.28515625" style="38" customWidth="1"/>
    <col min="9" max="9" width="8.28515625" style="38" bestFit="1" customWidth="1"/>
    <col min="10" max="13" width="7.28515625" style="38" customWidth="1"/>
    <col min="14" max="14" width="24.42578125" style="38" customWidth="1"/>
    <col min="15" max="260" width="9.140625" style="25"/>
    <col min="261" max="261" width="25.7109375" style="25" customWidth="1"/>
    <col min="262" max="269" width="9.7109375" style="25" customWidth="1"/>
    <col min="270" max="270" width="25.7109375" style="25" customWidth="1"/>
    <col min="271" max="516" width="9.140625" style="25"/>
    <col min="517" max="517" width="25.7109375" style="25" customWidth="1"/>
    <col min="518" max="525" width="9.7109375" style="25" customWidth="1"/>
    <col min="526" max="526" width="25.7109375" style="25" customWidth="1"/>
    <col min="527" max="772" width="9.140625" style="25"/>
    <col min="773" max="773" width="25.7109375" style="25" customWidth="1"/>
    <col min="774" max="781" width="9.7109375" style="25" customWidth="1"/>
    <col min="782" max="782" width="25.7109375" style="25" customWidth="1"/>
    <col min="783" max="1028" width="9.140625" style="25"/>
    <col min="1029" max="1029" width="25.7109375" style="25" customWidth="1"/>
    <col min="1030" max="1037" width="9.7109375" style="25" customWidth="1"/>
    <col min="1038" max="1038" width="25.7109375" style="25" customWidth="1"/>
    <col min="1039" max="1284" width="9.140625" style="25"/>
    <col min="1285" max="1285" width="25.7109375" style="25" customWidth="1"/>
    <col min="1286" max="1293" width="9.7109375" style="25" customWidth="1"/>
    <col min="1294" max="1294" width="25.7109375" style="25" customWidth="1"/>
    <col min="1295" max="1540" width="9.140625" style="25"/>
    <col min="1541" max="1541" width="25.7109375" style="25" customWidth="1"/>
    <col min="1542" max="1549" width="9.7109375" style="25" customWidth="1"/>
    <col min="1550" max="1550" width="25.7109375" style="25" customWidth="1"/>
    <col min="1551" max="1796" width="9.140625" style="25"/>
    <col min="1797" max="1797" width="25.7109375" style="25" customWidth="1"/>
    <col min="1798" max="1805" width="9.7109375" style="25" customWidth="1"/>
    <col min="1806" max="1806" width="25.7109375" style="25" customWidth="1"/>
    <col min="1807" max="2052" width="9.140625" style="25"/>
    <col min="2053" max="2053" width="25.7109375" style="25" customWidth="1"/>
    <col min="2054" max="2061" width="9.7109375" style="25" customWidth="1"/>
    <col min="2062" max="2062" width="25.7109375" style="25" customWidth="1"/>
    <col min="2063" max="2308" width="9.140625" style="25"/>
    <col min="2309" max="2309" width="25.7109375" style="25" customWidth="1"/>
    <col min="2310" max="2317" width="9.7109375" style="25" customWidth="1"/>
    <col min="2318" max="2318" width="25.7109375" style="25" customWidth="1"/>
    <col min="2319" max="2564" width="9.140625" style="25"/>
    <col min="2565" max="2565" width="25.7109375" style="25" customWidth="1"/>
    <col min="2566" max="2573" width="9.7109375" style="25" customWidth="1"/>
    <col min="2574" max="2574" width="25.7109375" style="25" customWidth="1"/>
    <col min="2575" max="2820" width="9.140625" style="25"/>
    <col min="2821" max="2821" width="25.7109375" style="25" customWidth="1"/>
    <col min="2822" max="2829" width="9.7109375" style="25" customWidth="1"/>
    <col min="2830" max="2830" width="25.7109375" style="25" customWidth="1"/>
    <col min="2831" max="3076" width="9.140625" style="25"/>
    <col min="3077" max="3077" width="25.7109375" style="25" customWidth="1"/>
    <col min="3078" max="3085" width="9.7109375" style="25" customWidth="1"/>
    <col min="3086" max="3086" width="25.7109375" style="25" customWidth="1"/>
    <col min="3087" max="3332" width="9.140625" style="25"/>
    <col min="3333" max="3333" width="25.7109375" style="25" customWidth="1"/>
    <col min="3334" max="3341" width="9.7109375" style="25" customWidth="1"/>
    <col min="3342" max="3342" width="25.7109375" style="25" customWidth="1"/>
    <col min="3343" max="3588" width="9.140625" style="25"/>
    <col min="3589" max="3589" width="25.7109375" style="25" customWidth="1"/>
    <col min="3590" max="3597" width="9.7109375" style="25" customWidth="1"/>
    <col min="3598" max="3598" width="25.7109375" style="25" customWidth="1"/>
    <col min="3599" max="3844" width="9.140625" style="25"/>
    <col min="3845" max="3845" width="25.7109375" style="25" customWidth="1"/>
    <col min="3846" max="3853" width="9.7109375" style="25" customWidth="1"/>
    <col min="3854" max="3854" width="25.7109375" style="25" customWidth="1"/>
    <col min="3855" max="4100" width="9.140625" style="25"/>
    <col min="4101" max="4101" width="25.7109375" style="25" customWidth="1"/>
    <col min="4102" max="4109" width="9.7109375" style="25" customWidth="1"/>
    <col min="4110" max="4110" width="25.7109375" style="25" customWidth="1"/>
    <col min="4111" max="4356" width="9.140625" style="25"/>
    <col min="4357" max="4357" width="25.7109375" style="25" customWidth="1"/>
    <col min="4358" max="4365" width="9.7109375" style="25" customWidth="1"/>
    <col min="4366" max="4366" width="25.7109375" style="25" customWidth="1"/>
    <col min="4367" max="4612" width="9.140625" style="25"/>
    <col min="4613" max="4613" width="25.7109375" style="25" customWidth="1"/>
    <col min="4614" max="4621" width="9.7109375" style="25" customWidth="1"/>
    <col min="4622" max="4622" width="25.7109375" style="25" customWidth="1"/>
    <col min="4623" max="4868" width="9.140625" style="25"/>
    <col min="4869" max="4869" width="25.7109375" style="25" customWidth="1"/>
    <col min="4870" max="4877" width="9.7109375" style="25" customWidth="1"/>
    <col min="4878" max="4878" width="25.7109375" style="25" customWidth="1"/>
    <col min="4879" max="5124" width="9.140625" style="25"/>
    <col min="5125" max="5125" width="25.7109375" style="25" customWidth="1"/>
    <col min="5126" max="5133" width="9.7109375" style="25" customWidth="1"/>
    <col min="5134" max="5134" width="25.7109375" style="25" customWidth="1"/>
    <col min="5135" max="5380" width="9.140625" style="25"/>
    <col min="5381" max="5381" width="25.7109375" style="25" customWidth="1"/>
    <col min="5382" max="5389" width="9.7109375" style="25" customWidth="1"/>
    <col min="5390" max="5390" width="25.7109375" style="25" customWidth="1"/>
    <col min="5391" max="5636" width="9.140625" style="25"/>
    <col min="5637" max="5637" width="25.7109375" style="25" customWidth="1"/>
    <col min="5638" max="5645" width="9.7109375" style="25" customWidth="1"/>
    <col min="5646" max="5646" width="25.7109375" style="25" customWidth="1"/>
    <col min="5647" max="5892" width="9.140625" style="25"/>
    <col min="5893" max="5893" width="25.7109375" style="25" customWidth="1"/>
    <col min="5894" max="5901" width="9.7109375" style="25" customWidth="1"/>
    <col min="5902" max="5902" width="25.7109375" style="25" customWidth="1"/>
    <col min="5903" max="6148" width="9.140625" style="25"/>
    <col min="6149" max="6149" width="25.7109375" style="25" customWidth="1"/>
    <col min="6150" max="6157" width="9.7109375" style="25" customWidth="1"/>
    <col min="6158" max="6158" width="25.7109375" style="25" customWidth="1"/>
    <col min="6159" max="6404" width="9.140625" style="25"/>
    <col min="6405" max="6405" width="25.7109375" style="25" customWidth="1"/>
    <col min="6406" max="6413" width="9.7109375" style="25" customWidth="1"/>
    <col min="6414" max="6414" width="25.7109375" style="25" customWidth="1"/>
    <col min="6415" max="6660" width="9.140625" style="25"/>
    <col min="6661" max="6661" width="25.7109375" style="25" customWidth="1"/>
    <col min="6662" max="6669" width="9.7109375" style="25" customWidth="1"/>
    <col min="6670" max="6670" width="25.7109375" style="25" customWidth="1"/>
    <col min="6671" max="6916" width="9.140625" style="25"/>
    <col min="6917" max="6917" width="25.7109375" style="25" customWidth="1"/>
    <col min="6918" max="6925" width="9.7109375" style="25" customWidth="1"/>
    <col min="6926" max="6926" width="25.7109375" style="25" customWidth="1"/>
    <col min="6927" max="7172" width="9.140625" style="25"/>
    <col min="7173" max="7173" width="25.7109375" style="25" customWidth="1"/>
    <col min="7174" max="7181" width="9.7109375" style="25" customWidth="1"/>
    <col min="7182" max="7182" width="25.7109375" style="25" customWidth="1"/>
    <col min="7183" max="7428" width="9.140625" style="25"/>
    <col min="7429" max="7429" width="25.7109375" style="25" customWidth="1"/>
    <col min="7430" max="7437" width="9.7109375" style="25" customWidth="1"/>
    <col min="7438" max="7438" width="25.7109375" style="25" customWidth="1"/>
    <col min="7439" max="7684" width="9.140625" style="25"/>
    <col min="7685" max="7685" width="25.7109375" style="25" customWidth="1"/>
    <col min="7686" max="7693" width="9.7109375" style="25" customWidth="1"/>
    <col min="7694" max="7694" width="25.7109375" style="25" customWidth="1"/>
    <col min="7695" max="7940" width="9.140625" style="25"/>
    <col min="7941" max="7941" width="25.7109375" style="25" customWidth="1"/>
    <col min="7942" max="7949" width="9.7109375" style="25" customWidth="1"/>
    <col min="7950" max="7950" width="25.7109375" style="25" customWidth="1"/>
    <col min="7951" max="8196" width="9.140625" style="25"/>
    <col min="8197" max="8197" width="25.7109375" style="25" customWidth="1"/>
    <col min="8198" max="8205" width="9.7109375" style="25" customWidth="1"/>
    <col min="8206" max="8206" width="25.7109375" style="25" customWidth="1"/>
    <col min="8207" max="8452" width="9.140625" style="25"/>
    <col min="8453" max="8453" width="25.7109375" style="25" customWidth="1"/>
    <col min="8454" max="8461" width="9.7109375" style="25" customWidth="1"/>
    <col min="8462" max="8462" width="25.7109375" style="25" customWidth="1"/>
    <col min="8463" max="8708" width="9.140625" style="25"/>
    <col min="8709" max="8709" width="25.7109375" style="25" customWidth="1"/>
    <col min="8710" max="8717" width="9.7109375" style="25" customWidth="1"/>
    <col min="8718" max="8718" width="25.7109375" style="25" customWidth="1"/>
    <col min="8719" max="8964" width="9.140625" style="25"/>
    <col min="8965" max="8965" width="25.7109375" style="25" customWidth="1"/>
    <col min="8966" max="8973" width="9.7109375" style="25" customWidth="1"/>
    <col min="8974" max="8974" width="25.7109375" style="25" customWidth="1"/>
    <col min="8975" max="9220" width="9.140625" style="25"/>
    <col min="9221" max="9221" width="25.7109375" style="25" customWidth="1"/>
    <col min="9222" max="9229" width="9.7109375" style="25" customWidth="1"/>
    <col min="9230" max="9230" width="25.7109375" style="25" customWidth="1"/>
    <col min="9231" max="9476" width="9.140625" style="25"/>
    <col min="9477" max="9477" width="25.7109375" style="25" customWidth="1"/>
    <col min="9478" max="9485" width="9.7109375" style="25" customWidth="1"/>
    <col min="9486" max="9486" width="25.7109375" style="25" customWidth="1"/>
    <col min="9487" max="9732" width="9.140625" style="25"/>
    <col min="9733" max="9733" width="25.7109375" style="25" customWidth="1"/>
    <col min="9734" max="9741" width="9.7109375" style="25" customWidth="1"/>
    <col min="9742" max="9742" width="25.7109375" style="25" customWidth="1"/>
    <col min="9743" max="9988" width="9.140625" style="25"/>
    <col min="9989" max="9989" width="25.7109375" style="25" customWidth="1"/>
    <col min="9990" max="9997" width="9.7109375" style="25" customWidth="1"/>
    <col min="9998" max="9998" width="25.7109375" style="25" customWidth="1"/>
    <col min="9999" max="10244" width="9.140625" style="25"/>
    <col min="10245" max="10245" width="25.7109375" style="25" customWidth="1"/>
    <col min="10246" max="10253" width="9.7109375" style="25" customWidth="1"/>
    <col min="10254" max="10254" width="25.7109375" style="25" customWidth="1"/>
    <col min="10255" max="10500" width="9.140625" style="25"/>
    <col min="10501" max="10501" width="25.7109375" style="25" customWidth="1"/>
    <col min="10502" max="10509" width="9.7109375" style="25" customWidth="1"/>
    <col min="10510" max="10510" width="25.7109375" style="25" customWidth="1"/>
    <col min="10511" max="10756" width="9.140625" style="25"/>
    <col min="10757" max="10757" width="25.7109375" style="25" customWidth="1"/>
    <col min="10758" max="10765" width="9.7109375" style="25" customWidth="1"/>
    <col min="10766" max="10766" width="25.7109375" style="25" customWidth="1"/>
    <col min="10767" max="11012" width="9.140625" style="25"/>
    <col min="11013" max="11013" width="25.7109375" style="25" customWidth="1"/>
    <col min="11014" max="11021" width="9.7109375" style="25" customWidth="1"/>
    <col min="11022" max="11022" width="25.7109375" style="25" customWidth="1"/>
    <col min="11023" max="11268" width="9.140625" style="25"/>
    <col min="11269" max="11269" width="25.7109375" style="25" customWidth="1"/>
    <col min="11270" max="11277" width="9.7109375" style="25" customWidth="1"/>
    <col min="11278" max="11278" width="25.7109375" style="25" customWidth="1"/>
    <col min="11279" max="11524" width="9.140625" style="25"/>
    <col min="11525" max="11525" width="25.7109375" style="25" customWidth="1"/>
    <col min="11526" max="11533" width="9.7109375" style="25" customWidth="1"/>
    <col min="11534" max="11534" width="25.7109375" style="25" customWidth="1"/>
    <col min="11535" max="11780" width="9.140625" style="25"/>
    <col min="11781" max="11781" width="25.7109375" style="25" customWidth="1"/>
    <col min="11782" max="11789" width="9.7109375" style="25" customWidth="1"/>
    <col min="11790" max="11790" width="25.7109375" style="25" customWidth="1"/>
    <col min="11791" max="12036" width="9.140625" style="25"/>
    <col min="12037" max="12037" width="25.7109375" style="25" customWidth="1"/>
    <col min="12038" max="12045" width="9.7109375" style="25" customWidth="1"/>
    <col min="12046" max="12046" width="25.7109375" style="25" customWidth="1"/>
    <col min="12047" max="12292" width="9.140625" style="25"/>
    <col min="12293" max="12293" width="25.7109375" style="25" customWidth="1"/>
    <col min="12294" max="12301" width="9.7109375" style="25" customWidth="1"/>
    <col min="12302" max="12302" width="25.7109375" style="25" customWidth="1"/>
    <col min="12303" max="12548" width="9.140625" style="25"/>
    <col min="12549" max="12549" width="25.7109375" style="25" customWidth="1"/>
    <col min="12550" max="12557" width="9.7109375" style="25" customWidth="1"/>
    <col min="12558" max="12558" width="25.7109375" style="25" customWidth="1"/>
    <col min="12559" max="12804" width="9.140625" style="25"/>
    <col min="12805" max="12805" width="25.7109375" style="25" customWidth="1"/>
    <col min="12806" max="12813" width="9.7109375" style="25" customWidth="1"/>
    <col min="12814" max="12814" width="25.7109375" style="25" customWidth="1"/>
    <col min="12815" max="13060" width="9.140625" style="25"/>
    <col min="13061" max="13061" width="25.7109375" style="25" customWidth="1"/>
    <col min="13062" max="13069" width="9.7109375" style="25" customWidth="1"/>
    <col min="13070" max="13070" width="25.7109375" style="25" customWidth="1"/>
    <col min="13071" max="13316" width="9.140625" style="25"/>
    <col min="13317" max="13317" width="25.7109375" style="25" customWidth="1"/>
    <col min="13318" max="13325" width="9.7109375" style="25" customWidth="1"/>
    <col min="13326" max="13326" width="25.7109375" style="25" customWidth="1"/>
    <col min="13327" max="13572" width="9.140625" style="25"/>
    <col min="13573" max="13573" width="25.7109375" style="25" customWidth="1"/>
    <col min="13574" max="13581" width="9.7109375" style="25" customWidth="1"/>
    <col min="13582" max="13582" width="25.7109375" style="25" customWidth="1"/>
    <col min="13583" max="13828" width="9.140625" style="25"/>
    <col min="13829" max="13829" width="25.7109375" style="25" customWidth="1"/>
    <col min="13830" max="13837" width="9.7109375" style="25" customWidth="1"/>
    <col min="13838" max="13838" width="25.7109375" style="25" customWidth="1"/>
    <col min="13839" max="14084" width="9.140625" style="25"/>
    <col min="14085" max="14085" width="25.7109375" style="25" customWidth="1"/>
    <col min="14086" max="14093" width="9.7109375" style="25" customWidth="1"/>
    <col min="14094" max="14094" width="25.7109375" style="25" customWidth="1"/>
    <col min="14095" max="14340" width="9.140625" style="25"/>
    <col min="14341" max="14341" width="25.7109375" style="25" customWidth="1"/>
    <col min="14342" max="14349" width="9.7109375" style="25" customWidth="1"/>
    <col min="14350" max="14350" width="25.7109375" style="25" customWidth="1"/>
    <col min="14351" max="14596" width="9.140625" style="25"/>
    <col min="14597" max="14597" width="25.7109375" style="25" customWidth="1"/>
    <col min="14598" max="14605" width="9.7109375" style="25" customWidth="1"/>
    <col min="14606" max="14606" width="25.7109375" style="25" customWidth="1"/>
    <col min="14607" max="14852" width="9.140625" style="25"/>
    <col min="14853" max="14853" width="25.7109375" style="25" customWidth="1"/>
    <col min="14854" max="14861" width="9.7109375" style="25" customWidth="1"/>
    <col min="14862" max="14862" width="25.7109375" style="25" customWidth="1"/>
    <col min="14863" max="15108" width="9.140625" style="25"/>
    <col min="15109" max="15109" width="25.7109375" style="25" customWidth="1"/>
    <col min="15110" max="15117" width="9.7109375" style="25" customWidth="1"/>
    <col min="15118" max="15118" width="25.7109375" style="25" customWidth="1"/>
    <col min="15119" max="15364" width="9.140625" style="25"/>
    <col min="15365" max="15365" width="25.7109375" style="25" customWidth="1"/>
    <col min="15366" max="15373" width="9.7109375" style="25" customWidth="1"/>
    <col min="15374" max="15374" width="25.7109375" style="25" customWidth="1"/>
    <col min="15375" max="15620" width="9.140625" style="25"/>
    <col min="15621" max="15621" width="25.7109375" style="25" customWidth="1"/>
    <col min="15622" max="15629" width="9.7109375" style="25" customWidth="1"/>
    <col min="15630" max="15630" width="25.7109375" style="25" customWidth="1"/>
    <col min="15631" max="15876" width="9.140625" style="25"/>
    <col min="15877" max="15877" width="25.7109375" style="25" customWidth="1"/>
    <col min="15878" max="15885" width="9.7109375" style="25" customWidth="1"/>
    <col min="15886" max="15886" width="25.7109375" style="25" customWidth="1"/>
    <col min="15887" max="16132" width="9.140625" style="25"/>
    <col min="16133" max="16133" width="25.7109375" style="25" customWidth="1"/>
    <col min="16134" max="16141" width="9.7109375" style="25" customWidth="1"/>
    <col min="16142" max="16142" width="25.7109375" style="25" customWidth="1"/>
    <col min="16143" max="16384" width="9.140625" style="25"/>
  </cols>
  <sheetData>
    <row r="1" spans="1:15" ht="25.5" customHeight="1" x14ac:dyDescent="0.5">
      <c r="A1" s="1314" t="s">
        <v>460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  <c r="N1" s="1314"/>
    </row>
    <row r="2" spans="1:15" ht="19.5" customHeight="1" x14ac:dyDescent="0.25">
      <c r="A2" s="1315" t="s">
        <v>784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  <c r="N2" s="1315"/>
    </row>
    <row r="3" spans="1:15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  <c r="N3" s="1311"/>
    </row>
    <row r="4" spans="1:15" ht="27.75" customHeight="1" x14ac:dyDescent="0.25">
      <c r="A4" s="615" t="s">
        <v>651</v>
      </c>
      <c r="B4" s="1207"/>
      <c r="C4" s="1206"/>
      <c r="D4" s="1206"/>
      <c r="E4" s="1206"/>
      <c r="F4" s="1207"/>
      <c r="G4" s="1206"/>
      <c r="H4" s="1206"/>
      <c r="I4" s="1206"/>
      <c r="J4" s="1206"/>
      <c r="K4" s="1206"/>
      <c r="L4" s="1206"/>
      <c r="M4" s="1206"/>
      <c r="N4" s="1203" t="s">
        <v>77</v>
      </c>
    </row>
    <row r="5" spans="1:15" ht="30.75" customHeight="1" x14ac:dyDescent="0.2">
      <c r="A5" s="1316" t="s">
        <v>780</v>
      </c>
      <c r="B5" s="1322" t="s">
        <v>562</v>
      </c>
      <c r="C5" s="1323"/>
      <c r="D5" s="1323"/>
      <c r="E5" s="1323"/>
      <c r="F5" s="1318" t="s">
        <v>563</v>
      </c>
      <c r="G5" s="1291"/>
      <c r="H5" s="1291"/>
      <c r="I5" s="1291"/>
      <c r="J5" s="1291" t="s">
        <v>561</v>
      </c>
      <c r="K5" s="1291"/>
      <c r="L5" s="1291"/>
      <c r="M5" s="1319"/>
      <c r="N5" s="1320" t="s">
        <v>779</v>
      </c>
    </row>
    <row r="6" spans="1:15" ht="39" customHeight="1" x14ac:dyDescent="0.2">
      <c r="A6" s="1317"/>
      <c r="B6" s="77" t="s">
        <v>389</v>
      </c>
      <c r="C6" s="77" t="s">
        <v>337</v>
      </c>
      <c r="D6" s="77" t="s">
        <v>1300</v>
      </c>
      <c r="E6" s="77" t="s">
        <v>336</v>
      </c>
      <c r="F6" s="77" t="s">
        <v>389</v>
      </c>
      <c r="G6" s="77" t="s">
        <v>337</v>
      </c>
      <c r="H6" s="77" t="s">
        <v>1300</v>
      </c>
      <c r="I6" s="77" t="s">
        <v>336</v>
      </c>
      <c r="J6" s="77" t="s">
        <v>389</v>
      </c>
      <c r="K6" s="77" t="s">
        <v>337</v>
      </c>
      <c r="L6" s="77" t="s">
        <v>1300</v>
      </c>
      <c r="M6" s="77" t="s">
        <v>336</v>
      </c>
      <c r="N6" s="1321"/>
    </row>
    <row r="7" spans="1:15" ht="24.95" customHeight="1" thickBot="1" x14ac:dyDescent="0.25">
      <c r="A7" s="491" t="s">
        <v>539</v>
      </c>
      <c r="B7" s="158">
        <f t="shared" ref="B7:B15" si="0">SUM(C7:E7)</f>
        <v>10353</v>
      </c>
      <c r="C7" s="139">
        <f t="shared" ref="C7:E9" si="1">K7+G7</f>
        <v>33</v>
      </c>
      <c r="D7" s="139">
        <f t="shared" si="1"/>
        <v>382</v>
      </c>
      <c r="E7" s="139">
        <f t="shared" si="1"/>
        <v>9938</v>
      </c>
      <c r="F7" s="158">
        <f>I7+H7+G7</f>
        <v>9186</v>
      </c>
      <c r="G7" s="140">
        <v>27</v>
      </c>
      <c r="H7" s="140">
        <v>332</v>
      </c>
      <c r="I7" s="140">
        <v>8827</v>
      </c>
      <c r="J7" s="158">
        <f>M7+L7+K7</f>
        <v>1167</v>
      </c>
      <c r="K7" s="140">
        <v>6</v>
      </c>
      <c r="L7" s="140">
        <v>50</v>
      </c>
      <c r="M7" s="140">
        <v>1111</v>
      </c>
      <c r="N7" s="472" t="s">
        <v>35</v>
      </c>
    </row>
    <row r="8" spans="1:15" ht="24.95" customHeight="1" thickBot="1" x14ac:dyDescent="0.25">
      <c r="A8" s="492" t="s">
        <v>540</v>
      </c>
      <c r="B8" s="303">
        <f t="shared" si="0"/>
        <v>10000</v>
      </c>
      <c r="C8" s="457">
        <f t="shared" si="1"/>
        <v>37</v>
      </c>
      <c r="D8" s="457">
        <f t="shared" si="1"/>
        <v>428</v>
      </c>
      <c r="E8" s="457">
        <f t="shared" si="1"/>
        <v>9535</v>
      </c>
      <c r="F8" s="303">
        <f t="shared" ref="F8:F15" si="2">I8+H8+G8</f>
        <v>6516</v>
      </c>
      <c r="G8" s="142">
        <v>19</v>
      </c>
      <c r="H8" s="142">
        <v>260</v>
      </c>
      <c r="I8" s="142">
        <v>6237</v>
      </c>
      <c r="J8" s="303">
        <f t="shared" ref="J8:J15" si="3">M8+L8+K8</f>
        <v>3484</v>
      </c>
      <c r="K8" s="142">
        <v>18</v>
      </c>
      <c r="L8" s="142">
        <v>168</v>
      </c>
      <c r="M8" s="142">
        <v>3298</v>
      </c>
      <c r="N8" s="474" t="s">
        <v>36</v>
      </c>
      <c r="O8" s="88"/>
    </row>
    <row r="9" spans="1:15" ht="24.95" customHeight="1" thickBot="1" x14ac:dyDescent="0.25">
      <c r="A9" s="491" t="s">
        <v>541</v>
      </c>
      <c r="B9" s="158">
        <f t="shared" si="0"/>
        <v>2610</v>
      </c>
      <c r="C9" s="139">
        <f t="shared" si="1"/>
        <v>6</v>
      </c>
      <c r="D9" s="139">
        <f t="shared" si="1"/>
        <v>114</v>
      </c>
      <c r="E9" s="139">
        <f t="shared" si="1"/>
        <v>2490</v>
      </c>
      <c r="F9" s="158">
        <f t="shared" si="2"/>
        <v>2079</v>
      </c>
      <c r="G9" s="143">
        <v>3</v>
      </c>
      <c r="H9" s="143">
        <v>78</v>
      </c>
      <c r="I9" s="143">
        <v>1998</v>
      </c>
      <c r="J9" s="158">
        <f t="shared" si="3"/>
        <v>531</v>
      </c>
      <c r="K9" s="143">
        <v>3</v>
      </c>
      <c r="L9" s="143">
        <v>36</v>
      </c>
      <c r="M9" s="143">
        <v>492</v>
      </c>
      <c r="N9" s="473" t="s">
        <v>37</v>
      </c>
    </row>
    <row r="10" spans="1:15" ht="24.95" customHeight="1" thickBot="1" x14ac:dyDescent="0.25">
      <c r="A10" s="492" t="s">
        <v>542</v>
      </c>
      <c r="B10" s="303">
        <f t="shared" si="0"/>
        <v>1552</v>
      </c>
      <c r="C10" s="457">
        <f t="shared" ref="C10:C15" si="4">K10+G10</f>
        <v>3</v>
      </c>
      <c r="D10" s="457">
        <f t="shared" ref="D10:D15" si="5">L10+H10</f>
        <v>72</v>
      </c>
      <c r="E10" s="457">
        <f t="shared" ref="E10:E15" si="6">M10+I10</f>
        <v>1477</v>
      </c>
      <c r="F10" s="303">
        <f t="shared" si="2"/>
        <v>918</v>
      </c>
      <c r="G10" s="142">
        <v>0</v>
      </c>
      <c r="H10" s="142">
        <v>32</v>
      </c>
      <c r="I10" s="142">
        <v>886</v>
      </c>
      <c r="J10" s="303">
        <f t="shared" si="3"/>
        <v>634</v>
      </c>
      <c r="K10" s="142">
        <v>3</v>
      </c>
      <c r="L10" s="142">
        <v>40</v>
      </c>
      <c r="M10" s="142">
        <v>591</v>
      </c>
      <c r="N10" s="474" t="s">
        <v>496</v>
      </c>
    </row>
    <row r="11" spans="1:15" ht="24.95" customHeight="1" thickBot="1" x14ac:dyDescent="0.25">
      <c r="A11" s="491" t="s">
        <v>543</v>
      </c>
      <c r="B11" s="158">
        <f t="shared" si="0"/>
        <v>811</v>
      </c>
      <c r="C11" s="139">
        <f t="shared" si="4"/>
        <v>3</v>
      </c>
      <c r="D11" s="139">
        <f t="shared" si="5"/>
        <v>40</v>
      </c>
      <c r="E11" s="139">
        <f t="shared" si="6"/>
        <v>768</v>
      </c>
      <c r="F11" s="158">
        <f t="shared" si="2"/>
        <v>635</v>
      </c>
      <c r="G11" s="145">
        <v>0</v>
      </c>
      <c r="H11" s="143">
        <v>32</v>
      </c>
      <c r="I11" s="143">
        <v>603</v>
      </c>
      <c r="J11" s="158">
        <f t="shared" si="3"/>
        <v>176</v>
      </c>
      <c r="K11" s="143">
        <v>3</v>
      </c>
      <c r="L11" s="143">
        <v>8</v>
      </c>
      <c r="M11" s="143">
        <v>165</v>
      </c>
      <c r="N11" s="473" t="s">
        <v>39</v>
      </c>
    </row>
    <row r="12" spans="1:15" ht="24.95" customHeight="1" thickBot="1" x14ac:dyDescent="0.25">
      <c r="A12" s="492" t="s">
        <v>544</v>
      </c>
      <c r="B12" s="303">
        <f t="shared" si="0"/>
        <v>80</v>
      </c>
      <c r="C12" s="457">
        <f t="shared" si="4"/>
        <v>0</v>
      </c>
      <c r="D12" s="457">
        <f t="shared" si="5"/>
        <v>2</v>
      </c>
      <c r="E12" s="457">
        <f t="shared" si="6"/>
        <v>78</v>
      </c>
      <c r="F12" s="303">
        <f t="shared" si="2"/>
        <v>47</v>
      </c>
      <c r="G12" s="142">
        <v>0</v>
      </c>
      <c r="H12" s="142">
        <v>0</v>
      </c>
      <c r="I12" s="142">
        <v>47</v>
      </c>
      <c r="J12" s="303">
        <f t="shared" si="3"/>
        <v>33</v>
      </c>
      <c r="K12" s="142">
        <v>0</v>
      </c>
      <c r="L12" s="142">
        <v>2</v>
      </c>
      <c r="M12" s="142">
        <v>31</v>
      </c>
      <c r="N12" s="474" t="s">
        <v>40</v>
      </c>
    </row>
    <row r="13" spans="1:15" ht="24.95" customHeight="1" thickBot="1" x14ac:dyDescent="0.25">
      <c r="A13" s="491" t="s">
        <v>545</v>
      </c>
      <c r="B13" s="158">
        <f t="shared" si="0"/>
        <v>1359</v>
      </c>
      <c r="C13" s="139">
        <f t="shared" si="4"/>
        <v>9</v>
      </c>
      <c r="D13" s="139">
        <f t="shared" si="5"/>
        <v>64</v>
      </c>
      <c r="E13" s="139">
        <f t="shared" si="6"/>
        <v>1286</v>
      </c>
      <c r="F13" s="158">
        <f t="shared" si="2"/>
        <v>731</v>
      </c>
      <c r="G13" s="145">
        <v>0</v>
      </c>
      <c r="H13" s="143">
        <v>28</v>
      </c>
      <c r="I13" s="143">
        <v>703</v>
      </c>
      <c r="J13" s="158">
        <f t="shared" si="3"/>
        <v>628</v>
      </c>
      <c r="K13" s="143">
        <v>9</v>
      </c>
      <c r="L13" s="143">
        <v>36</v>
      </c>
      <c r="M13" s="143">
        <v>583</v>
      </c>
      <c r="N13" s="473" t="s">
        <v>41</v>
      </c>
    </row>
    <row r="14" spans="1:15" ht="24.95" customHeight="1" thickBot="1" x14ac:dyDescent="0.25">
      <c r="A14" s="493" t="s">
        <v>546</v>
      </c>
      <c r="B14" s="303">
        <f t="shared" si="0"/>
        <v>446</v>
      </c>
      <c r="C14" s="457">
        <f t="shared" si="4"/>
        <v>0</v>
      </c>
      <c r="D14" s="457">
        <f t="shared" si="5"/>
        <v>22</v>
      </c>
      <c r="E14" s="457">
        <f t="shared" si="6"/>
        <v>424</v>
      </c>
      <c r="F14" s="303">
        <f t="shared" si="2"/>
        <v>239</v>
      </c>
      <c r="G14" s="142">
        <v>0</v>
      </c>
      <c r="H14" s="142">
        <v>14</v>
      </c>
      <c r="I14" s="142">
        <v>225</v>
      </c>
      <c r="J14" s="303">
        <f t="shared" si="3"/>
        <v>207</v>
      </c>
      <c r="K14" s="142">
        <v>0</v>
      </c>
      <c r="L14" s="142">
        <v>8</v>
      </c>
      <c r="M14" s="142">
        <v>199</v>
      </c>
      <c r="N14" s="474" t="s">
        <v>500</v>
      </c>
    </row>
    <row r="15" spans="1:15" ht="24.95" customHeight="1" x14ac:dyDescent="0.2">
      <c r="A15" s="494" t="s">
        <v>552</v>
      </c>
      <c r="B15" s="460">
        <f t="shared" si="0"/>
        <v>111</v>
      </c>
      <c r="C15" s="461">
        <f t="shared" si="4"/>
        <v>0</v>
      </c>
      <c r="D15" s="461">
        <f t="shared" si="5"/>
        <v>8</v>
      </c>
      <c r="E15" s="461">
        <f t="shared" si="6"/>
        <v>103</v>
      </c>
      <c r="F15" s="170">
        <f t="shared" si="2"/>
        <v>0</v>
      </c>
      <c r="G15" s="145">
        <v>0</v>
      </c>
      <c r="H15" s="145">
        <v>0</v>
      </c>
      <c r="I15" s="145">
        <v>0</v>
      </c>
      <c r="J15" s="170">
        <f t="shared" si="3"/>
        <v>111</v>
      </c>
      <c r="K15" s="145">
        <v>0</v>
      </c>
      <c r="L15" s="145">
        <v>8</v>
      </c>
      <c r="M15" s="145">
        <v>103</v>
      </c>
      <c r="N15" s="475" t="s">
        <v>175</v>
      </c>
    </row>
    <row r="16" spans="1:15" ht="30" customHeight="1" x14ac:dyDescent="0.2">
      <c r="A16" s="495" t="s">
        <v>42</v>
      </c>
      <c r="B16" s="204">
        <f>SUM(B7:B15)</f>
        <v>27322</v>
      </c>
      <c r="C16" s="204">
        <f>SUM(C7:C15)</f>
        <v>91</v>
      </c>
      <c r="D16" s="204">
        <f t="shared" ref="D16:K16" si="7">SUM(D7:D15)</f>
        <v>1132</v>
      </c>
      <c r="E16" s="204">
        <f t="shared" si="7"/>
        <v>26099</v>
      </c>
      <c r="F16" s="204">
        <f t="shared" si="7"/>
        <v>20351</v>
      </c>
      <c r="G16" s="204">
        <f t="shared" si="7"/>
        <v>49</v>
      </c>
      <c r="H16" s="204">
        <f t="shared" si="7"/>
        <v>776</v>
      </c>
      <c r="I16" s="204">
        <f t="shared" si="7"/>
        <v>19526</v>
      </c>
      <c r="J16" s="204">
        <f t="shared" si="7"/>
        <v>6971</v>
      </c>
      <c r="K16" s="204">
        <f t="shared" si="7"/>
        <v>42</v>
      </c>
      <c r="L16" s="204">
        <f>SUM(L7:L15)</f>
        <v>356</v>
      </c>
      <c r="M16" s="204">
        <f>SUM(M7:M15)</f>
        <v>6573</v>
      </c>
      <c r="N16" s="490" t="s">
        <v>43</v>
      </c>
    </row>
    <row r="17" ht="16.5" customHeight="1" x14ac:dyDescent="0.25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M36"/>
  <sheetViews>
    <sheetView view="pageBreakPreview" zoomScale="90" zoomScaleNormal="100" zoomScaleSheetLayoutView="90" workbookViewId="0">
      <selection activeCell="O18" sqref="O18"/>
    </sheetView>
  </sheetViews>
  <sheetFormatPr defaultColWidth="8.85546875" defaultRowHeight="15" x14ac:dyDescent="0.25"/>
  <cols>
    <col min="1" max="1" width="20" style="38" customWidth="1"/>
    <col min="2" max="2" width="9" style="40" customWidth="1"/>
    <col min="3" max="10" width="8.7109375" style="38" customWidth="1"/>
    <col min="11" max="11" width="8.28515625" style="38" customWidth="1"/>
    <col min="12" max="12" width="9.7109375" style="38" customWidth="1"/>
    <col min="13" max="13" width="20" style="38" customWidth="1"/>
    <col min="14" max="256" width="9.140625" style="25"/>
    <col min="257" max="257" width="23.28515625" style="25" bestFit="1" customWidth="1"/>
    <col min="258" max="258" width="7.7109375" style="25" customWidth="1"/>
    <col min="259" max="267" width="8.7109375" style="25" customWidth="1"/>
    <col min="268" max="268" width="7.7109375" style="25" customWidth="1"/>
    <col min="269" max="269" width="20.28515625" style="25" bestFit="1" customWidth="1"/>
    <col min="270" max="512" width="9.140625" style="25"/>
    <col min="513" max="513" width="23.28515625" style="25" bestFit="1" customWidth="1"/>
    <col min="514" max="514" width="7.7109375" style="25" customWidth="1"/>
    <col min="515" max="523" width="8.7109375" style="25" customWidth="1"/>
    <col min="524" max="524" width="7.7109375" style="25" customWidth="1"/>
    <col min="525" max="525" width="20.28515625" style="25" bestFit="1" customWidth="1"/>
    <col min="526" max="768" width="9.140625" style="25"/>
    <col min="769" max="769" width="23.28515625" style="25" bestFit="1" customWidth="1"/>
    <col min="770" max="770" width="7.7109375" style="25" customWidth="1"/>
    <col min="771" max="779" width="8.7109375" style="25" customWidth="1"/>
    <col min="780" max="780" width="7.7109375" style="25" customWidth="1"/>
    <col min="781" max="781" width="20.28515625" style="25" bestFit="1" customWidth="1"/>
    <col min="782" max="1024" width="9.140625" style="25"/>
    <col min="1025" max="1025" width="23.28515625" style="25" bestFit="1" customWidth="1"/>
    <col min="1026" max="1026" width="7.7109375" style="25" customWidth="1"/>
    <col min="1027" max="1035" width="8.7109375" style="25" customWidth="1"/>
    <col min="1036" max="1036" width="7.7109375" style="25" customWidth="1"/>
    <col min="1037" max="1037" width="20.28515625" style="25" bestFit="1" customWidth="1"/>
    <col min="1038" max="1280" width="9.140625" style="25"/>
    <col min="1281" max="1281" width="23.28515625" style="25" bestFit="1" customWidth="1"/>
    <col min="1282" max="1282" width="7.7109375" style="25" customWidth="1"/>
    <col min="1283" max="1291" width="8.7109375" style="25" customWidth="1"/>
    <col min="1292" max="1292" width="7.7109375" style="25" customWidth="1"/>
    <col min="1293" max="1293" width="20.28515625" style="25" bestFit="1" customWidth="1"/>
    <col min="1294" max="1536" width="9.140625" style="25"/>
    <col min="1537" max="1537" width="23.28515625" style="25" bestFit="1" customWidth="1"/>
    <col min="1538" max="1538" width="7.7109375" style="25" customWidth="1"/>
    <col min="1539" max="1547" width="8.7109375" style="25" customWidth="1"/>
    <col min="1548" max="1548" width="7.7109375" style="25" customWidth="1"/>
    <col min="1549" max="1549" width="20.28515625" style="25" bestFit="1" customWidth="1"/>
    <col min="1550" max="1792" width="9.140625" style="25"/>
    <col min="1793" max="1793" width="23.28515625" style="25" bestFit="1" customWidth="1"/>
    <col min="1794" max="1794" width="7.7109375" style="25" customWidth="1"/>
    <col min="1795" max="1803" width="8.7109375" style="25" customWidth="1"/>
    <col min="1804" max="1804" width="7.7109375" style="25" customWidth="1"/>
    <col min="1805" max="1805" width="20.28515625" style="25" bestFit="1" customWidth="1"/>
    <col min="1806" max="2048" width="9.140625" style="25"/>
    <col min="2049" max="2049" width="23.28515625" style="25" bestFit="1" customWidth="1"/>
    <col min="2050" max="2050" width="7.7109375" style="25" customWidth="1"/>
    <col min="2051" max="2059" width="8.7109375" style="25" customWidth="1"/>
    <col min="2060" max="2060" width="7.7109375" style="25" customWidth="1"/>
    <col min="2061" max="2061" width="20.28515625" style="25" bestFit="1" customWidth="1"/>
    <col min="2062" max="2304" width="9.140625" style="25"/>
    <col min="2305" max="2305" width="23.28515625" style="25" bestFit="1" customWidth="1"/>
    <col min="2306" max="2306" width="7.7109375" style="25" customWidth="1"/>
    <col min="2307" max="2315" width="8.7109375" style="25" customWidth="1"/>
    <col min="2316" max="2316" width="7.7109375" style="25" customWidth="1"/>
    <col min="2317" max="2317" width="20.28515625" style="25" bestFit="1" customWidth="1"/>
    <col min="2318" max="2560" width="9.140625" style="25"/>
    <col min="2561" max="2561" width="23.28515625" style="25" bestFit="1" customWidth="1"/>
    <col min="2562" max="2562" width="7.7109375" style="25" customWidth="1"/>
    <col min="2563" max="2571" width="8.7109375" style="25" customWidth="1"/>
    <col min="2572" max="2572" width="7.7109375" style="25" customWidth="1"/>
    <col min="2573" max="2573" width="20.28515625" style="25" bestFit="1" customWidth="1"/>
    <col min="2574" max="2816" width="9.140625" style="25"/>
    <col min="2817" max="2817" width="23.28515625" style="25" bestFit="1" customWidth="1"/>
    <col min="2818" max="2818" width="7.7109375" style="25" customWidth="1"/>
    <col min="2819" max="2827" width="8.7109375" style="25" customWidth="1"/>
    <col min="2828" max="2828" width="7.7109375" style="25" customWidth="1"/>
    <col min="2829" max="2829" width="20.28515625" style="25" bestFit="1" customWidth="1"/>
    <col min="2830" max="3072" width="9.140625" style="25"/>
    <col min="3073" max="3073" width="23.28515625" style="25" bestFit="1" customWidth="1"/>
    <col min="3074" max="3074" width="7.7109375" style="25" customWidth="1"/>
    <col min="3075" max="3083" width="8.7109375" style="25" customWidth="1"/>
    <col min="3084" max="3084" width="7.7109375" style="25" customWidth="1"/>
    <col min="3085" max="3085" width="20.28515625" style="25" bestFit="1" customWidth="1"/>
    <col min="3086" max="3328" width="9.140625" style="25"/>
    <col min="3329" max="3329" width="23.28515625" style="25" bestFit="1" customWidth="1"/>
    <col min="3330" max="3330" width="7.7109375" style="25" customWidth="1"/>
    <col min="3331" max="3339" width="8.7109375" style="25" customWidth="1"/>
    <col min="3340" max="3340" width="7.7109375" style="25" customWidth="1"/>
    <col min="3341" max="3341" width="20.28515625" style="25" bestFit="1" customWidth="1"/>
    <col min="3342" max="3584" width="9.140625" style="25"/>
    <col min="3585" max="3585" width="23.28515625" style="25" bestFit="1" customWidth="1"/>
    <col min="3586" max="3586" width="7.7109375" style="25" customWidth="1"/>
    <col min="3587" max="3595" width="8.7109375" style="25" customWidth="1"/>
    <col min="3596" max="3596" width="7.7109375" style="25" customWidth="1"/>
    <col min="3597" max="3597" width="20.28515625" style="25" bestFit="1" customWidth="1"/>
    <col min="3598" max="3840" width="9.140625" style="25"/>
    <col min="3841" max="3841" width="23.28515625" style="25" bestFit="1" customWidth="1"/>
    <col min="3842" max="3842" width="7.7109375" style="25" customWidth="1"/>
    <col min="3843" max="3851" width="8.7109375" style="25" customWidth="1"/>
    <col min="3852" max="3852" width="7.7109375" style="25" customWidth="1"/>
    <col min="3853" max="3853" width="20.28515625" style="25" bestFit="1" customWidth="1"/>
    <col min="3854" max="4096" width="9.140625" style="25"/>
    <col min="4097" max="4097" width="23.28515625" style="25" bestFit="1" customWidth="1"/>
    <col min="4098" max="4098" width="7.7109375" style="25" customWidth="1"/>
    <col min="4099" max="4107" width="8.7109375" style="25" customWidth="1"/>
    <col min="4108" max="4108" width="7.7109375" style="25" customWidth="1"/>
    <col min="4109" max="4109" width="20.28515625" style="25" bestFit="1" customWidth="1"/>
    <col min="4110" max="4352" width="9.140625" style="25"/>
    <col min="4353" max="4353" width="23.28515625" style="25" bestFit="1" customWidth="1"/>
    <col min="4354" max="4354" width="7.7109375" style="25" customWidth="1"/>
    <col min="4355" max="4363" width="8.7109375" style="25" customWidth="1"/>
    <col min="4364" max="4364" width="7.7109375" style="25" customWidth="1"/>
    <col min="4365" max="4365" width="20.28515625" style="25" bestFit="1" customWidth="1"/>
    <col min="4366" max="4608" width="9.140625" style="25"/>
    <col min="4609" max="4609" width="23.28515625" style="25" bestFit="1" customWidth="1"/>
    <col min="4610" max="4610" width="7.7109375" style="25" customWidth="1"/>
    <col min="4611" max="4619" width="8.7109375" style="25" customWidth="1"/>
    <col min="4620" max="4620" width="7.7109375" style="25" customWidth="1"/>
    <col min="4621" max="4621" width="20.28515625" style="25" bestFit="1" customWidth="1"/>
    <col min="4622" max="4864" width="9.140625" style="25"/>
    <col min="4865" max="4865" width="23.28515625" style="25" bestFit="1" customWidth="1"/>
    <col min="4866" max="4866" width="7.7109375" style="25" customWidth="1"/>
    <col min="4867" max="4875" width="8.7109375" style="25" customWidth="1"/>
    <col min="4876" max="4876" width="7.7109375" style="25" customWidth="1"/>
    <col min="4877" max="4877" width="20.28515625" style="25" bestFit="1" customWidth="1"/>
    <col min="4878" max="5120" width="9.140625" style="25"/>
    <col min="5121" max="5121" width="23.28515625" style="25" bestFit="1" customWidth="1"/>
    <col min="5122" max="5122" width="7.7109375" style="25" customWidth="1"/>
    <col min="5123" max="5131" width="8.7109375" style="25" customWidth="1"/>
    <col min="5132" max="5132" width="7.7109375" style="25" customWidth="1"/>
    <col min="5133" max="5133" width="20.28515625" style="25" bestFit="1" customWidth="1"/>
    <col min="5134" max="5376" width="9.140625" style="25"/>
    <col min="5377" max="5377" width="23.28515625" style="25" bestFit="1" customWidth="1"/>
    <col min="5378" max="5378" width="7.7109375" style="25" customWidth="1"/>
    <col min="5379" max="5387" width="8.7109375" style="25" customWidth="1"/>
    <col min="5388" max="5388" width="7.7109375" style="25" customWidth="1"/>
    <col min="5389" max="5389" width="20.28515625" style="25" bestFit="1" customWidth="1"/>
    <col min="5390" max="5632" width="9.140625" style="25"/>
    <col min="5633" max="5633" width="23.28515625" style="25" bestFit="1" customWidth="1"/>
    <col min="5634" max="5634" width="7.7109375" style="25" customWidth="1"/>
    <col min="5635" max="5643" width="8.7109375" style="25" customWidth="1"/>
    <col min="5644" max="5644" width="7.7109375" style="25" customWidth="1"/>
    <col min="5645" max="5645" width="20.28515625" style="25" bestFit="1" customWidth="1"/>
    <col min="5646" max="5888" width="9.140625" style="25"/>
    <col min="5889" max="5889" width="23.28515625" style="25" bestFit="1" customWidth="1"/>
    <col min="5890" max="5890" width="7.7109375" style="25" customWidth="1"/>
    <col min="5891" max="5899" width="8.7109375" style="25" customWidth="1"/>
    <col min="5900" max="5900" width="7.7109375" style="25" customWidth="1"/>
    <col min="5901" max="5901" width="20.28515625" style="25" bestFit="1" customWidth="1"/>
    <col min="5902" max="6144" width="9.140625" style="25"/>
    <col min="6145" max="6145" width="23.28515625" style="25" bestFit="1" customWidth="1"/>
    <col min="6146" max="6146" width="7.7109375" style="25" customWidth="1"/>
    <col min="6147" max="6155" width="8.7109375" style="25" customWidth="1"/>
    <col min="6156" max="6156" width="7.7109375" style="25" customWidth="1"/>
    <col min="6157" max="6157" width="20.28515625" style="25" bestFit="1" customWidth="1"/>
    <col min="6158" max="6400" width="9.140625" style="25"/>
    <col min="6401" max="6401" width="23.28515625" style="25" bestFit="1" customWidth="1"/>
    <col min="6402" max="6402" width="7.7109375" style="25" customWidth="1"/>
    <col min="6403" max="6411" width="8.7109375" style="25" customWidth="1"/>
    <col min="6412" max="6412" width="7.7109375" style="25" customWidth="1"/>
    <col min="6413" max="6413" width="20.28515625" style="25" bestFit="1" customWidth="1"/>
    <col min="6414" max="6656" width="9.140625" style="25"/>
    <col min="6657" max="6657" width="23.28515625" style="25" bestFit="1" customWidth="1"/>
    <col min="6658" max="6658" width="7.7109375" style="25" customWidth="1"/>
    <col min="6659" max="6667" width="8.7109375" style="25" customWidth="1"/>
    <col min="6668" max="6668" width="7.7109375" style="25" customWidth="1"/>
    <col min="6669" max="6669" width="20.28515625" style="25" bestFit="1" customWidth="1"/>
    <col min="6670" max="6912" width="9.140625" style="25"/>
    <col min="6913" max="6913" width="23.28515625" style="25" bestFit="1" customWidth="1"/>
    <col min="6914" max="6914" width="7.7109375" style="25" customWidth="1"/>
    <col min="6915" max="6923" width="8.7109375" style="25" customWidth="1"/>
    <col min="6924" max="6924" width="7.7109375" style="25" customWidth="1"/>
    <col min="6925" max="6925" width="20.28515625" style="25" bestFit="1" customWidth="1"/>
    <col min="6926" max="7168" width="9.140625" style="25"/>
    <col min="7169" max="7169" width="23.28515625" style="25" bestFit="1" customWidth="1"/>
    <col min="7170" max="7170" width="7.7109375" style="25" customWidth="1"/>
    <col min="7171" max="7179" width="8.7109375" style="25" customWidth="1"/>
    <col min="7180" max="7180" width="7.7109375" style="25" customWidth="1"/>
    <col min="7181" max="7181" width="20.28515625" style="25" bestFit="1" customWidth="1"/>
    <col min="7182" max="7424" width="9.140625" style="25"/>
    <col min="7425" max="7425" width="23.28515625" style="25" bestFit="1" customWidth="1"/>
    <col min="7426" max="7426" width="7.7109375" style="25" customWidth="1"/>
    <col min="7427" max="7435" width="8.7109375" style="25" customWidth="1"/>
    <col min="7436" max="7436" width="7.7109375" style="25" customWidth="1"/>
    <col min="7437" max="7437" width="20.28515625" style="25" bestFit="1" customWidth="1"/>
    <col min="7438" max="7680" width="9.140625" style="25"/>
    <col min="7681" max="7681" width="23.28515625" style="25" bestFit="1" customWidth="1"/>
    <col min="7682" max="7682" width="7.7109375" style="25" customWidth="1"/>
    <col min="7683" max="7691" width="8.7109375" style="25" customWidth="1"/>
    <col min="7692" max="7692" width="7.7109375" style="25" customWidth="1"/>
    <col min="7693" max="7693" width="20.28515625" style="25" bestFit="1" customWidth="1"/>
    <col min="7694" max="7936" width="9.140625" style="25"/>
    <col min="7937" max="7937" width="23.28515625" style="25" bestFit="1" customWidth="1"/>
    <col min="7938" max="7938" width="7.7109375" style="25" customWidth="1"/>
    <col min="7939" max="7947" width="8.7109375" style="25" customWidth="1"/>
    <col min="7948" max="7948" width="7.7109375" style="25" customWidth="1"/>
    <col min="7949" max="7949" width="20.28515625" style="25" bestFit="1" customWidth="1"/>
    <col min="7950" max="8192" width="9.140625" style="25"/>
    <col min="8193" max="8193" width="23.28515625" style="25" bestFit="1" customWidth="1"/>
    <col min="8194" max="8194" width="7.7109375" style="25" customWidth="1"/>
    <col min="8195" max="8203" width="8.7109375" style="25" customWidth="1"/>
    <col min="8204" max="8204" width="7.7109375" style="25" customWidth="1"/>
    <col min="8205" max="8205" width="20.28515625" style="25" bestFit="1" customWidth="1"/>
    <col min="8206" max="8448" width="9.140625" style="25"/>
    <col min="8449" max="8449" width="23.28515625" style="25" bestFit="1" customWidth="1"/>
    <col min="8450" max="8450" width="7.7109375" style="25" customWidth="1"/>
    <col min="8451" max="8459" width="8.7109375" style="25" customWidth="1"/>
    <col min="8460" max="8460" width="7.7109375" style="25" customWidth="1"/>
    <col min="8461" max="8461" width="20.28515625" style="25" bestFit="1" customWidth="1"/>
    <col min="8462" max="8704" width="9.140625" style="25"/>
    <col min="8705" max="8705" width="23.28515625" style="25" bestFit="1" customWidth="1"/>
    <col min="8706" max="8706" width="7.7109375" style="25" customWidth="1"/>
    <col min="8707" max="8715" width="8.7109375" style="25" customWidth="1"/>
    <col min="8716" max="8716" width="7.7109375" style="25" customWidth="1"/>
    <col min="8717" max="8717" width="20.28515625" style="25" bestFit="1" customWidth="1"/>
    <col min="8718" max="8960" width="9.140625" style="25"/>
    <col min="8961" max="8961" width="23.28515625" style="25" bestFit="1" customWidth="1"/>
    <col min="8962" max="8962" width="7.7109375" style="25" customWidth="1"/>
    <col min="8963" max="8971" width="8.7109375" style="25" customWidth="1"/>
    <col min="8972" max="8972" width="7.7109375" style="25" customWidth="1"/>
    <col min="8973" max="8973" width="20.28515625" style="25" bestFit="1" customWidth="1"/>
    <col min="8974" max="9216" width="9.140625" style="25"/>
    <col min="9217" max="9217" width="23.28515625" style="25" bestFit="1" customWidth="1"/>
    <col min="9218" max="9218" width="7.7109375" style="25" customWidth="1"/>
    <col min="9219" max="9227" width="8.7109375" style="25" customWidth="1"/>
    <col min="9228" max="9228" width="7.7109375" style="25" customWidth="1"/>
    <col min="9229" max="9229" width="20.28515625" style="25" bestFit="1" customWidth="1"/>
    <col min="9230" max="9472" width="9.140625" style="25"/>
    <col min="9473" max="9473" width="23.28515625" style="25" bestFit="1" customWidth="1"/>
    <col min="9474" max="9474" width="7.7109375" style="25" customWidth="1"/>
    <col min="9475" max="9483" width="8.7109375" style="25" customWidth="1"/>
    <col min="9484" max="9484" width="7.7109375" style="25" customWidth="1"/>
    <col min="9485" max="9485" width="20.28515625" style="25" bestFit="1" customWidth="1"/>
    <col min="9486" max="9728" width="9.140625" style="25"/>
    <col min="9729" max="9729" width="23.28515625" style="25" bestFit="1" customWidth="1"/>
    <col min="9730" max="9730" width="7.7109375" style="25" customWidth="1"/>
    <col min="9731" max="9739" width="8.7109375" style="25" customWidth="1"/>
    <col min="9740" max="9740" width="7.7109375" style="25" customWidth="1"/>
    <col min="9741" max="9741" width="20.28515625" style="25" bestFit="1" customWidth="1"/>
    <col min="9742" max="9984" width="9.140625" style="25"/>
    <col min="9985" max="9985" width="23.28515625" style="25" bestFit="1" customWidth="1"/>
    <col min="9986" max="9986" width="7.7109375" style="25" customWidth="1"/>
    <col min="9987" max="9995" width="8.7109375" style="25" customWidth="1"/>
    <col min="9996" max="9996" width="7.7109375" style="25" customWidth="1"/>
    <col min="9997" max="9997" width="20.28515625" style="25" bestFit="1" customWidth="1"/>
    <col min="9998" max="10240" width="9.140625" style="25"/>
    <col min="10241" max="10241" width="23.28515625" style="25" bestFit="1" customWidth="1"/>
    <col min="10242" max="10242" width="7.7109375" style="25" customWidth="1"/>
    <col min="10243" max="10251" width="8.7109375" style="25" customWidth="1"/>
    <col min="10252" max="10252" width="7.7109375" style="25" customWidth="1"/>
    <col min="10253" max="10253" width="20.28515625" style="25" bestFit="1" customWidth="1"/>
    <col min="10254" max="10496" width="9.140625" style="25"/>
    <col min="10497" max="10497" width="23.28515625" style="25" bestFit="1" customWidth="1"/>
    <col min="10498" max="10498" width="7.7109375" style="25" customWidth="1"/>
    <col min="10499" max="10507" width="8.7109375" style="25" customWidth="1"/>
    <col min="10508" max="10508" width="7.7109375" style="25" customWidth="1"/>
    <col min="10509" max="10509" width="20.28515625" style="25" bestFit="1" customWidth="1"/>
    <col min="10510" max="10752" width="9.140625" style="25"/>
    <col min="10753" max="10753" width="23.28515625" style="25" bestFit="1" customWidth="1"/>
    <col min="10754" max="10754" width="7.7109375" style="25" customWidth="1"/>
    <col min="10755" max="10763" width="8.7109375" style="25" customWidth="1"/>
    <col min="10764" max="10764" width="7.7109375" style="25" customWidth="1"/>
    <col min="10765" max="10765" width="20.28515625" style="25" bestFit="1" customWidth="1"/>
    <col min="10766" max="11008" width="9.140625" style="25"/>
    <col min="11009" max="11009" width="23.28515625" style="25" bestFit="1" customWidth="1"/>
    <col min="11010" max="11010" width="7.7109375" style="25" customWidth="1"/>
    <col min="11011" max="11019" width="8.7109375" style="25" customWidth="1"/>
    <col min="11020" max="11020" width="7.7109375" style="25" customWidth="1"/>
    <col min="11021" max="11021" width="20.28515625" style="25" bestFit="1" customWidth="1"/>
    <col min="11022" max="11264" width="9.140625" style="25"/>
    <col min="11265" max="11265" width="23.28515625" style="25" bestFit="1" customWidth="1"/>
    <col min="11266" max="11266" width="7.7109375" style="25" customWidth="1"/>
    <col min="11267" max="11275" width="8.7109375" style="25" customWidth="1"/>
    <col min="11276" max="11276" width="7.7109375" style="25" customWidth="1"/>
    <col min="11277" max="11277" width="20.28515625" style="25" bestFit="1" customWidth="1"/>
    <col min="11278" max="11520" width="9.140625" style="25"/>
    <col min="11521" max="11521" width="23.28515625" style="25" bestFit="1" customWidth="1"/>
    <col min="11522" max="11522" width="7.7109375" style="25" customWidth="1"/>
    <col min="11523" max="11531" width="8.7109375" style="25" customWidth="1"/>
    <col min="11532" max="11532" width="7.7109375" style="25" customWidth="1"/>
    <col min="11533" max="11533" width="20.28515625" style="25" bestFit="1" customWidth="1"/>
    <col min="11534" max="11776" width="9.140625" style="25"/>
    <col min="11777" max="11777" width="23.28515625" style="25" bestFit="1" customWidth="1"/>
    <col min="11778" max="11778" width="7.7109375" style="25" customWidth="1"/>
    <col min="11779" max="11787" width="8.7109375" style="25" customWidth="1"/>
    <col min="11788" max="11788" width="7.7109375" style="25" customWidth="1"/>
    <col min="11789" max="11789" width="20.28515625" style="25" bestFit="1" customWidth="1"/>
    <col min="11790" max="12032" width="9.140625" style="25"/>
    <col min="12033" max="12033" width="23.28515625" style="25" bestFit="1" customWidth="1"/>
    <col min="12034" max="12034" width="7.7109375" style="25" customWidth="1"/>
    <col min="12035" max="12043" width="8.7109375" style="25" customWidth="1"/>
    <col min="12044" max="12044" width="7.7109375" style="25" customWidth="1"/>
    <col min="12045" max="12045" width="20.28515625" style="25" bestFit="1" customWidth="1"/>
    <col min="12046" max="12288" width="9.140625" style="25"/>
    <col min="12289" max="12289" width="23.28515625" style="25" bestFit="1" customWidth="1"/>
    <col min="12290" max="12290" width="7.7109375" style="25" customWidth="1"/>
    <col min="12291" max="12299" width="8.7109375" style="25" customWidth="1"/>
    <col min="12300" max="12300" width="7.7109375" style="25" customWidth="1"/>
    <col min="12301" max="12301" width="20.28515625" style="25" bestFit="1" customWidth="1"/>
    <col min="12302" max="12544" width="9.140625" style="25"/>
    <col min="12545" max="12545" width="23.28515625" style="25" bestFit="1" customWidth="1"/>
    <col min="12546" max="12546" width="7.7109375" style="25" customWidth="1"/>
    <col min="12547" max="12555" width="8.7109375" style="25" customWidth="1"/>
    <col min="12556" max="12556" width="7.7109375" style="25" customWidth="1"/>
    <col min="12557" max="12557" width="20.28515625" style="25" bestFit="1" customWidth="1"/>
    <col min="12558" max="12800" width="9.140625" style="25"/>
    <col min="12801" max="12801" width="23.28515625" style="25" bestFit="1" customWidth="1"/>
    <col min="12802" max="12802" width="7.7109375" style="25" customWidth="1"/>
    <col min="12803" max="12811" width="8.7109375" style="25" customWidth="1"/>
    <col min="12812" max="12812" width="7.7109375" style="25" customWidth="1"/>
    <col min="12813" max="12813" width="20.28515625" style="25" bestFit="1" customWidth="1"/>
    <col min="12814" max="13056" width="9.140625" style="25"/>
    <col min="13057" max="13057" width="23.28515625" style="25" bestFit="1" customWidth="1"/>
    <col min="13058" max="13058" width="7.7109375" style="25" customWidth="1"/>
    <col min="13059" max="13067" width="8.7109375" style="25" customWidth="1"/>
    <col min="13068" max="13068" width="7.7109375" style="25" customWidth="1"/>
    <col min="13069" max="13069" width="20.28515625" style="25" bestFit="1" customWidth="1"/>
    <col min="13070" max="13312" width="9.140625" style="25"/>
    <col min="13313" max="13313" width="23.28515625" style="25" bestFit="1" customWidth="1"/>
    <col min="13314" max="13314" width="7.7109375" style="25" customWidth="1"/>
    <col min="13315" max="13323" width="8.7109375" style="25" customWidth="1"/>
    <col min="13324" max="13324" width="7.7109375" style="25" customWidth="1"/>
    <col min="13325" max="13325" width="20.28515625" style="25" bestFit="1" customWidth="1"/>
    <col min="13326" max="13568" width="9.140625" style="25"/>
    <col min="13569" max="13569" width="23.28515625" style="25" bestFit="1" customWidth="1"/>
    <col min="13570" max="13570" width="7.7109375" style="25" customWidth="1"/>
    <col min="13571" max="13579" width="8.7109375" style="25" customWidth="1"/>
    <col min="13580" max="13580" width="7.7109375" style="25" customWidth="1"/>
    <col min="13581" max="13581" width="20.28515625" style="25" bestFit="1" customWidth="1"/>
    <col min="13582" max="13824" width="9.140625" style="25"/>
    <col min="13825" max="13825" width="23.28515625" style="25" bestFit="1" customWidth="1"/>
    <col min="13826" max="13826" width="7.7109375" style="25" customWidth="1"/>
    <col min="13827" max="13835" width="8.7109375" style="25" customWidth="1"/>
    <col min="13836" max="13836" width="7.7109375" style="25" customWidth="1"/>
    <col min="13837" max="13837" width="20.28515625" style="25" bestFit="1" customWidth="1"/>
    <col min="13838" max="14080" width="9.140625" style="25"/>
    <col min="14081" max="14081" width="23.28515625" style="25" bestFit="1" customWidth="1"/>
    <col min="14082" max="14082" width="7.7109375" style="25" customWidth="1"/>
    <col min="14083" max="14091" width="8.7109375" style="25" customWidth="1"/>
    <col min="14092" max="14092" width="7.7109375" style="25" customWidth="1"/>
    <col min="14093" max="14093" width="20.28515625" style="25" bestFit="1" customWidth="1"/>
    <col min="14094" max="14336" width="9.140625" style="25"/>
    <col min="14337" max="14337" width="23.28515625" style="25" bestFit="1" customWidth="1"/>
    <col min="14338" max="14338" width="7.7109375" style="25" customWidth="1"/>
    <col min="14339" max="14347" width="8.7109375" style="25" customWidth="1"/>
    <col min="14348" max="14348" width="7.7109375" style="25" customWidth="1"/>
    <col min="14349" max="14349" width="20.28515625" style="25" bestFit="1" customWidth="1"/>
    <col min="14350" max="14592" width="9.140625" style="25"/>
    <col min="14593" max="14593" width="23.28515625" style="25" bestFit="1" customWidth="1"/>
    <col min="14594" max="14594" width="7.7109375" style="25" customWidth="1"/>
    <col min="14595" max="14603" width="8.7109375" style="25" customWidth="1"/>
    <col min="14604" max="14604" width="7.7109375" style="25" customWidth="1"/>
    <col min="14605" max="14605" width="20.28515625" style="25" bestFit="1" customWidth="1"/>
    <col min="14606" max="14848" width="9.140625" style="25"/>
    <col min="14849" max="14849" width="23.28515625" style="25" bestFit="1" customWidth="1"/>
    <col min="14850" max="14850" width="7.7109375" style="25" customWidth="1"/>
    <col min="14851" max="14859" width="8.7109375" style="25" customWidth="1"/>
    <col min="14860" max="14860" width="7.7109375" style="25" customWidth="1"/>
    <col min="14861" max="14861" width="20.28515625" style="25" bestFit="1" customWidth="1"/>
    <col min="14862" max="15104" width="9.140625" style="25"/>
    <col min="15105" max="15105" width="23.28515625" style="25" bestFit="1" customWidth="1"/>
    <col min="15106" max="15106" width="7.7109375" style="25" customWidth="1"/>
    <col min="15107" max="15115" width="8.7109375" style="25" customWidth="1"/>
    <col min="15116" max="15116" width="7.7109375" style="25" customWidth="1"/>
    <col min="15117" max="15117" width="20.28515625" style="25" bestFit="1" customWidth="1"/>
    <col min="15118" max="15360" width="9.140625" style="25"/>
    <col min="15361" max="15361" width="23.28515625" style="25" bestFit="1" customWidth="1"/>
    <col min="15362" max="15362" width="7.7109375" style="25" customWidth="1"/>
    <col min="15363" max="15371" width="8.7109375" style="25" customWidth="1"/>
    <col min="15372" max="15372" width="7.7109375" style="25" customWidth="1"/>
    <col min="15373" max="15373" width="20.28515625" style="25" bestFit="1" customWidth="1"/>
    <col min="15374" max="15616" width="9.140625" style="25"/>
    <col min="15617" max="15617" width="23.28515625" style="25" bestFit="1" customWidth="1"/>
    <col min="15618" max="15618" width="7.7109375" style="25" customWidth="1"/>
    <col min="15619" max="15627" width="8.7109375" style="25" customWidth="1"/>
    <col min="15628" max="15628" width="7.7109375" style="25" customWidth="1"/>
    <col min="15629" max="15629" width="20.28515625" style="25" bestFit="1" customWidth="1"/>
    <col min="15630" max="15872" width="9.140625" style="25"/>
    <col min="15873" max="15873" width="23.28515625" style="25" bestFit="1" customWidth="1"/>
    <col min="15874" max="15874" width="7.7109375" style="25" customWidth="1"/>
    <col min="15875" max="15883" width="8.7109375" style="25" customWidth="1"/>
    <col min="15884" max="15884" width="7.7109375" style="25" customWidth="1"/>
    <col min="15885" max="15885" width="20.28515625" style="25" bestFit="1" customWidth="1"/>
    <col min="15886" max="16128" width="9.140625" style="25"/>
    <col min="16129" max="16129" width="23.28515625" style="25" bestFit="1" customWidth="1"/>
    <col min="16130" max="16130" width="7.7109375" style="25" customWidth="1"/>
    <col min="16131" max="16139" width="8.7109375" style="25" customWidth="1"/>
    <col min="16140" max="16140" width="7.7109375" style="25" customWidth="1"/>
    <col min="16141" max="16141" width="20.28515625" style="25" bestFit="1" customWidth="1"/>
    <col min="16142" max="16384" width="9.140625" style="25"/>
  </cols>
  <sheetData>
    <row r="1" spans="1:13" ht="27" customHeight="1" x14ac:dyDescent="0.5">
      <c r="A1" s="1314" t="s">
        <v>707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</row>
    <row r="2" spans="1:13" ht="34.5" customHeight="1" x14ac:dyDescent="0.25">
      <c r="A2" s="1315" t="s">
        <v>1309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</row>
    <row r="3" spans="1:13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</row>
    <row r="4" spans="1:13" ht="13.5" x14ac:dyDescent="0.25">
      <c r="A4" s="615" t="s">
        <v>686</v>
      </c>
      <c r="B4" s="1205"/>
      <c r="C4" s="1206"/>
      <c r="D4" s="1206"/>
      <c r="E4" s="1206"/>
      <c r="F4" s="1206"/>
      <c r="G4" s="1206"/>
      <c r="H4" s="1206"/>
      <c r="I4" s="1206"/>
      <c r="J4" s="1206"/>
      <c r="K4" s="1206"/>
      <c r="L4" s="1208"/>
      <c r="M4" s="1203" t="s">
        <v>298</v>
      </c>
    </row>
    <row r="5" spans="1:13" ht="24.75" customHeight="1" thickBot="1" x14ac:dyDescent="0.25">
      <c r="A5" s="1334" t="s">
        <v>89</v>
      </c>
      <c r="B5" s="1336" t="s">
        <v>723</v>
      </c>
      <c r="C5" s="1338" t="s">
        <v>564</v>
      </c>
      <c r="D5" s="1338"/>
      <c r="E5" s="1338"/>
      <c r="F5" s="1339" t="s">
        <v>565</v>
      </c>
      <c r="G5" s="1339"/>
      <c r="H5" s="1339"/>
      <c r="I5" s="1339" t="s">
        <v>561</v>
      </c>
      <c r="J5" s="1339"/>
      <c r="K5" s="1339"/>
      <c r="L5" s="1340" t="s">
        <v>181</v>
      </c>
      <c r="M5" s="1342" t="s">
        <v>177</v>
      </c>
    </row>
    <row r="6" spans="1:13" ht="30" customHeight="1" thickTop="1" x14ac:dyDescent="0.2">
      <c r="A6" s="1335"/>
      <c r="B6" s="1337"/>
      <c r="C6" s="44" t="s">
        <v>387</v>
      </c>
      <c r="D6" s="44" t="s">
        <v>566</v>
      </c>
      <c r="E6" s="44" t="s">
        <v>567</v>
      </c>
      <c r="F6" s="44" t="s">
        <v>387</v>
      </c>
      <c r="G6" s="44" t="s">
        <v>566</v>
      </c>
      <c r="H6" s="44" t="s">
        <v>567</v>
      </c>
      <c r="I6" s="44" t="s">
        <v>387</v>
      </c>
      <c r="J6" s="44" t="s">
        <v>566</v>
      </c>
      <c r="K6" s="44" t="s">
        <v>567</v>
      </c>
      <c r="L6" s="1341"/>
      <c r="M6" s="1343"/>
    </row>
    <row r="7" spans="1:13" ht="13.5" customHeight="1" thickBot="1" x14ac:dyDescent="0.25">
      <c r="A7" s="1312" t="s">
        <v>539</v>
      </c>
      <c r="B7" s="213" t="s">
        <v>182</v>
      </c>
      <c r="C7" s="158">
        <f>SUM(I7+F7)</f>
        <v>10353</v>
      </c>
      <c r="D7" s="158">
        <f>J7+G7</f>
        <v>0</v>
      </c>
      <c r="E7" s="158">
        <f>K7+H7</f>
        <v>10353</v>
      </c>
      <c r="F7" s="594">
        <f>H7+G7</f>
        <v>9186</v>
      </c>
      <c r="G7" s="594">
        <v>0</v>
      </c>
      <c r="H7" s="164">
        <v>9186</v>
      </c>
      <c r="I7" s="594">
        <f>K7+J7</f>
        <v>1167</v>
      </c>
      <c r="J7" s="594">
        <v>0</v>
      </c>
      <c r="K7" s="164">
        <v>1167</v>
      </c>
      <c r="L7" s="45" t="s">
        <v>183</v>
      </c>
      <c r="M7" s="1333" t="s">
        <v>35</v>
      </c>
    </row>
    <row r="8" spans="1:13" ht="13.5" thickBot="1" x14ac:dyDescent="0.25">
      <c r="A8" s="1301"/>
      <c r="B8" s="214" t="s">
        <v>184</v>
      </c>
      <c r="C8" s="160">
        <f t="shared" ref="C8:C32" si="0">SUM(I8+F8)</f>
        <v>0</v>
      </c>
      <c r="D8" s="158">
        <f t="shared" ref="D8:D32" si="1">J8+G8</f>
        <v>0</v>
      </c>
      <c r="E8" s="158">
        <f t="shared" ref="E8:E32" si="2">K8+H8</f>
        <v>0</v>
      </c>
      <c r="F8" s="594">
        <f t="shared" ref="F8:F32" si="3">H8+G8</f>
        <v>0</v>
      </c>
      <c r="G8" s="594">
        <v>0</v>
      </c>
      <c r="H8" s="165">
        <v>0</v>
      </c>
      <c r="I8" s="594">
        <f t="shared" ref="I8:I32" si="4">K8+J8</f>
        <v>0</v>
      </c>
      <c r="J8" s="594">
        <v>0</v>
      </c>
      <c r="K8" s="165">
        <v>0</v>
      </c>
      <c r="L8" s="46" t="s">
        <v>185</v>
      </c>
      <c r="M8" s="1324"/>
    </row>
    <row r="9" spans="1:13" ht="13.5" thickBot="1" x14ac:dyDescent="0.25">
      <c r="A9" s="1301"/>
      <c r="B9" s="214" t="s">
        <v>42</v>
      </c>
      <c r="C9" s="166">
        <f t="shared" ref="C9:I9" si="5">C7+C8</f>
        <v>10353</v>
      </c>
      <c r="D9" s="166">
        <f>D7+D8</f>
        <v>0</v>
      </c>
      <c r="E9" s="166">
        <f t="shared" si="5"/>
        <v>10353</v>
      </c>
      <c r="F9" s="166">
        <f t="shared" si="5"/>
        <v>9186</v>
      </c>
      <c r="G9" s="166">
        <f>G7+G8</f>
        <v>0</v>
      </c>
      <c r="H9" s="166">
        <f t="shared" si="5"/>
        <v>9186</v>
      </c>
      <c r="I9" s="166">
        <f t="shared" si="5"/>
        <v>1167</v>
      </c>
      <c r="J9" s="166">
        <f>J7+J8</f>
        <v>0</v>
      </c>
      <c r="K9" s="166">
        <f>K7+K8</f>
        <v>1167</v>
      </c>
      <c r="L9" s="46" t="s">
        <v>43</v>
      </c>
      <c r="M9" s="1324"/>
    </row>
    <row r="10" spans="1:13" ht="13.5" thickBot="1" x14ac:dyDescent="0.25">
      <c r="A10" s="1299" t="s">
        <v>540</v>
      </c>
      <c r="B10" s="215" t="s">
        <v>182</v>
      </c>
      <c r="C10" s="159">
        <f t="shared" si="0"/>
        <v>10000</v>
      </c>
      <c r="D10" s="303">
        <f t="shared" si="1"/>
        <v>0</v>
      </c>
      <c r="E10" s="303">
        <f t="shared" si="2"/>
        <v>10000</v>
      </c>
      <c r="F10" s="595">
        <f t="shared" si="3"/>
        <v>6516</v>
      </c>
      <c r="G10" s="595">
        <v>0</v>
      </c>
      <c r="H10" s="167">
        <v>6516</v>
      </c>
      <c r="I10" s="595">
        <f t="shared" si="4"/>
        <v>3484</v>
      </c>
      <c r="J10" s="595">
        <v>0</v>
      </c>
      <c r="K10" s="167">
        <v>3484</v>
      </c>
      <c r="L10" s="47" t="s">
        <v>183</v>
      </c>
      <c r="M10" s="1332" t="s">
        <v>36</v>
      </c>
    </row>
    <row r="11" spans="1:13" ht="13.5" thickBot="1" x14ac:dyDescent="0.25">
      <c r="A11" s="1299"/>
      <c r="B11" s="215" t="s">
        <v>184</v>
      </c>
      <c r="C11" s="159">
        <f t="shared" si="0"/>
        <v>0</v>
      </c>
      <c r="D11" s="303">
        <f t="shared" si="1"/>
        <v>0</v>
      </c>
      <c r="E11" s="303">
        <f t="shared" si="2"/>
        <v>0</v>
      </c>
      <c r="F11" s="595">
        <f t="shared" si="3"/>
        <v>0</v>
      </c>
      <c r="G11" s="595">
        <v>0</v>
      </c>
      <c r="H11" s="167">
        <v>0</v>
      </c>
      <c r="I11" s="595">
        <f t="shared" si="4"/>
        <v>0</v>
      </c>
      <c r="J11" s="595">
        <v>0</v>
      </c>
      <c r="K11" s="167">
        <v>0</v>
      </c>
      <c r="L11" s="47" t="s">
        <v>185</v>
      </c>
      <c r="M11" s="1332"/>
    </row>
    <row r="12" spans="1:13" ht="13.5" thickBot="1" x14ac:dyDescent="0.25">
      <c r="A12" s="1299"/>
      <c r="B12" s="215" t="s">
        <v>42</v>
      </c>
      <c r="C12" s="168">
        <f t="shared" ref="C12:I12" si="6">C10+C11</f>
        <v>10000</v>
      </c>
      <c r="D12" s="168">
        <f t="shared" si="6"/>
        <v>0</v>
      </c>
      <c r="E12" s="168">
        <f t="shared" si="6"/>
        <v>10000</v>
      </c>
      <c r="F12" s="168">
        <f t="shared" si="6"/>
        <v>6516</v>
      </c>
      <c r="G12" s="168">
        <f>G10+G11</f>
        <v>0</v>
      </c>
      <c r="H12" s="168">
        <f t="shared" si="6"/>
        <v>6516</v>
      </c>
      <c r="I12" s="168">
        <f t="shared" si="6"/>
        <v>3484</v>
      </c>
      <c r="J12" s="168">
        <f>J10+J11</f>
        <v>0</v>
      </c>
      <c r="K12" s="168">
        <f>K10+K11</f>
        <v>3484</v>
      </c>
      <c r="L12" s="47" t="s">
        <v>43</v>
      </c>
      <c r="M12" s="1332"/>
    </row>
    <row r="13" spans="1:13" ht="13.5" thickBot="1" x14ac:dyDescent="0.25">
      <c r="A13" s="1301" t="s">
        <v>541</v>
      </c>
      <c r="B13" s="214" t="s">
        <v>182</v>
      </c>
      <c r="C13" s="160">
        <f t="shared" si="0"/>
        <v>2610</v>
      </c>
      <c r="D13" s="158">
        <f t="shared" si="1"/>
        <v>0</v>
      </c>
      <c r="E13" s="158">
        <f t="shared" si="2"/>
        <v>2610</v>
      </c>
      <c r="F13" s="596">
        <f t="shared" si="3"/>
        <v>2079</v>
      </c>
      <c r="G13" s="594">
        <v>0</v>
      </c>
      <c r="H13" s="165">
        <v>2079</v>
      </c>
      <c r="I13" s="596">
        <f t="shared" si="4"/>
        <v>531</v>
      </c>
      <c r="J13" s="594">
        <v>0</v>
      </c>
      <c r="K13" s="165">
        <v>531</v>
      </c>
      <c r="L13" s="46" t="s">
        <v>183</v>
      </c>
      <c r="M13" s="1324" t="s">
        <v>37</v>
      </c>
    </row>
    <row r="14" spans="1:13" ht="13.5" thickBot="1" x14ac:dyDescent="0.25">
      <c r="A14" s="1301"/>
      <c r="B14" s="214" t="s">
        <v>184</v>
      </c>
      <c r="C14" s="160">
        <f t="shared" si="0"/>
        <v>0</v>
      </c>
      <c r="D14" s="158">
        <f t="shared" si="1"/>
        <v>0</v>
      </c>
      <c r="E14" s="158">
        <f t="shared" si="2"/>
        <v>0</v>
      </c>
      <c r="F14" s="596">
        <f t="shared" si="3"/>
        <v>0</v>
      </c>
      <c r="G14" s="594">
        <v>0</v>
      </c>
      <c r="H14" s="165">
        <v>0</v>
      </c>
      <c r="I14" s="596">
        <f t="shared" si="4"/>
        <v>0</v>
      </c>
      <c r="J14" s="594">
        <v>0</v>
      </c>
      <c r="K14" s="165">
        <v>0</v>
      </c>
      <c r="L14" s="46" t="s">
        <v>185</v>
      </c>
      <c r="M14" s="1324"/>
    </row>
    <row r="15" spans="1:13" ht="13.5" thickBot="1" x14ac:dyDescent="0.25">
      <c r="A15" s="1301"/>
      <c r="B15" s="214" t="s">
        <v>42</v>
      </c>
      <c r="C15" s="166">
        <f t="shared" ref="C15:J15" si="7">C13+C14</f>
        <v>2610</v>
      </c>
      <c r="D15" s="166">
        <f t="shared" si="7"/>
        <v>0</v>
      </c>
      <c r="E15" s="166">
        <f t="shared" si="7"/>
        <v>2610</v>
      </c>
      <c r="F15" s="166">
        <f t="shared" si="7"/>
        <v>2079</v>
      </c>
      <c r="G15" s="166">
        <f t="shared" si="7"/>
        <v>0</v>
      </c>
      <c r="H15" s="166">
        <f t="shared" si="7"/>
        <v>2079</v>
      </c>
      <c r="I15" s="166">
        <f t="shared" si="7"/>
        <v>531</v>
      </c>
      <c r="J15" s="166">
        <f t="shared" si="7"/>
        <v>0</v>
      </c>
      <c r="K15" s="166">
        <f>K13+K14</f>
        <v>531</v>
      </c>
      <c r="L15" s="46" t="s">
        <v>43</v>
      </c>
      <c r="M15" s="1324"/>
    </row>
    <row r="16" spans="1:13" ht="13.5" thickBot="1" x14ac:dyDescent="0.25">
      <c r="A16" s="1299" t="s">
        <v>542</v>
      </c>
      <c r="B16" s="215" t="s">
        <v>182</v>
      </c>
      <c r="C16" s="159">
        <f t="shared" si="0"/>
        <v>1551</v>
      </c>
      <c r="D16" s="303">
        <f t="shared" si="1"/>
        <v>0</v>
      </c>
      <c r="E16" s="303">
        <f t="shared" si="2"/>
        <v>1551</v>
      </c>
      <c r="F16" s="595">
        <f t="shared" si="3"/>
        <v>918</v>
      </c>
      <c r="G16" s="595">
        <v>0</v>
      </c>
      <c r="H16" s="167">
        <v>918</v>
      </c>
      <c r="I16" s="595">
        <f t="shared" si="4"/>
        <v>633</v>
      </c>
      <c r="J16" s="595">
        <v>0</v>
      </c>
      <c r="K16" s="167">
        <v>633</v>
      </c>
      <c r="L16" s="47" t="s">
        <v>183</v>
      </c>
      <c r="M16" s="1332" t="s">
        <v>496</v>
      </c>
    </row>
    <row r="17" spans="1:13" ht="13.5" thickBot="1" x14ac:dyDescent="0.25">
      <c r="A17" s="1299"/>
      <c r="B17" s="215" t="s">
        <v>184</v>
      </c>
      <c r="C17" s="159">
        <f t="shared" si="0"/>
        <v>1</v>
      </c>
      <c r="D17" s="303">
        <f t="shared" si="1"/>
        <v>0</v>
      </c>
      <c r="E17" s="303">
        <f>K17+H17</f>
        <v>1</v>
      </c>
      <c r="F17" s="595">
        <f t="shared" si="3"/>
        <v>0</v>
      </c>
      <c r="G17" s="595">
        <v>0</v>
      </c>
      <c r="H17" s="167">
        <v>0</v>
      </c>
      <c r="I17" s="595">
        <f t="shared" si="4"/>
        <v>1</v>
      </c>
      <c r="J17" s="595">
        <v>0</v>
      </c>
      <c r="K17" s="167">
        <v>1</v>
      </c>
      <c r="L17" s="47" t="s">
        <v>185</v>
      </c>
      <c r="M17" s="1332"/>
    </row>
    <row r="18" spans="1:13" ht="13.5" thickBot="1" x14ac:dyDescent="0.25">
      <c r="A18" s="1299"/>
      <c r="B18" s="215" t="s">
        <v>42</v>
      </c>
      <c r="C18" s="168">
        <f t="shared" ref="C18:J18" si="8">C16+C17</f>
        <v>1552</v>
      </c>
      <c r="D18" s="168">
        <f t="shared" si="8"/>
        <v>0</v>
      </c>
      <c r="E18" s="168">
        <f t="shared" si="8"/>
        <v>1552</v>
      </c>
      <c r="F18" s="168">
        <f t="shared" si="8"/>
        <v>918</v>
      </c>
      <c r="G18" s="168">
        <f t="shared" si="8"/>
        <v>0</v>
      </c>
      <c r="H18" s="168">
        <f t="shared" si="8"/>
        <v>918</v>
      </c>
      <c r="I18" s="168">
        <f t="shared" si="8"/>
        <v>634</v>
      </c>
      <c r="J18" s="168">
        <f t="shared" si="8"/>
        <v>0</v>
      </c>
      <c r="K18" s="168">
        <f>K16+K17</f>
        <v>634</v>
      </c>
      <c r="L18" s="47" t="s">
        <v>43</v>
      </c>
      <c r="M18" s="1332"/>
    </row>
    <row r="19" spans="1:13" ht="13.5" thickBot="1" x14ac:dyDescent="0.25">
      <c r="A19" s="1301" t="s">
        <v>543</v>
      </c>
      <c r="B19" s="214" t="s">
        <v>182</v>
      </c>
      <c r="C19" s="160">
        <f>SUM(I19+F19)</f>
        <v>811</v>
      </c>
      <c r="D19" s="158">
        <f t="shared" si="1"/>
        <v>0</v>
      </c>
      <c r="E19" s="158">
        <f t="shared" si="2"/>
        <v>811</v>
      </c>
      <c r="F19" s="596">
        <f t="shared" si="3"/>
        <v>635</v>
      </c>
      <c r="G19" s="594">
        <v>0</v>
      </c>
      <c r="H19" s="165">
        <v>635</v>
      </c>
      <c r="I19" s="596">
        <f t="shared" si="4"/>
        <v>176</v>
      </c>
      <c r="J19" s="594">
        <v>0</v>
      </c>
      <c r="K19" s="165">
        <v>176</v>
      </c>
      <c r="L19" s="46" t="s">
        <v>183</v>
      </c>
      <c r="M19" s="1324" t="s">
        <v>39</v>
      </c>
    </row>
    <row r="20" spans="1:13" ht="13.5" thickBot="1" x14ac:dyDescent="0.25">
      <c r="A20" s="1301"/>
      <c r="B20" s="214" t="s">
        <v>184</v>
      </c>
      <c r="C20" s="160">
        <f t="shared" si="0"/>
        <v>0</v>
      </c>
      <c r="D20" s="158">
        <f t="shared" si="1"/>
        <v>0</v>
      </c>
      <c r="E20" s="158">
        <f t="shared" si="2"/>
        <v>0</v>
      </c>
      <c r="F20" s="596">
        <f t="shared" si="3"/>
        <v>0</v>
      </c>
      <c r="G20" s="594">
        <v>0</v>
      </c>
      <c r="H20" s="165">
        <v>0</v>
      </c>
      <c r="I20" s="596">
        <f t="shared" si="4"/>
        <v>0</v>
      </c>
      <c r="J20" s="594">
        <v>0</v>
      </c>
      <c r="K20" s="165">
        <v>0</v>
      </c>
      <c r="L20" s="46" t="s">
        <v>185</v>
      </c>
      <c r="M20" s="1324"/>
    </row>
    <row r="21" spans="1:13" ht="13.5" thickBot="1" x14ac:dyDescent="0.25">
      <c r="A21" s="1301"/>
      <c r="B21" s="214" t="s">
        <v>42</v>
      </c>
      <c r="C21" s="166">
        <f t="shared" ref="C21:J21" si="9">C19+C20</f>
        <v>811</v>
      </c>
      <c r="D21" s="166">
        <f t="shared" si="9"/>
        <v>0</v>
      </c>
      <c r="E21" s="166">
        <f t="shared" si="9"/>
        <v>811</v>
      </c>
      <c r="F21" s="166">
        <f t="shared" si="9"/>
        <v>635</v>
      </c>
      <c r="G21" s="166">
        <f t="shared" si="9"/>
        <v>0</v>
      </c>
      <c r="H21" s="166">
        <f t="shared" si="9"/>
        <v>635</v>
      </c>
      <c r="I21" s="166">
        <f t="shared" si="9"/>
        <v>176</v>
      </c>
      <c r="J21" s="166">
        <f t="shared" si="9"/>
        <v>0</v>
      </c>
      <c r="K21" s="166">
        <f>K19+K20</f>
        <v>176</v>
      </c>
      <c r="L21" s="46" t="s">
        <v>43</v>
      </c>
      <c r="M21" s="1324"/>
    </row>
    <row r="22" spans="1:13" ht="13.5" thickBot="1" x14ac:dyDescent="0.25">
      <c r="A22" s="1299" t="s">
        <v>544</v>
      </c>
      <c r="B22" s="215" t="s">
        <v>182</v>
      </c>
      <c r="C22" s="159">
        <f t="shared" si="0"/>
        <v>80</v>
      </c>
      <c r="D22" s="303">
        <f t="shared" si="1"/>
        <v>0</v>
      </c>
      <c r="E22" s="303">
        <f t="shared" si="2"/>
        <v>80</v>
      </c>
      <c r="F22" s="595">
        <f t="shared" si="3"/>
        <v>47</v>
      </c>
      <c r="G22" s="595">
        <v>0</v>
      </c>
      <c r="H22" s="167">
        <v>47</v>
      </c>
      <c r="I22" s="595">
        <f t="shared" si="4"/>
        <v>33</v>
      </c>
      <c r="J22" s="595">
        <v>0</v>
      </c>
      <c r="K22" s="167">
        <v>33</v>
      </c>
      <c r="L22" s="47" t="s">
        <v>183</v>
      </c>
      <c r="M22" s="1332" t="s">
        <v>40</v>
      </c>
    </row>
    <row r="23" spans="1:13" ht="13.5" thickBot="1" x14ac:dyDescent="0.25">
      <c r="A23" s="1299"/>
      <c r="B23" s="215"/>
      <c r="C23" s="159">
        <f t="shared" si="0"/>
        <v>0</v>
      </c>
      <c r="D23" s="303">
        <f t="shared" si="1"/>
        <v>0</v>
      </c>
      <c r="E23" s="303">
        <f t="shared" si="2"/>
        <v>0</v>
      </c>
      <c r="F23" s="595">
        <f t="shared" si="3"/>
        <v>0</v>
      </c>
      <c r="G23" s="595">
        <v>0</v>
      </c>
      <c r="H23" s="167">
        <v>0</v>
      </c>
      <c r="I23" s="595">
        <f t="shared" si="4"/>
        <v>0</v>
      </c>
      <c r="J23" s="595">
        <v>0</v>
      </c>
      <c r="K23" s="167">
        <v>0</v>
      </c>
      <c r="L23" s="47" t="s">
        <v>185</v>
      </c>
      <c r="M23" s="1332"/>
    </row>
    <row r="24" spans="1:13" ht="13.5" thickBot="1" x14ac:dyDescent="0.25">
      <c r="A24" s="1299"/>
      <c r="B24" s="215" t="s">
        <v>42</v>
      </c>
      <c r="C24" s="168">
        <f t="shared" ref="C24:J24" si="10">C22+C23</f>
        <v>80</v>
      </c>
      <c r="D24" s="168">
        <f t="shared" si="10"/>
        <v>0</v>
      </c>
      <c r="E24" s="168">
        <f t="shared" si="10"/>
        <v>80</v>
      </c>
      <c r="F24" s="168">
        <f t="shared" si="10"/>
        <v>47</v>
      </c>
      <c r="G24" s="168">
        <f t="shared" si="10"/>
        <v>0</v>
      </c>
      <c r="H24" s="168">
        <f t="shared" si="10"/>
        <v>47</v>
      </c>
      <c r="I24" s="168">
        <f t="shared" si="10"/>
        <v>33</v>
      </c>
      <c r="J24" s="168">
        <f t="shared" si="10"/>
        <v>0</v>
      </c>
      <c r="K24" s="168">
        <f>K22+K23</f>
        <v>33</v>
      </c>
      <c r="L24" s="47" t="s">
        <v>43</v>
      </c>
      <c r="M24" s="1332"/>
    </row>
    <row r="25" spans="1:13" ht="13.5" thickBot="1" x14ac:dyDescent="0.25">
      <c r="A25" s="1301" t="s">
        <v>545</v>
      </c>
      <c r="B25" s="214" t="s">
        <v>182</v>
      </c>
      <c r="C25" s="160">
        <f t="shared" si="0"/>
        <v>1359</v>
      </c>
      <c r="D25" s="158">
        <f t="shared" si="1"/>
        <v>0</v>
      </c>
      <c r="E25" s="158">
        <f t="shared" si="2"/>
        <v>1359</v>
      </c>
      <c r="F25" s="596">
        <f t="shared" si="3"/>
        <v>731</v>
      </c>
      <c r="G25" s="594">
        <v>0</v>
      </c>
      <c r="H25" s="165">
        <v>731</v>
      </c>
      <c r="I25" s="596">
        <f t="shared" si="4"/>
        <v>628</v>
      </c>
      <c r="J25" s="594">
        <v>0</v>
      </c>
      <c r="K25" s="165">
        <v>628</v>
      </c>
      <c r="L25" s="46" t="s">
        <v>183</v>
      </c>
      <c r="M25" s="1324" t="s">
        <v>41</v>
      </c>
    </row>
    <row r="26" spans="1:13" ht="13.5" thickBot="1" x14ac:dyDescent="0.25">
      <c r="A26" s="1301"/>
      <c r="B26" s="214" t="s">
        <v>184</v>
      </c>
      <c r="C26" s="160">
        <f t="shared" si="0"/>
        <v>0</v>
      </c>
      <c r="D26" s="158">
        <f t="shared" si="1"/>
        <v>0</v>
      </c>
      <c r="E26" s="158">
        <f t="shared" si="2"/>
        <v>0</v>
      </c>
      <c r="F26" s="596">
        <f t="shared" si="3"/>
        <v>0</v>
      </c>
      <c r="G26" s="594">
        <v>0</v>
      </c>
      <c r="H26" s="165">
        <v>0</v>
      </c>
      <c r="I26" s="596">
        <f t="shared" si="4"/>
        <v>0</v>
      </c>
      <c r="J26" s="594">
        <v>0</v>
      </c>
      <c r="K26" s="165">
        <v>0</v>
      </c>
      <c r="L26" s="46" t="s">
        <v>185</v>
      </c>
      <c r="M26" s="1324"/>
    </row>
    <row r="27" spans="1:13" ht="13.5" thickBot="1" x14ac:dyDescent="0.25">
      <c r="A27" s="1301"/>
      <c r="B27" s="214" t="s">
        <v>42</v>
      </c>
      <c r="C27" s="166">
        <f t="shared" ref="C27:J27" si="11">C25+C26</f>
        <v>1359</v>
      </c>
      <c r="D27" s="166">
        <f t="shared" si="11"/>
        <v>0</v>
      </c>
      <c r="E27" s="166">
        <f t="shared" si="11"/>
        <v>1359</v>
      </c>
      <c r="F27" s="166">
        <f t="shared" si="11"/>
        <v>731</v>
      </c>
      <c r="G27" s="166">
        <f t="shared" si="11"/>
        <v>0</v>
      </c>
      <c r="H27" s="166">
        <f t="shared" si="11"/>
        <v>731</v>
      </c>
      <c r="I27" s="166">
        <f t="shared" si="11"/>
        <v>628</v>
      </c>
      <c r="J27" s="166">
        <f t="shared" si="11"/>
        <v>0</v>
      </c>
      <c r="K27" s="166">
        <f>K25+K26</f>
        <v>628</v>
      </c>
      <c r="L27" s="46" t="s">
        <v>43</v>
      </c>
      <c r="M27" s="1324"/>
    </row>
    <row r="28" spans="1:13" ht="13.5" thickBot="1" x14ac:dyDescent="0.25">
      <c r="A28" s="1299" t="s">
        <v>546</v>
      </c>
      <c r="B28" s="215" t="s">
        <v>182</v>
      </c>
      <c r="C28" s="159">
        <f t="shared" ref="C28:C29" si="12">SUM(I28+F28)</f>
        <v>446</v>
      </c>
      <c r="D28" s="303">
        <f t="shared" si="1"/>
        <v>0</v>
      </c>
      <c r="E28" s="303">
        <f t="shared" si="2"/>
        <v>446</v>
      </c>
      <c r="F28" s="595">
        <f t="shared" si="3"/>
        <v>239</v>
      </c>
      <c r="G28" s="595">
        <v>0</v>
      </c>
      <c r="H28" s="167">
        <v>239</v>
      </c>
      <c r="I28" s="595">
        <f t="shared" si="4"/>
        <v>207</v>
      </c>
      <c r="J28" s="595">
        <v>0</v>
      </c>
      <c r="K28" s="167">
        <v>207</v>
      </c>
      <c r="L28" s="47" t="s">
        <v>183</v>
      </c>
      <c r="M28" s="1332" t="s">
        <v>500</v>
      </c>
    </row>
    <row r="29" spans="1:13" ht="13.5" thickBot="1" x14ac:dyDescent="0.25">
      <c r="A29" s="1299"/>
      <c r="B29" s="215" t="s">
        <v>184</v>
      </c>
      <c r="C29" s="159">
        <f t="shared" si="12"/>
        <v>0</v>
      </c>
      <c r="D29" s="303">
        <f t="shared" si="1"/>
        <v>0</v>
      </c>
      <c r="E29" s="303">
        <f t="shared" si="2"/>
        <v>0</v>
      </c>
      <c r="F29" s="595">
        <f t="shared" si="3"/>
        <v>0</v>
      </c>
      <c r="G29" s="595">
        <v>0</v>
      </c>
      <c r="H29" s="167">
        <v>0</v>
      </c>
      <c r="I29" s="595">
        <f t="shared" si="4"/>
        <v>0</v>
      </c>
      <c r="J29" s="595">
        <v>0</v>
      </c>
      <c r="K29" s="167">
        <v>0</v>
      </c>
      <c r="L29" s="47" t="s">
        <v>185</v>
      </c>
      <c r="M29" s="1332"/>
    </row>
    <row r="30" spans="1:13" ht="13.5" thickBot="1" x14ac:dyDescent="0.25">
      <c r="A30" s="1299"/>
      <c r="B30" s="215" t="s">
        <v>42</v>
      </c>
      <c r="C30" s="168">
        <f t="shared" ref="C30:J30" si="13">C28+C29</f>
        <v>446</v>
      </c>
      <c r="D30" s="168">
        <f t="shared" si="13"/>
        <v>0</v>
      </c>
      <c r="E30" s="168">
        <f t="shared" si="13"/>
        <v>446</v>
      </c>
      <c r="F30" s="168">
        <f t="shared" si="13"/>
        <v>239</v>
      </c>
      <c r="G30" s="168">
        <f t="shared" si="13"/>
        <v>0</v>
      </c>
      <c r="H30" s="168">
        <f t="shared" si="13"/>
        <v>239</v>
      </c>
      <c r="I30" s="168">
        <f t="shared" si="13"/>
        <v>207</v>
      </c>
      <c r="J30" s="168">
        <f t="shared" si="13"/>
        <v>0</v>
      </c>
      <c r="K30" s="168">
        <f>K28+K29</f>
        <v>207</v>
      </c>
      <c r="L30" s="47" t="s">
        <v>43</v>
      </c>
      <c r="M30" s="1332"/>
    </row>
    <row r="31" spans="1:13" ht="13.5" thickBot="1" x14ac:dyDescent="0.25">
      <c r="A31" s="1301" t="s">
        <v>552</v>
      </c>
      <c r="B31" s="214" t="s">
        <v>182</v>
      </c>
      <c r="C31" s="160">
        <f t="shared" si="0"/>
        <v>111</v>
      </c>
      <c r="D31" s="158">
        <f t="shared" si="1"/>
        <v>0</v>
      </c>
      <c r="E31" s="158">
        <f t="shared" si="2"/>
        <v>111</v>
      </c>
      <c r="F31" s="596">
        <f t="shared" si="3"/>
        <v>0</v>
      </c>
      <c r="G31" s="594">
        <v>0</v>
      </c>
      <c r="H31" s="165">
        <v>0</v>
      </c>
      <c r="I31" s="596">
        <f t="shared" si="4"/>
        <v>111</v>
      </c>
      <c r="J31" s="594">
        <v>0</v>
      </c>
      <c r="K31" s="165">
        <v>111</v>
      </c>
      <c r="L31" s="46" t="s">
        <v>183</v>
      </c>
      <c r="M31" s="1324" t="s">
        <v>175</v>
      </c>
    </row>
    <row r="32" spans="1:13" ht="13.5" thickBot="1" x14ac:dyDescent="0.25">
      <c r="A32" s="1301"/>
      <c r="B32" s="214" t="s">
        <v>184</v>
      </c>
      <c r="C32" s="160">
        <f t="shared" si="0"/>
        <v>0</v>
      </c>
      <c r="D32" s="160">
        <f t="shared" si="1"/>
        <v>0</v>
      </c>
      <c r="E32" s="160">
        <f t="shared" si="2"/>
        <v>0</v>
      </c>
      <c r="F32" s="596">
        <f t="shared" si="3"/>
        <v>0</v>
      </c>
      <c r="G32" s="594">
        <v>0</v>
      </c>
      <c r="H32" s="165">
        <v>0</v>
      </c>
      <c r="I32" s="596">
        <f t="shared" si="4"/>
        <v>0</v>
      </c>
      <c r="J32" s="594">
        <v>0</v>
      </c>
      <c r="K32" s="165">
        <v>0</v>
      </c>
      <c r="L32" s="46" t="s">
        <v>185</v>
      </c>
      <c r="M32" s="1324"/>
    </row>
    <row r="33" spans="1:13" ht="12.75" x14ac:dyDescent="0.2">
      <c r="A33" s="1301"/>
      <c r="B33" s="309" t="s">
        <v>42</v>
      </c>
      <c r="C33" s="310">
        <f t="shared" ref="C33:I33" si="14">C31+C32</f>
        <v>111</v>
      </c>
      <c r="D33" s="310">
        <f t="shared" si="14"/>
        <v>0</v>
      </c>
      <c r="E33" s="310">
        <f t="shared" si="14"/>
        <v>111</v>
      </c>
      <c r="F33" s="310">
        <f t="shared" si="14"/>
        <v>0</v>
      </c>
      <c r="G33" s="1114">
        <f t="shared" si="14"/>
        <v>0</v>
      </c>
      <c r="H33" s="310">
        <f t="shared" si="14"/>
        <v>0</v>
      </c>
      <c r="I33" s="310">
        <f t="shared" si="14"/>
        <v>111</v>
      </c>
      <c r="J33" s="1114">
        <f>J31+J32</f>
        <v>0</v>
      </c>
      <c r="K33" s="310">
        <f>K31+K32</f>
        <v>111</v>
      </c>
      <c r="L33" s="311" t="s">
        <v>43</v>
      </c>
      <c r="M33" s="1325"/>
    </row>
    <row r="34" spans="1:13" ht="13.5" thickBot="1" x14ac:dyDescent="0.25">
      <c r="A34" s="1326" t="s">
        <v>42</v>
      </c>
      <c r="B34" s="320" t="s">
        <v>182</v>
      </c>
      <c r="C34" s="321">
        <f t="shared" ref="C34:J36" si="15">C7+C10+C13+C16+C19+C22+C25+C28+C31</f>
        <v>27321</v>
      </c>
      <c r="D34" s="304">
        <f t="shared" si="15"/>
        <v>0</v>
      </c>
      <c r="E34" s="304">
        <f>E7+E10+E13+E16+E19+E22+E25+E28+E31</f>
        <v>27321</v>
      </c>
      <c r="F34" s="304">
        <f t="shared" si="15"/>
        <v>20351</v>
      </c>
      <c r="G34" s="1115">
        <f t="shared" si="15"/>
        <v>0</v>
      </c>
      <c r="H34" s="321">
        <f t="shared" si="15"/>
        <v>20351</v>
      </c>
      <c r="I34" s="321">
        <f t="shared" si="15"/>
        <v>6970</v>
      </c>
      <c r="J34" s="1115">
        <f t="shared" si="15"/>
        <v>0</v>
      </c>
      <c r="K34" s="321">
        <f>K7+K10+K13+K16+K19+K22+K25+K28+K31</f>
        <v>6970</v>
      </c>
      <c r="L34" s="322" t="s">
        <v>183</v>
      </c>
      <c r="M34" s="1329" t="s">
        <v>43</v>
      </c>
    </row>
    <row r="35" spans="1:13" ht="13.5" thickBot="1" x14ac:dyDescent="0.25">
      <c r="A35" s="1327"/>
      <c r="B35" s="305" t="s">
        <v>184</v>
      </c>
      <c r="C35" s="304">
        <f t="shared" si="15"/>
        <v>1</v>
      </c>
      <c r="D35" s="304">
        <f t="shared" si="15"/>
        <v>0</v>
      </c>
      <c r="E35" s="304">
        <f>E8+E11+E14+E17+E20+E23+E26+E29+E32</f>
        <v>1</v>
      </c>
      <c r="F35" s="304">
        <f t="shared" si="15"/>
        <v>0</v>
      </c>
      <c r="G35" s="304">
        <f t="shared" si="15"/>
        <v>0</v>
      </c>
      <c r="H35" s="304">
        <f t="shared" si="15"/>
        <v>0</v>
      </c>
      <c r="I35" s="304">
        <f t="shared" si="15"/>
        <v>1</v>
      </c>
      <c r="J35" s="304">
        <f t="shared" si="15"/>
        <v>0</v>
      </c>
      <c r="K35" s="304">
        <f>K8+K11+K14+K17+K20+K23+K26+K29+K32</f>
        <v>1</v>
      </c>
      <c r="L35" s="306" t="s">
        <v>185</v>
      </c>
      <c r="M35" s="1330"/>
    </row>
    <row r="36" spans="1:13" ht="12.75" x14ac:dyDescent="0.2">
      <c r="A36" s="1328"/>
      <c r="B36" s="307" t="s">
        <v>42</v>
      </c>
      <c r="C36" s="323">
        <f t="shared" si="15"/>
        <v>27322</v>
      </c>
      <c r="D36" s="323">
        <f t="shared" si="15"/>
        <v>0</v>
      </c>
      <c r="E36" s="323">
        <f t="shared" si="15"/>
        <v>27322</v>
      </c>
      <c r="F36" s="323">
        <f t="shared" si="15"/>
        <v>20351</v>
      </c>
      <c r="G36" s="323">
        <f t="shared" si="15"/>
        <v>0</v>
      </c>
      <c r="H36" s="323">
        <f t="shared" si="15"/>
        <v>20351</v>
      </c>
      <c r="I36" s="323">
        <f t="shared" si="15"/>
        <v>6971</v>
      </c>
      <c r="J36" s="323">
        <f t="shared" si="15"/>
        <v>0</v>
      </c>
      <c r="K36" s="323">
        <f>K9+K12+K15+K18+K21+K24+K27+K30+K33</f>
        <v>6971</v>
      </c>
      <c r="L36" s="308" t="s">
        <v>43</v>
      </c>
      <c r="M36" s="1331"/>
    </row>
  </sheetData>
  <mergeCells count="30"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  <mergeCell ref="A7:A9"/>
    <mergeCell ref="M7:M9"/>
    <mergeCell ref="A10:A12"/>
    <mergeCell ref="M10:M12"/>
    <mergeCell ref="A13:A15"/>
    <mergeCell ref="M13:M15"/>
    <mergeCell ref="A16:A18"/>
    <mergeCell ref="M16:M18"/>
    <mergeCell ref="A19:A21"/>
    <mergeCell ref="M19:M21"/>
    <mergeCell ref="A22:A24"/>
    <mergeCell ref="M22:M24"/>
    <mergeCell ref="A25:A27"/>
    <mergeCell ref="M25:M27"/>
    <mergeCell ref="A31:A33"/>
    <mergeCell ref="M31:M33"/>
    <mergeCell ref="A34:A36"/>
    <mergeCell ref="M34:M36"/>
    <mergeCell ref="A28:A30"/>
    <mergeCell ref="M28:M30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Q29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19.140625" style="3" customWidth="1"/>
    <col min="2" max="7" width="8.28515625" style="3" bestFit="1" customWidth="1"/>
    <col min="8" max="8" width="8.28515625" style="3" customWidth="1"/>
    <col min="9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 x14ac:dyDescent="0.2">
      <c r="A1" s="1285" t="s">
        <v>461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  <c r="P1" s="1285"/>
      <c r="Q1" s="1285"/>
    </row>
    <row r="2" spans="1:17" ht="15.75" x14ac:dyDescent="0.2">
      <c r="A2" s="1286" t="s">
        <v>406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  <c r="P2" s="1286"/>
      <c r="Q2" s="1286"/>
    </row>
    <row r="3" spans="1:17" ht="15.75" x14ac:dyDescent="0.2">
      <c r="A3" s="1286" t="s">
        <v>1078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  <c r="P3" s="1286"/>
      <c r="Q3" s="1286"/>
    </row>
    <row r="4" spans="1:17" s="25" customFormat="1" ht="27.75" customHeight="1" x14ac:dyDescent="0.2">
      <c r="A4" s="615" t="s">
        <v>687</v>
      </c>
      <c r="B4" s="615"/>
      <c r="C4" s="615"/>
      <c r="D4" s="615"/>
      <c r="E4" s="615"/>
      <c r="F4" s="615"/>
      <c r="G4" s="615"/>
      <c r="H4" s="1204"/>
      <c r="I4" s="1204"/>
      <c r="J4" s="1204"/>
      <c r="K4" s="1204"/>
      <c r="L4" s="1204"/>
      <c r="M4" s="1204"/>
      <c r="N4" s="1204"/>
      <c r="O4" s="1204"/>
      <c r="P4" s="1204"/>
      <c r="Q4" s="1203" t="s">
        <v>186</v>
      </c>
    </row>
    <row r="5" spans="1:17" ht="22.35" customHeight="1" x14ac:dyDescent="0.2">
      <c r="A5" s="1344" t="s">
        <v>78</v>
      </c>
      <c r="B5" s="1348">
        <v>2023</v>
      </c>
      <c r="C5" s="1349"/>
      <c r="D5" s="1350"/>
      <c r="E5" s="1348">
        <v>2022</v>
      </c>
      <c r="F5" s="1349"/>
      <c r="G5" s="1350"/>
      <c r="H5" s="1348">
        <v>2021</v>
      </c>
      <c r="I5" s="1349"/>
      <c r="J5" s="1350"/>
      <c r="K5" s="1348">
        <v>2020</v>
      </c>
      <c r="L5" s="1349"/>
      <c r="M5" s="1350"/>
      <c r="N5" s="1348">
        <v>2019</v>
      </c>
      <c r="O5" s="1349"/>
      <c r="P5" s="1350"/>
      <c r="Q5" s="1346" t="s">
        <v>79</v>
      </c>
    </row>
    <row r="6" spans="1:17" ht="24" x14ac:dyDescent="0.2">
      <c r="A6" s="1345"/>
      <c r="B6" s="343" t="s">
        <v>387</v>
      </c>
      <c r="C6" s="344" t="s">
        <v>524</v>
      </c>
      <c r="D6" s="344" t="s">
        <v>523</v>
      </c>
      <c r="E6" s="343" t="s">
        <v>387</v>
      </c>
      <c r="F6" s="344" t="s">
        <v>524</v>
      </c>
      <c r="G6" s="344" t="s">
        <v>523</v>
      </c>
      <c r="H6" s="343" t="s">
        <v>387</v>
      </c>
      <c r="I6" s="344" t="s">
        <v>524</v>
      </c>
      <c r="J6" s="344" t="s">
        <v>523</v>
      </c>
      <c r="K6" s="343" t="s">
        <v>387</v>
      </c>
      <c r="L6" s="344" t="s">
        <v>524</v>
      </c>
      <c r="M6" s="344" t="s">
        <v>523</v>
      </c>
      <c r="N6" s="343" t="s">
        <v>387</v>
      </c>
      <c r="O6" s="344" t="s">
        <v>524</v>
      </c>
      <c r="P6" s="344" t="s">
        <v>523</v>
      </c>
      <c r="Q6" s="1347"/>
    </row>
    <row r="7" spans="1:17" ht="33.75" customHeight="1" thickBot="1" x14ac:dyDescent="0.25">
      <c r="A7" s="563" t="s">
        <v>273</v>
      </c>
      <c r="B7" s="169">
        <f>D7+C7</f>
        <v>6971</v>
      </c>
      <c r="C7" s="144">
        <v>3454</v>
      </c>
      <c r="D7" s="144">
        <v>3517</v>
      </c>
      <c r="E7" s="169">
        <f>G7+F7</f>
        <v>7149</v>
      </c>
      <c r="F7" s="144">
        <v>3512</v>
      </c>
      <c r="G7" s="144">
        <v>3637</v>
      </c>
      <c r="H7" s="169">
        <f>J7+I7</f>
        <v>7814</v>
      </c>
      <c r="I7" s="144">
        <v>3749</v>
      </c>
      <c r="J7" s="144">
        <v>4065</v>
      </c>
      <c r="K7" s="169">
        <f>M7+L7</f>
        <v>7098</v>
      </c>
      <c r="L7" s="144">
        <v>3521</v>
      </c>
      <c r="M7" s="144">
        <v>3577</v>
      </c>
      <c r="N7" s="169">
        <f>P7+O7</f>
        <v>7496</v>
      </c>
      <c r="O7" s="144">
        <v>3700</v>
      </c>
      <c r="P7" s="144">
        <v>3796</v>
      </c>
      <c r="Q7" s="558" t="s">
        <v>80</v>
      </c>
    </row>
    <row r="8" spans="1:17" ht="33.75" customHeight="1" thickBot="1" x14ac:dyDescent="0.25">
      <c r="A8" s="564" t="s">
        <v>462</v>
      </c>
      <c r="B8" s="159">
        <f t="shared" ref="B8:B12" si="0">D8+C8</f>
        <v>480</v>
      </c>
      <c r="C8" s="142">
        <v>241</v>
      </c>
      <c r="D8" s="142">
        <v>239</v>
      </c>
      <c r="E8" s="159">
        <f t="shared" ref="E8:E12" si="1">G8+F8</f>
        <v>429</v>
      </c>
      <c r="F8" s="142">
        <v>224</v>
      </c>
      <c r="G8" s="142">
        <v>205</v>
      </c>
      <c r="H8" s="159">
        <f t="shared" ref="H8:H12" si="2">J8+I8</f>
        <v>444</v>
      </c>
      <c r="I8" s="142">
        <v>207</v>
      </c>
      <c r="J8" s="142">
        <v>237</v>
      </c>
      <c r="K8" s="159">
        <f t="shared" ref="K8:K12" si="3">M8+L8</f>
        <v>449</v>
      </c>
      <c r="L8" s="142">
        <v>220</v>
      </c>
      <c r="M8" s="142">
        <v>229</v>
      </c>
      <c r="N8" s="159">
        <f t="shared" ref="N8:N12" si="4">P8+O8</f>
        <v>479</v>
      </c>
      <c r="O8" s="142">
        <v>214</v>
      </c>
      <c r="P8" s="142">
        <v>265</v>
      </c>
      <c r="Q8" s="559" t="s">
        <v>81</v>
      </c>
    </row>
    <row r="9" spans="1:17" ht="33.75" customHeight="1" thickBot="1" x14ac:dyDescent="0.25">
      <c r="A9" s="565" t="s">
        <v>187</v>
      </c>
      <c r="B9" s="160">
        <f t="shared" si="0"/>
        <v>9016</v>
      </c>
      <c r="C9" s="143">
        <v>4353</v>
      </c>
      <c r="D9" s="143">
        <v>4663</v>
      </c>
      <c r="E9" s="160">
        <f t="shared" si="1"/>
        <v>8735</v>
      </c>
      <c r="F9" s="143">
        <v>4316</v>
      </c>
      <c r="G9" s="143">
        <v>4419</v>
      </c>
      <c r="H9" s="160">
        <f t="shared" si="2"/>
        <v>8360</v>
      </c>
      <c r="I9" s="143">
        <v>4062</v>
      </c>
      <c r="J9" s="143">
        <v>4298</v>
      </c>
      <c r="K9" s="160">
        <f t="shared" si="3"/>
        <v>10241</v>
      </c>
      <c r="L9" s="143">
        <v>5029</v>
      </c>
      <c r="M9" s="143">
        <v>5212</v>
      </c>
      <c r="N9" s="160">
        <f t="shared" si="4"/>
        <v>10067</v>
      </c>
      <c r="O9" s="143">
        <v>4832</v>
      </c>
      <c r="P9" s="143">
        <v>5235</v>
      </c>
      <c r="Q9" s="560" t="s">
        <v>82</v>
      </c>
    </row>
    <row r="10" spans="1:17" ht="33.75" customHeight="1" thickBot="1" x14ac:dyDescent="0.25">
      <c r="A10" s="564" t="s">
        <v>83</v>
      </c>
      <c r="B10" s="159">
        <f t="shared" si="0"/>
        <v>9208</v>
      </c>
      <c r="C10" s="142">
        <v>4438</v>
      </c>
      <c r="D10" s="142">
        <v>4770</v>
      </c>
      <c r="E10" s="159">
        <f t="shared" si="1"/>
        <v>8500</v>
      </c>
      <c r="F10" s="142">
        <v>4104</v>
      </c>
      <c r="G10" s="142">
        <v>4396</v>
      </c>
      <c r="H10" s="159">
        <f t="shared" si="2"/>
        <v>8189</v>
      </c>
      <c r="I10" s="142">
        <v>3947</v>
      </c>
      <c r="J10" s="142">
        <v>4242</v>
      </c>
      <c r="K10" s="159">
        <f t="shared" si="3"/>
        <v>9577</v>
      </c>
      <c r="L10" s="142">
        <v>4664</v>
      </c>
      <c r="M10" s="142">
        <v>4913</v>
      </c>
      <c r="N10" s="159">
        <f t="shared" si="4"/>
        <v>8839</v>
      </c>
      <c r="O10" s="142">
        <v>4351</v>
      </c>
      <c r="P10" s="142">
        <v>4488</v>
      </c>
      <c r="Q10" s="559" t="s">
        <v>84</v>
      </c>
    </row>
    <row r="11" spans="1:17" ht="33.75" customHeight="1" thickBot="1" x14ac:dyDescent="0.25">
      <c r="A11" s="565" t="s">
        <v>85</v>
      </c>
      <c r="B11" s="160">
        <f t="shared" si="0"/>
        <v>480</v>
      </c>
      <c r="C11" s="143">
        <v>229</v>
      </c>
      <c r="D11" s="143">
        <v>251</v>
      </c>
      <c r="E11" s="160">
        <f t="shared" si="1"/>
        <v>464</v>
      </c>
      <c r="F11" s="143">
        <v>245</v>
      </c>
      <c r="G11" s="143">
        <v>219</v>
      </c>
      <c r="H11" s="160">
        <f t="shared" si="2"/>
        <v>497</v>
      </c>
      <c r="I11" s="143">
        <v>273</v>
      </c>
      <c r="J11" s="143">
        <v>224</v>
      </c>
      <c r="K11" s="160">
        <f t="shared" si="3"/>
        <v>532</v>
      </c>
      <c r="L11" s="143">
        <v>257</v>
      </c>
      <c r="M11" s="143">
        <v>275</v>
      </c>
      <c r="N11" s="160">
        <f t="shared" si="4"/>
        <v>523</v>
      </c>
      <c r="O11" s="143">
        <v>263</v>
      </c>
      <c r="P11" s="143">
        <v>260</v>
      </c>
      <c r="Q11" s="560" t="s">
        <v>86</v>
      </c>
    </row>
    <row r="12" spans="1:17" ht="33.75" customHeight="1" x14ac:dyDescent="0.2">
      <c r="A12" s="566" t="s">
        <v>87</v>
      </c>
      <c r="B12" s="161">
        <f t="shared" si="0"/>
        <v>1167</v>
      </c>
      <c r="C12" s="162">
        <v>566</v>
      </c>
      <c r="D12" s="162">
        <v>601</v>
      </c>
      <c r="E12" s="161">
        <f t="shared" si="1"/>
        <v>1039</v>
      </c>
      <c r="F12" s="162">
        <v>519</v>
      </c>
      <c r="G12" s="162">
        <v>520</v>
      </c>
      <c r="H12" s="161">
        <f t="shared" si="2"/>
        <v>1015</v>
      </c>
      <c r="I12" s="162">
        <v>488</v>
      </c>
      <c r="J12" s="162">
        <v>527</v>
      </c>
      <c r="K12" s="161">
        <f t="shared" si="3"/>
        <v>1117</v>
      </c>
      <c r="L12" s="162">
        <v>523</v>
      </c>
      <c r="M12" s="162">
        <v>594</v>
      </c>
      <c r="N12" s="161">
        <f t="shared" si="4"/>
        <v>1008</v>
      </c>
      <c r="O12" s="162">
        <v>497</v>
      </c>
      <c r="P12" s="162">
        <v>511</v>
      </c>
      <c r="Q12" s="561" t="s">
        <v>88</v>
      </c>
    </row>
    <row r="13" spans="1:17" ht="31.5" customHeight="1" x14ac:dyDescent="0.2">
      <c r="A13" s="567" t="s">
        <v>42</v>
      </c>
      <c r="B13" s="163">
        <f t="shared" ref="B13:G13" si="5">SUM(B7:B12)</f>
        <v>27322</v>
      </c>
      <c r="C13" s="163">
        <f t="shared" si="5"/>
        <v>13281</v>
      </c>
      <c r="D13" s="163">
        <f t="shared" si="5"/>
        <v>14041</v>
      </c>
      <c r="E13" s="163">
        <f t="shared" si="5"/>
        <v>26316</v>
      </c>
      <c r="F13" s="163">
        <f t="shared" si="5"/>
        <v>12920</v>
      </c>
      <c r="G13" s="163">
        <f t="shared" si="5"/>
        <v>13396</v>
      </c>
      <c r="H13" s="163">
        <f t="shared" ref="H13:M13" si="6">SUM(H7:H12)</f>
        <v>26319</v>
      </c>
      <c r="I13" s="163">
        <f t="shared" si="6"/>
        <v>12726</v>
      </c>
      <c r="J13" s="163">
        <f t="shared" si="6"/>
        <v>13593</v>
      </c>
      <c r="K13" s="163">
        <f t="shared" si="6"/>
        <v>29014</v>
      </c>
      <c r="L13" s="163">
        <f t="shared" si="6"/>
        <v>14214</v>
      </c>
      <c r="M13" s="163">
        <f t="shared" si="6"/>
        <v>14800</v>
      </c>
      <c r="N13" s="163">
        <f t="shared" ref="N13:P13" si="7">SUM(N7:N12)</f>
        <v>28412</v>
      </c>
      <c r="O13" s="163">
        <f t="shared" si="7"/>
        <v>13857</v>
      </c>
      <c r="P13" s="163">
        <f t="shared" si="7"/>
        <v>14555</v>
      </c>
      <c r="Q13" s="562" t="s">
        <v>43</v>
      </c>
    </row>
    <row r="15" spans="1:17" ht="12" customHeight="1" x14ac:dyDescent="0.2"/>
    <row r="22" spans="1:17" x14ac:dyDescent="0.2">
      <c r="A22" s="276" t="s">
        <v>570</v>
      </c>
      <c r="B22" s="231">
        <f t="shared" ref="B22:B27" si="8">B7</f>
        <v>6971</v>
      </c>
      <c r="C22" s="108">
        <f t="shared" ref="C22:C27" si="9">B22/$B$28%</f>
        <v>25.970494001937261</v>
      </c>
      <c r="E22" s="231"/>
      <c r="F22" s="108"/>
    </row>
    <row r="23" spans="1:17" x14ac:dyDescent="0.2">
      <c r="A23" s="13" t="s">
        <v>188</v>
      </c>
      <c r="B23" s="231"/>
      <c r="C23" s="108">
        <f t="shared" si="9"/>
        <v>0</v>
      </c>
      <c r="E23" s="231"/>
      <c r="F23" s="108"/>
      <c r="H23" s="13"/>
      <c r="I23" s="2"/>
      <c r="K23" s="2"/>
      <c r="L23" s="231"/>
      <c r="Q23" s="2"/>
    </row>
    <row r="24" spans="1:17" x14ac:dyDescent="0.2">
      <c r="A24" s="13" t="s">
        <v>189</v>
      </c>
      <c r="B24" s="231">
        <f t="shared" si="8"/>
        <v>9016</v>
      </c>
      <c r="C24" s="108">
        <f t="shared" si="9"/>
        <v>33.589151330005215</v>
      </c>
      <c r="E24" s="231"/>
      <c r="F24" s="108"/>
      <c r="H24" s="13"/>
      <c r="I24" s="2"/>
      <c r="K24" s="2"/>
      <c r="L24" s="231"/>
      <c r="Q24" s="2"/>
    </row>
    <row r="25" spans="1:17" x14ac:dyDescent="0.2">
      <c r="A25" s="13" t="s">
        <v>190</v>
      </c>
      <c r="B25" s="231">
        <f t="shared" si="8"/>
        <v>9208</v>
      </c>
      <c r="C25" s="108">
        <f t="shared" si="9"/>
        <v>34.304448252738247</v>
      </c>
      <c r="E25" s="231"/>
      <c r="F25" s="108"/>
      <c r="H25" s="13"/>
      <c r="I25" s="2"/>
      <c r="K25" s="2"/>
      <c r="L25" s="231"/>
      <c r="Q25" s="2"/>
    </row>
    <row r="26" spans="1:17" ht="42.75" x14ac:dyDescent="0.2">
      <c r="A26" s="276" t="s">
        <v>482</v>
      </c>
      <c r="B26" s="231">
        <f t="shared" si="8"/>
        <v>480</v>
      </c>
      <c r="C26" s="108">
        <f t="shared" si="9"/>
        <v>1.7882423068325757</v>
      </c>
      <c r="E26" s="231"/>
      <c r="F26" s="108"/>
      <c r="H26" s="13"/>
      <c r="I26" s="2"/>
      <c r="K26" s="2"/>
      <c r="L26" s="231"/>
      <c r="Q26" s="2"/>
    </row>
    <row r="27" spans="1:17" x14ac:dyDescent="0.2">
      <c r="A27" s="13" t="s">
        <v>191</v>
      </c>
      <c r="B27" s="231">
        <f t="shared" si="8"/>
        <v>1167</v>
      </c>
      <c r="C27" s="108">
        <f t="shared" si="9"/>
        <v>4.3476641084866996</v>
      </c>
      <c r="E27" s="231"/>
      <c r="F27" s="108"/>
      <c r="H27" s="276"/>
      <c r="I27" s="2"/>
      <c r="K27" s="2"/>
      <c r="L27" s="231"/>
      <c r="Q27" s="2"/>
    </row>
    <row r="28" spans="1:17" x14ac:dyDescent="0.2">
      <c r="B28" s="317">
        <f>SUM(B22:B27)</f>
        <v>26842</v>
      </c>
      <c r="C28" s="108">
        <f>SUM(C22:C27)</f>
        <v>99.999999999999986</v>
      </c>
      <c r="E28" s="317"/>
      <c r="F28" s="108"/>
      <c r="H28" s="13"/>
      <c r="I28" s="2"/>
      <c r="K28" s="2"/>
      <c r="L28" s="231"/>
      <c r="Q28" s="2"/>
    </row>
    <row r="29" spans="1:17" x14ac:dyDescent="0.2">
      <c r="I29" s="2"/>
      <c r="L29" s="317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31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4.42578125" style="3" customWidth="1"/>
    <col min="2" max="10" width="9.42578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18" ht="23.25" x14ac:dyDescent="0.2">
      <c r="A1" s="1285" t="s">
        <v>463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</row>
    <row r="2" spans="1:18" ht="15.75" x14ac:dyDescent="0.2">
      <c r="A2" s="1286" t="s">
        <v>724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</row>
    <row r="3" spans="1:18" ht="15.75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</row>
    <row r="4" spans="1:18" s="25" customFormat="1" ht="27.75" customHeight="1" x14ac:dyDescent="0.2">
      <c r="A4" s="615" t="s">
        <v>623</v>
      </c>
      <c r="B4" s="1204"/>
      <c r="C4" s="1204"/>
      <c r="D4" s="1204"/>
      <c r="E4" s="1204"/>
      <c r="F4" s="1204"/>
      <c r="G4" s="1204"/>
      <c r="H4" s="1204"/>
      <c r="I4" s="1204"/>
      <c r="J4" s="1204"/>
      <c r="K4" s="1203" t="s">
        <v>192</v>
      </c>
    </row>
    <row r="5" spans="1:18" ht="33.75" customHeight="1" x14ac:dyDescent="0.2">
      <c r="A5" s="1351" t="s">
        <v>811</v>
      </c>
      <c r="B5" s="1353" t="s">
        <v>671</v>
      </c>
      <c r="C5" s="1354"/>
      <c r="D5" s="1355"/>
      <c r="E5" s="1356" t="s">
        <v>565</v>
      </c>
      <c r="F5" s="1354"/>
      <c r="G5" s="1355"/>
      <c r="H5" s="1282" t="s">
        <v>672</v>
      </c>
      <c r="I5" s="1282"/>
      <c r="J5" s="1357"/>
      <c r="K5" s="1358" t="s">
        <v>810</v>
      </c>
    </row>
    <row r="6" spans="1:18" ht="33" customHeight="1" x14ac:dyDescent="0.2">
      <c r="A6" s="1352"/>
      <c r="B6" s="343" t="s">
        <v>387</v>
      </c>
      <c r="C6" s="344" t="s">
        <v>524</v>
      </c>
      <c r="D6" s="344" t="s">
        <v>523</v>
      </c>
      <c r="E6" s="343" t="s">
        <v>387</v>
      </c>
      <c r="F6" s="344" t="s">
        <v>524</v>
      </c>
      <c r="G6" s="344" t="s">
        <v>523</v>
      </c>
      <c r="H6" s="343" t="s">
        <v>387</v>
      </c>
      <c r="I6" s="344" t="s">
        <v>524</v>
      </c>
      <c r="J6" s="344" t="s">
        <v>523</v>
      </c>
      <c r="K6" s="1359"/>
    </row>
    <row r="7" spans="1:18" ht="30" customHeight="1" thickBot="1" x14ac:dyDescent="0.25">
      <c r="A7" s="427" t="s">
        <v>781</v>
      </c>
      <c r="B7" s="169">
        <f>D7+C7</f>
        <v>252</v>
      </c>
      <c r="C7" s="169">
        <f>I7+F7</f>
        <v>119</v>
      </c>
      <c r="D7" s="169">
        <f>J7+G7</f>
        <v>133</v>
      </c>
      <c r="E7" s="169">
        <f>G7+F7</f>
        <v>212</v>
      </c>
      <c r="F7" s="300">
        <v>99</v>
      </c>
      <c r="G7" s="300">
        <v>113</v>
      </c>
      <c r="H7" s="169">
        <f>J7+I7</f>
        <v>40</v>
      </c>
      <c r="I7" s="144">
        <v>20</v>
      </c>
      <c r="J7" s="144">
        <v>20</v>
      </c>
      <c r="K7" s="109" t="s">
        <v>408</v>
      </c>
      <c r="N7" s="642"/>
      <c r="P7" s="642"/>
      <c r="Q7" s="642"/>
      <c r="R7" s="642"/>
    </row>
    <row r="8" spans="1:18" ht="33.75" customHeight="1" thickBot="1" x14ac:dyDescent="0.25">
      <c r="A8" s="33" t="s">
        <v>59</v>
      </c>
      <c r="B8" s="225">
        <f t="shared" ref="B8:B15" si="0">D8+C8</f>
        <v>2739</v>
      </c>
      <c r="C8" s="225">
        <f t="shared" ref="C8:C15" si="1">I8+F8</f>
        <v>1307</v>
      </c>
      <c r="D8" s="225">
        <f t="shared" ref="D8:D15" si="2">J8+G8</f>
        <v>1432</v>
      </c>
      <c r="E8" s="225">
        <f>G8+F8</f>
        <v>1843</v>
      </c>
      <c r="F8" s="301">
        <v>882</v>
      </c>
      <c r="G8" s="301">
        <v>961</v>
      </c>
      <c r="H8" s="225">
        <f t="shared" ref="H8:H15" si="3">J8+I8</f>
        <v>896</v>
      </c>
      <c r="I8" s="142">
        <v>425</v>
      </c>
      <c r="J8" s="142">
        <v>471</v>
      </c>
      <c r="K8" s="49" t="s">
        <v>60</v>
      </c>
      <c r="N8" s="642"/>
      <c r="P8" s="642"/>
      <c r="Q8" s="642"/>
      <c r="R8" s="642"/>
    </row>
    <row r="9" spans="1:18" ht="33.75" customHeight="1" thickBot="1" x14ac:dyDescent="0.25">
      <c r="A9" s="34" t="s">
        <v>61</v>
      </c>
      <c r="B9" s="169">
        <f t="shared" si="0"/>
        <v>7674</v>
      </c>
      <c r="C9" s="169">
        <f t="shared" si="1"/>
        <v>3719</v>
      </c>
      <c r="D9" s="169">
        <f t="shared" si="2"/>
        <v>3955</v>
      </c>
      <c r="E9" s="169">
        <f>G9+F9</f>
        <v>5535</v>
      </c>
      <c r="F9" s="300">
        <v>2634</v>
      </c>
      <c r="G9" s="300">
        <v>2901</v>
      </c>
      <c r="H9" s="169">
        <f t="shared" si="3"/>
        <v>2139</v>
      </c>
      <c r="I9" s="143">
        <v>1085</v>
      </c>
      <c r="J9" s="143">
        <v>1054</v>
      </c>
      <c r="K9" s="50" t="s">
        <v>62</v>
      </c>
      <c r="N9" s="642"/>
      <c r="P9" s="642"/>
      <c r="Q9" s="642"/>
      <c r="R9" s="642"/>
    </row>
    <row r="10" spans="1:18" ht="33.75" customHeight="1" thickBot="1" x14ac:dyDescent="0.25">
      <c r="A10" s="33" t="s">
        <v>63</v>
      </c>
      <c r="B10" s="225">
        <f t="shared" si="0"/>
        <v>9261</v>
      </c>
      <c r="C10" s="225">
        <f t="shared" si="1"/>
        <v>4540</v>
      </c>
      <c r="D10" s="225">
        <f t="shared" si="2"/>
        <v>4721</v>
      </c>
      <c r="E10" s="225">
        <f t="shared" ref="E10:E15" si="4">G10+F10</f>
        <v>7194</v>
      </c>
      <c r="F10" s="301">
        <v>3529</v>
      </c>
      <c r="G10" s="301">
        <v>3665</v>
      </c>
      <c r="H10" s="225">
        <f t="shared" si="3"/>
        <v>2067</v>
      </c>
      <c r="I10" s="142">
        <v>1011</v>
      </c>
      <c r="J10" s="142">
        <v>1056</v>
      </c>
      <c r="K10" s="49" t="s">
        <v>64</v>
      </c>
      <c r="N10" s="642"/>
      <c r="P10" s="642"/>
      <c r="Q10" s="642"/>
      <c r="R10" s="642"/>
    </row>
    <row r="11" spans="1:18" ht="33.75" customHeight="1" thickBot="1" x14ac:dyDescent="0.25">
      <c r="A11" s="34" t="s">
        <v>65</v>
      </c>
      <c r="B11" s="169">
        <f t="shared" si="0"/>
        <v>5761</v>
      </c>
      <c r="C11" s="169">
        <f t="shared" si="1"/>
        <v>2825</v>
      </c>
      <c r="D11" s="169">
        <f t="shared" si="2"/>
        <v>2936</v>
      </c>
      <c r="E11" s="169">
        <f>G11+F11</f>
        <v>4424</v>
      </c>
      <c r="F11" s="300">
        <v>2146</v>
      </c>
      <c r="G11" s="300">
        <v>2278</v>
      </c>
      <c r="H11" s="169">
        <f t="shared" si="3"/>
        <v>1337</v>
      </c>
      <c r="I11" s="143">
        <v>679</v>
      </c>
      <c r="J11" s="143">
        <v>658</v>
      </c>
      <c r="K11" s="50" t="s">
        <v>66</v>
      </c>
      <c r="N11" s="642"/>
      <c r="P11" s="642"/>
      <c r="Q11" s="642"/>
      <c r="R11" s="642"/>
    </row>
    <row r="12" spans="1:18" ht="33.75" customHeight="1" thickBot="1" x14ac:dyDescent="0.25">
      <c r="A12" s="33" t="s">
        <v>67</v>
      </c>
      <c r="B12" s="225">
        <f t="shared" si="0"/>
        <v>1497</v>
      </c>
      <c r="C12" s="225">
        <f t="shared" si="1"/>
        <v>707</v>
      </c>
      <c r="D12" s="225">
        <f t="shared" si="2"/>
        <v>790</v>
      </c>
      <c r="E12" s="225">
        <f t="shared" si="4"/>
        <v>1043</v>
      </c>
      <c r="F12" s="301">
        <v>493</v>
      </c>
      <c r="G12" s="301">
        <v>550</v>
      </c>
      <c r="H12" s="225">
        <f t="shared" si="3"/>
        <v>454</v>
      </c>
      <c r="I12" s="142">
        <v>214</v>
      </c>
      <c r="J12" s="142">
        <v>240</v>
      </c>
      <c r="K12" s="49" t="s">
        <v>68</v>
      </c>
      <c r="N12" s="642"/>
      <c r="P12" s="642"/>
      <c r="Q12" s="642"/>
      <c r="R12" s="642"/>
    </row>
    <row r="13" spans="1:18" ht="31.5" customHeight="1" thickBot="1" x14ac:dyDescent="0.25">
      <c r="A13" s="34" t="s">
        <v>159</v>
      </c>
      <c r="B13" s="169">
        <f t="shared" si="0"/>
        <v>127</v>
      </c>
      <c r="C13" s="169">
        <f t="shared" si="1"/>
        <v>62</v>
      </c>
      <c r="D13" s="169">
        <f t="shared" si="2"/>
        <v>65</v>
      </c>
      <c r="E13" s="169">
        <f t="shared" si="4"/>
        <v>93</v>
      </c>
      <c r="F13" s="300">
        <v>44</v>
      </c>
      <c r="G13" s="300">
        <v>49</v>
      </c>
      <c r="H13" s="169">
        <f t="shared" si="3"/>
        <v>34</v>
      </c>
      <c r="I13" s="143">
        <v>18</v>
      </c>
      <c r="J13" s="143">
        <v>16</v>
      </c>
      <c r="K13" s="50" t="s">
        <v>193</v>
      </c>
      <c r="N13" s="642"/>
      <c r="P13" s="642"/>
      <c r="Q13" s="642"/>
      <c r="R13" s="642"/>
    </row>
    <row r="14" spans="1:18" ht="31.5" customHeight="1" thickBot="1" x14ac:dyDescent="0.25">
      <c r="A14" s="33" t="s">
        <v>195</v>
      </c>
      <c r="B14" s="159">
        <f t="shared" si="0"/>
        <v>11</v>
      </c>
      <c r="C14" s="159">
        <f t="shared" si="1"/>
        <v>2</v>
      </c>
      <c r="D14" s="159">
        <f t="shared" si="2"/>
        <v>9</v>
      </c>
      <c r="E14" s="159">
        <f t="shared" si="4"/>
        <v>7</v>
      </c>
      <c r="F14" s="595">
        <v>0</v>
      </c>
      <c r="G14" s="595">
        <v>7</v>
      </c>
      <c r="H14" s="159">
        <f t="shared" si="3"/>
        <v>4</v>
      </c>
      <c r="I14" s="142">
        <v>2</v>
      </c>
      <c r="J14" s="142">
        <v>2</v>
      </c>
      <c r="K14" s="233" t="s">
        <v>195</v>
      </c>
      <c r="N14" s="642"/>
      <c r="P14" s="642"/>
      <c r="Q14" s="642"/>
      <c r="R14" s="642"/>
    </row>
    <row r="15" spans="1:18" ht="31.5" customHeight="1" x14ac:dyDescent="0.2">
      <c r="A15" s="985" t="s">
        <v>69</v>
      </c>
      <c r="B15" s="462">
        <f t="shared" si="0"/>
        <v>0</v>
      </c>
      <c r="C15" s="462">
        <f t="shared" si="1"/>
        <v>0</v>
      </c>
      <c r="D15" s="462">
        <f t="shared" si="2"/>
        <v>0</v>
      </c>
      <c r="E15" s="462">
        <f t="shared" si="4"/>
        <v>0</v>
      </c>
      <c r="F15" s="986">
        <v>0</v>
      </c>
      <c r="G15" s="986">
        <v>0</v>
      </c>
      <c r="H15" s="462">
        <f t="shared" si="3"/>
        <v>0</v>
      </c>
      <c r="I15" s="987">
        <v>0</v>
      </c>
      <c r="J15" s="987">
        <v>0</v>
      </c>
      <c r="K15" s="988" t="s">
        <v>70</v>
      </c>
      <c r="N15" s="642"/>
      <c r="P15" s="642"/>
      <c r="Q15" s="642"/>
      <c r="R15" s="642"/>
    </row>
    <row r="16" spans="1:18" ht="27" customHeight="1" x14ac:dyDescent="0.2">
      <c r="A16" s="495" t="s">
        <v>42</v>
      </c>
      <c r="B16" s="989">
        <f t="shared" ref="B16:J16" si="5">SUM(B7:B15)</f>
        <v>27322</v>
      </c>
      <c r="C16" s="989">
        <f t="shared" si="5"/>
        <v>13281</v>
      </c>
      <c r="D16" s="989">
        <f t="shared" si="5"/>
        <v>14041</v>
      </c>
      <c r="E16" s="984">
        <f t="shared" si="5"/>
        <v>20351</v>
      </c>
      <c r="F16" s="171">
        <f t="shared" si="5"/>
        <v>9827</v>
      </c>
      <c r="G16" s="171">
        <f t="shared" si="5"/>
        <v>10524</v>
      </c>
      <c r="H16" s="989">
        <f t="shared" si="5"/>
        <v>6971</v>
      </c>
      <c r="I16" s="989">
        <f t="shared" si="5"/>
        <v>3454</v>
      </c>
      <c r="J16" s="989">
        <f t="shared" si="5"/>
        <v>3517</v>
      </c>
      <c r="K16" s="490" t="s">
        <v>43</v>
      </c>
      <c r="N16" s="642"/>
      <c r="P16" s="642"/>
      <c r="Q16" s="642"/>
      <c r="R16" s="642"/>
    </row>
    <row r="17" spans="1:11" ht="12" customHeight="1" x14ac:dyDescent="0.2"/>
    <row r="19" spans="1:11" ht="42.75" x14ac:dyDescent="0.2">
      <c r="A19" s="93"/>
      <c r="B19" s="92" t="s">
        <v>395</v>
      </c>
      <c r="C19" s="92" t="s">
        <v>391</v>
      </c>
    </row>
    <row r="20" spans="1:11" ht="28.5" x14ac:dyDescent="0.2">
      <c r="A20" s="1116" t="s">
        <v>407</v>
      </c>
      <c r="B20" s="232">
        <f>H7</f>
        <v>40</v>
      </c>
      <c r="C20" s="232">
        <f t="shared" ref="C20:C25" si="6">E7</f>
        <v>212</v>
      </c>
      <c r="D20" s="317">
        <f>B20+C20</f>
        <v>252</v>
      </c>
    </row>
    <row r="21" spans="1:11" x14ac:dyDescent="0.2">
      <c r="A21" s="92" t="str">
        <f t="shared" ref="A21:A26" si="7">A8</f>
        <v>20-24</v>
      </c>
      <c r="B21" s="232">
        <f>H8</f>
        <v>896</v>
      </c>
      <c r="C21" s="232">
        <f t="shared" si="6"/>
        <v>1843</v>
      </c>
      <c r="D21" s="317">
        <f t="shared" ref="D21:D26" si="8">B21+C21</f>
        <v>2739</v>
      </c>
    </row>
    <row r="22" spans="1:11" x14ac:dyDescent="0.2">
      <c r="A22" s="92" t="str">
        <f t="shared" si="7"/>
        <v>25-29</v>
      </c>
      <c r="B22" s="232">
        <f t="shared" ref="B22:B26" si="9">H9</f>
        <v>2139</v>
      </c>
      <c r="C22" s="232">
        <f t="shared" si="6"/>
        <v>5535</v>
      </c>
      <c r="D22" s="317">
        <f t="shared" si="8"/>
        <v>7674</v>
      </c>
    </row>
    <row r="23" spans="1:11" x14ac:dyDescent="0.2">
      <c r="A23" s="92" t="str">
        <f t="shared" si="7"/>
        <v>30-34</v>
      </c>
      <c r="B23" s="232"/>
      <c r="C23" s="232">
        <f t="shared" si="6"/>
        <v>7194</v>
      </c>
      <c r="D23" s="317">
        <f t="shared" si="8"/>
        <v>7194</v>
      </c>
    </row>
    <row r="24" spans="1:11" x14ac:dyDescent="0.2">
      <c r="A24" s="92" t="str">
        <f t="shared" si="7"/>
        <v>35-39</v>
      </c>
      <c r="B24" s="232">
        <f t="shared" si="9"/>
        <v>1337</v>
      </c>
      <c r="C24" s="232">
        <f t="shared" si="6"/>
        <v>4424</v>
      </c>
      <c r="D24" s="317">
        <f t="shared" si="8"/>
        <v>5761</v>
      </c>
    </row>
    <row r="25" spans="1:11" x14ac:dyDescent="0.2">
      <c r="A25" s="92" t="str">
        <f t="shared" si="7"/>
        <v>40-44</v>
      </c>
      <c r="B25" s="232">
        <f t="shared" si="9"/>
        <v>454</v>
      </c>
      <c r="C25" s="232">
        <f t="shared" si="6"/>
        <v>1043</v>
      </c>
      <c r="D25" s="317">
        <f t="shared" si="8"/>
        <v>1497</v>
      </c>
      <c r="E25" s="13"/>
      <c r="H25" s="2"/>
      <c r="I25" s="2"/>
      <c r="J25" s="2"/>
      <c r="K25" s="2"/>
    </row>
    <row r="26" spans="1:11" x14ac:dyDescent="0.2">
      <c r="A26" s="92" t="str">
        <f t="shared" si="7"/>
        <v>45-49</v>
      </c>
      <c r="B26" s="232">
        <f t="shared" si="9"/>
        <v>34</v>
      </c>
      <c r="C26" s="232">
        <f>E13</f>
        <v>93</v>
      </c>
      <c r="D26" s="317">
        <f t="shared" si="8"/>
        <v>127</v>
      </c>
      <c r="E26" s="13"/>
      <c r="H26" s="2"/>
      <c r="I26" s="2"/>
      <c r="J26" s="2"/>
      <c r="K26" s="2"/>
    </row>
    <row r="27" spans="1:11" x14ac:dyDescent="0.2">
      <c r="A27" s="92" t="s">
        <v>194</v>
      </c>
      <c r="B27" s="232">
        <f>H14</f>
        <v>4</v>
      </c>
      <c r="C27" s="232">
        <f>E14</f>
        <v>7</v>
      </c>
      <c r="D27" s="317">
        <f>B27+C27</f>
        <v>11</v>
      </c>
      <c r="E27" s="13"/>
      <c r="H27" s="2"/>
      <c r="I27" s="2"/>
      <c r="J27" s="2"/>
      <c r="K27" s="2"/>
    </row>
    <row r="28" spans="1:11" x14ac:dyDescent="0.2">
      <c r="A28" s="92"/>
      <c r="B28" s="232">
        <f>SUM(B20:B27)</f>
        <v>4904</v>
      </c>
      <c r="C28" s="232">
        <f>E16</f>
        <v>20351</v>
      </c>
      <c r="D28" s="317">
        <f>B28+C28</f>
        <v>25255</v>
      </c>
      <c r="E28" s="13"/>
      <c r="F28" s="231"/>
      <c r="H28" s="2"/>
      <c r="I28" s="2"/>
      <c r="J28" s="2"/>
      <c r="K28" s="2"/>
    </row>
    <row r="29" spans="1:11" x14ac:dyDescent="0.2">
      <c r="B29" s="276"/>
      <c r="C29" s="231"/>
      <c r="D29" s="317"/>
      <c r="E29" s="276"/>
      <c r="F29" s="231"/>
      <c r="H29" s="2"/>
      <c r="I29" s="2"/>
      <c r="J29" s="2"/>
      <c r="K29" s="2"/>
    </row>
    <row r="30" spans="1:11" x14ac:dyDescent="0.2">
      <c r="B30" s="13"/>
      <c r="C30" s="231"/>
      <c r="E30" s="13"/>
      <c r="F30" s="231"/>
      <c r="H30" s="2"/>
      <c r="I30" s="2"/>
      <c r="J30" s="2"/>
      <c r="K30" s="2"/>
    </row>
    <row r="31" spans="1:11" x14ac:dyDescent="0.2">
      <c r="C31" s="317"/>
      <c r="F31" s="3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K27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6.140625" style="37" customWidth="1"/>
    <col min="2" max="2" width="8.42578125" style="37" customWidth="1"/>
    <col min="3" max="4" width="8" style="37" customWidth="1"/>
    <col min="5" max="6" width="8.42578125" style="37" customWidth="1"/>
    <col min="7" max="7" width="8.28515625" style="37" customWidth="1"/>
    <col min="8" max="10" width="7.7109375" style="37" customWidth="1"/>
    <col min="11" max="11" width="25.7109375" style="37" customWidth="1"/>
    <col min="12" max="256" width="9.140625" style="36"/>
    <col min="257" max="257" width="25.7109375" style="36" customWidth="1"/>
    <col min="258" max="258" width="8.42578125" style="36" customWidth="1"/>
    <col min="259" max="260" width="7.7109375" style="36" customWidth="1"/>
    <col min="261" max="261" width="8.42578125" style="36" customWidth="1"/>
    <col min="262" max="266" width="7.7109375" style="36" customWidth="1"/>
    <col min="267" max="267" width="25.7109375" style="36" customWidth="1"/>
    <col min="268" max="512" width="9.140625" style="36"/>
    <col min="513" max="513" width="25.7109375" style="36" customWidth="1"/>
    <col min="514" max="514" width="8.42578125" style="36" customWidth="1"/>
    <col min="515" max="516" width="7.7109375" style="36" customWidth="1"/>
    <col min="517" max="517" width="8.42578125" style="36" customWidth="1"/>
    <col min="518" max="522" width="7.7109375" style="36" customWidth="1"/>
    <col min="523" max="523" width="25.7109375" style="36" customWidth="1"/>
    <col min="524" max="768" width="9.140625" style="36"/>
    <col min="769" max="769" width="25.7109375" style="36" customWidth="1"/>
    <col min="770" max="770" width="8.42578125" style="36" customWidth="1"/>
    <col min="771" max="772" width="7.7109375" style="36" customWidth="1"/>
    <col min="773" max="773" width="8.42578125" style="36" customWidth="1"/>
    <col min="774" max="778" width="7.7109375" style="36" customWidth="1"/>
    <col min="779" max="779" width="25.7109375" style="36" customWidth="1"/>
    <col min="780" max="1024" width="9.140625" style="36"/>
    <col min="1025" max="1025" width="25.7109375" style="36" customWidth="1"/>
    <col min="1026" max="1026" width="8.42578125" style="36" customWidth="1"/>
    <col min="1027" max="1028" width="7.7109375" style="36" customWidth="1"/>
    <col min="1029" max="1029" width="8.42578125" style="36" customWidth="1"/>
    <col min="1030" max="1034" width="7.7109375" style="36" customWidth="1"/>
    <col min="1035" max="1035" width="25.7109375" style="36" customWidth="1"/>
    <col min="1036" max="1280" width="9.140625" style="36"/>
    <col min="1281" max="1281" width="25.7109375" style="36" customWidth="1"/>
    <col min="1282" max="1282" width="8.42578125" style="36" customWidth="1"/>
    <col min="1283" max="1284" width="7.7109375" style="36" customWidth="1"/>
    <col min="1285" max="1285" width="8.42578125" style="36" customWidth="1"/>
    <col min="1286" max="1290" width="7.7109375" style="36" customWidth="1"/>
    <col min="1291" max="1291" width="25.7109375" style="36" customWidth="1"/>
    <col min="1292" max="1536" width="9.140625" style="36"/>
    <col min="1537" max="1537" width="25.7109375" style="36" customWidth="1"/>
    <col min="1538" max="1538" width="8.42578125" style="36" customWidth="1"/>
    <col min="1539" max="1540" width="7.7109375" style="36" customWidth="1"/>
    <col min="1541" max="1541" width="8.42578125" style="36" customWidth="1"/>
    <col min="1542" max="1546" width="7.7109375" style="36" customWidth="1"/>
    <col min="1547" max="1547" width="25.7109375" style="36" customWidth="1"/>
    <col min="1548" max="1792" width="9.140625" style="36"/>
    <col min="1793" max="1793" width="25.7109375" style="36" customWidth="1"/>
    <col min="1794" max="1794" width="8.42578125" style="36" customWidth="1"/>
    <col min="1795" max="1796" width="7.7109375" style="36" customWidth="1"/>
    <col min="1797" max="1797" width="8.42578125" style="36" customWidth="1"/>
    <col min="1798" max="1802" width="7.7109375" style="36" customWidth="1"/>
    <col min="1803" max="1803" width="25.7109375" style="36" customWidth="1"/>
    <col min="1804" max="2048" width="9.140625" style="36"/>
    <col min="2049" max="2049" width="25.7109375" style="36" customWidth="1"/>
    <col min="2050" max="2050" width="8.42578125" style="36" customWidth="1"/>
    <col min="2051" max="2052" width="7.7109375" style="36" customWidth="1"/>
    <col min="2053" max="2053" width="8.42578125" style="36" customWidth="1"/>
    <col min="2054" max="2058" width="7.7109375" style="36" customWidth="1"/>
    <col min="2059" max="2059" width="25.7109375" style="36" customWidth="1"/>
    <col min="2060" max="2304" width="9.140625" style="36"/>
    <col min="2305" max="2305" width="25.7109375" style="36" customWidth="1"/>
    <col min="2306" max="2306" width="8.42578125" style="36" customWidth="1"/>
    <col min="2307" max="2308" width="7.7109375" style="36" customWidth="1"/>
    <col min="2309" max="2309" width="8.42578125" style="36" customWidth="1"/>
    <col min="2310" max="2314" width="7.7109375" style="36" customWidth="1"/>
    <col min="2315" max="2315" width="25.7109375" style="36" customWidth="1"/>
    <col min="2316" max="2560" width="9.140625" style="36"/>
    <col min="2561" max="2561" width="25.7109375" style="36" customWidth="1"/>
    <col min="2562" max="2562" width="8.42578125" style="36" customWidth="1"/>
    <col min="2563" max="2564" width="7.7109375" style="36" customWidth="1"/>
    <col min="2565" max="2565" width="8.42578125" style="36" customWidth="1"/>
    <col min="2566" max="2570" width="7.7109375" style="36" customWidth="1"/>
    <col min="2571" max="2571" width="25.7109375" style="36" customWidth="1"/>
    <col min="2572" max="2816" width="9.140625" style="36"/>
    <col min="2817" max="2817" width="25.7109375" style="36" customWidth="1"/>
    <col min="2818" max="2818" width="8.42578125" style="36" customWidth="1"/>
    <col min="2819" max="2820" width="7.7109375" style="36" customWidth="1"/>
    <col min="2821" max="2821" width="8.42578125" style="36" customWidth="1"/>
    <col min="2822" max="2826" width="7.7109375" style="36" customWidth="1"/>
    <col min="2827" max="2827" width="25.7109375" style="36" customWidth="1"/>
    <col min="2828" max="3072" width="9.140625" style="36"/>
    <col min="3073" max="3073" width="25.7109375" style="36" customWidth="1"/>
    <col min="3074" max="3074" width="8.42578125" style="36" customWidth="1"/>
    <col min="3075" max="3076" width="7.7109375" style="36" customWidth="1"/>
    <col min="3077" max="3077" width="8.42578125" style="36" customWidth="1"/>
    <col min="3078" max="3082" width="7.7109375" style="36" customWidth="1"/>
    <col min="3083" max="3083" width="25.7109375" style="36" customWidth="1"/>
    <col min="3084" max="3328" width="9.140625" style="36"/>
    <col min="3329" max="3329" width="25.7109375" style="36" customWidth="1"/>
    <col min="3330" max="3330" width="8.42578125" style="36" customWidth="1"/>
    <col min="3331" max="3332" width="7.7109375" style="36" customWidth="1"/>
    <col min="3333" max="3333" width="8.42578125" style="36" customWidth="1"/>
    <col min="3334" max="3338" width="7.7109375" style="36" customWidth="1"/>
    <col min="3339" max="3339" width="25.7109375" style="36" customWidth="1"/>
    <col min="3340" max="3584" width="9.140625" style="36"/>
    <col min="3585" max="3585" width="25.7109375" style="36" customWidth="1"/>
    <col min="3586" max="3586" width="8.42578125" style="36" customWidth="1"/>
    <col min="3587" max="3588" width="7.7109375" style="36" customWidth="1"/>
    <col min="3589" max="3589" width="8.42578125" style="36" customWidth="1"/>
    <col min="3590" max="3594" width="7.7109375" style="36" customWidth="1"/>
    <col min="3595" max="3595" width="25.7109375" style="36" customWidth="1"/>
    <col min="3596" max="3840" width="9.140625" style="36"/>
    <col min="3841" max="3841" width="25.7109375" style="36" customWidth="1"/>
    <col min="3842" max="3842" width="8.42578125" style="36" customWidth="1"/>
    <col min="3843" max="3844" width="7.7109375" style="36" customWidth="1"/>
    <col min="3845" max="3845" width="8.42578125" style="36" customWidth="1"/>
    <col min="3846" max="3850" width="7.7109375" style="36" customWidth="1"/>
    <col min="3851" max="3851" width="25.7109375" style="36" customWidth="1"/>
    <col min="3852" max="4096" width="9.140625" style="36"/>
    <col min="4097" max="4097" width="25.7109375" style="36" customWidth="1"/>
    <col min="4098" max="4098" width="8.42578125" style="36" customWidth="1"/>
    <col min="4099" max="4100" width="7.7109375" style="36" customWidth="1"/>
    <col min="4101" max="4101" width="8.42578125" style="36" customWidth="1"/>
    <col min="4102" max="4106" width="7.7109375" style="36" customWidth="1"/>
    <col min="4107" max="4107" width="25.7109375" style="36" customWidth="1"/>
    <col min="4108" max="4352" width="9.140625" style="36"/>
    <col min="4353" max="4353" width="25.7109375" style="36" customWidth="1"/>
    <col min="4354" max="4354" width="8.42578125" style="36" customWidth="1"/>
    <col min="4355" max="4356" width="7.7109375" style="36" customWidth="1"/>
    <col min="4357" max="4357" width="8.42578125" style="36" customWidth="1"/>
    <col min="4358" max="4362" width="7.7109375" style="36" customWidth="1"/>
    <col min="4363" max="4363" width="25.7109375" style="36" customWidth="1"/>
    <col min="4364" max="4608" width="9.140625" style="36"/>
    <col min="4609" max="4609" width="25.7109375" style="36" customWidth="1"/>
    <col min="4610" max="4610" width="8.42578125" style="36" customWidth="1"/>
    <col min="4611" max="4612" width="7.7109375" style="36" customWidth="1"/>
    <col min="4613" max="4613" width="8.42578125" style="36" customWidth="1"/>
    <col min="4614" max="4618" width="7.7109375" style="36" customWidth="1"/>
    <col min="4619" max="4619" width="25.7109375" style="36" customWidth="1"/>
    <col min="4620" max="4864" width="9.140625" style="36"/>
    <col min="4865" max="4865" width="25.7109375" style="36" customWidth="1"/>
    <col min="4866" max="4866" width="8.42578125" style="36" customWidth="1"/>
    <col min="4867" max="4868" width="7.7109375" style="36" customWidth="1"/>
    <col min="4869" max="4869" width="8.42578125" style="36" customWidth="1"/>
    <col min="4870" max="4874" width="7.7109375" style="36" customWidth="1"/>
    <col min="4875" max="4875" width="25.7109375" style="36" customWidth="1"/>
    <col min="4876" max="5120" width="9.140625" style="36"/>
    <col min="5121" max="5121" width="25.7109375" style="36" customWidth="1"/>
    <col min="5122" max="5122" width="8.42578125" style="36" customWidth="1"/>
    <col min="5123" max="5124" width="7.7109375" style="36" customWidth="1"/>
    <col min="5125" max="5125" width="8.42578125" style="36" customWidth="1"/>
    <col min="5126" max="5130" width="7.7109375" style="36" customWidth="1"/>
    <col min="5131" max="5131" width="25.7109375" style="36" customWidth="1"/>
    <col min="5132" max="5376" width="9.140625" style="36"/>
    <col min="5377" max="5377" width="25.7109375" style="36" customWidth="1"/>
    <col min="5378" max="5378" width="8.42578125" style="36" customWidth="1"/>
    <col min="5379" max="5380" width="7.7109375" style="36" customWidth="1"/>
    <col min="5381" max="5381" width="8.42578125" style="36" customWidth="1"/>
    <col min="5382" max="5386" width="7.7109375" style="36" customWidth="1"/>
    <col min="5387" max="5387" width="25.7109375" style="36" customWidth="1"/>
    <col min="5388" max="5632" width="9.140625" style="36"/>
    <col min="5633" max="5633" width="25.7109375" style="36" customWidth="1"/>
    <col min="5634" max="5634" width="8.42578125" style="36" customWidth="1"/>
    <col min="5635" max="5636" width="7.7109375" style="36" customWidth="1"/>
    <col min="5637" max="5637" width="8.42578125" style="36" customWidth="1"/>
    <col min="5638" max="5642" width="7.7109375" style="36" customWidth="1"/>
    <col min="5643" max="5643" width="25.7109375" style="36" customWidth="1"/>
    <col min="5644" max="5888" width="9.140625" style="36"/>
    <col min="5889" max="5889" width="25.7109375" style="36" customWidth="1"/>
    <col min="5890" max="5890" width="8.42578125" style="36" customWidth="1"/>
    <col min="5891" max="5892" width="7.7109375" style="36" customWidth="1"/>
    <col min="5893" max="5893" width="8.42578125" style="36" customWidth="1"/>
    <col min="5894" max="5898" width="7.7109375" style="36" customWidth="1"/>
    <col min="5899" max="5899" width="25.7109375" style="36" customWidth="1"/>
    <col min="5900" max="6144" width="9.140625" style="36"/>
    <col min="6145" max="6145" width="25.7109375" style="36" customWidth="1"/>
    <col min="6146" max="6146" width="8.42578125" style="36" customWidth="1"/>
    <col min="6147" max="6148" width="7.7109375" style="36" customWidth="1"/>
    <col min="6149" max="6149" width="8.42578125" style="36" customWidth="1"/>
    <col min="6150" max="6154" width="7.7109375" style="36" customWidth="1"/>
    <col min="6155" max="6155" width="25.7109375" style="36" customWidth="1"/>
    <col min="6156" max="6400" width="9.140625" style="36"/>
    <col min="6401" max="6401" width="25.7109375" style="36" customWidth="1"/>
    <col min="6402" max="6402" width="8.42578125" style="36" customWidth="1"/>
    <col min="6403" max="6404" width="7.7109375" style="36" customWidth="1"/>
    <col min="6405" max="6405" width="8.42578125" style="36" customWidth="1"/>
    <col min="6406" max="6410" width="7.7109375" style="36" customWidth="1"/>
    <col min="6411" max="6411" width="25.7109375" style="36" customWidth="1"/>
    <col min="6412" max="6656" width="9.140625" style="36"/>
    <col min="6657" max="6657" width="25.7109375" style="36" customWidth="1"/>
    <col min="6658" max="6658" width="8.42578125" style="36" customWidth="1"/>
    <col min="6659" max="6660" width="7.7109375" style="36" customWidth="1"/>
    <col min="6661" max="6661" width="8.42578125" style="36" customWidth="1"/>
    <col min="6662" max="6666" width="7.7109375" style="36" customWidth="1"/>
    <col min="6667" max="6667" width="25.7109375" style="36" customWidth="1"/>
    <col min="6668" max="6912" width="9.140625" style="36"/>
    <col min="6913" max="6913" width="25.7109375" style="36" customWidth="1"/>
    <col min="6914" max="6914" width="8.42578125" style="36" customWidth="1"/>
    <col min="6915" max="6916" width="7.7109375" style="36" customWidth="1"/>
    <col min="6917" max="6917" width="8.42578125" style="36" customWidth="1"/>
    <col min="6918" max="6922" width="7.7109375" style="36" customWidth="1"/>
    <col min="6923" max="6923" width="25.7109375" style="36" customWidth="1"/>
    <col min="6924" max="7168" width="9.140625" style="36"/>
    <col min="7169" max="7169" width="25.7109375" style="36" customWidth="1"/>
    <col min="7170" max="7170" width="8.42578125" style="36" customWidth="1"/>
    <col min="7171" max="7172" width="7.7109375" style="36" customWidth="1"/>
    <col min="7173" max="7173" width="8.42578125" style="36" customWidth="1"/>
    <col min="7174" max="7178" width="7.7109375" style="36" customWidth="1"/>
    <col min="7179" max="7179" width="25.7109375" style="36" customWidth="1"/>
    <col min="7180" max="7424" width="9.140625" style="36"/>
    <col min="7425" max="7425" width="25.7109375" style="36" customWidth="1"/>
    <col min="7426" max="7426" width="8.42578125" style="36" customWidth="1"/>
    <col min="7427" max="7428" width="7.7109375" style="36" customWidth="1"/>
    <col min="7429" max="7429" width="8.42578125" style="36" customWidth="1"/>
    <col min="7430" max="7434" width="7.7109375" style="36" customWidth="1"/>
    <col min="7435" max="7435" width="25.7109375" style="36" customWidth="1"/>
    <col min="7436" max="7680" width="9.140625" style="36"/>
    <col min="7681" max="7681" width="25.7109375" style="36" customWidth="1"/>
    <col min="7682" max="7682" width="8.42578125" style="36" customWidth="1"/>
    <col min="7683" max="7684" width="7.7109375" style="36" customWidth="1"/>
    <col min="7685" max="7685" width="8.42578125" style="36" customWidth="1"/>
    <col min="7686" max="7690" width="7.7109375" style="36" customWidth="1"/>
    <col min="7691" max="7691" width="25.7109375" style="36" customWidth="1"/>
    <col min="7692" max="7936" width="9.140625" style="36"/>
    <col min="7937" max="7937" width="25.7109375" style="36" customWidth="1"/>
    <col min="7938" max="7938" width="8.42578125" style="36" customWidth="1"/>
    <col min="7939" max="7940" width="7.7109375" style="36" customWidth="1"/>
    <col min="7941" max="7941" width="8.42578125" style="36" customWidth="1"/>
    <col min="7942" max="7946" width="7.7109375" style="36" customWidth="1"/>
    <col min="7947" max="7947" width="25.7109375" style="36" customWidth="1"/>
    <col min="7948" max="8192" width="9.140625" style="36"/>
    <col min="8193" max="8193" width="25.7109375" style="36" customWidth="1"/>
    <col min="8194" max="8194" width="8.42578125" style="36" customWidth="1"/>
    <col min="8195" max="8196" width="7.7109375" style="36" customWidth="1"/>
    <col min="8197" max="8197" width="8.42578125" style="36" customWidth="1"/>
    <col min="8198" max="8202" width="7.7109375" style="36" customWidth="1"/>
    <col min="8203" max="8203" width="25.7109375" style="36" customWidth="1"/>
    <col min="8204" max="8448" width="9.140625" style="36"/>
    <col min="8449" max="8449" width="25.7109375" style="36" customWidth="1"/>
    <col min="8450" max="8450" width="8.42578125" style="36" customWidth="1"/>
    <col min="8451" max="8452" width="7.7109375" style="36" customWidth="1"/>
    <col min="8453" max="8453" width="8.42578125" style="36" customWidth="1"/>
    <col min="8454" max="8458" width="7.7109375" style="36" customWidth="1"/>
    <col min="8459" max="8459" width="25.7109375" style="36" customWidth="1"/>
    <col min="8460" max="8704" width="9.140625" style="36"/>
    <col min="8705" max="8705" width="25.7109375" style="36" customWidth="1"/>
    <col min="8706" max="8706" width="8.42578125" style="36" customWidth="1"/>
    <col min="8707" max="8708" width="7.7109375" style="36" customWidth="1"/>
    <col min="8709" max="8709" width="8.42578125" style="36" customWidth="1"/>
    <col min="8710" max="8714" width="7.7109375" style="36" customWidth="1"/>
    <col min="8715" max="8715" width="25.7109375" style="36" customWidth="1"/>
    <col min="8716" max="8960" width="9.140625" style="36"/>
    <col min="8961" max="8961" width="25.7109375" style="36" customWidth="1"/>
    <col min="8962" max="8962" width="8.42578125" style="36" customWidth="1"/>
    <col min="8963" max="8964" width="7.7109375" style="36" customWidth="1"/>
    <col min="8965" max="8965" width="8.42578125" style="36" customWidth="1"/>
    <col min="8966" max="8970" width="7.7109375" style="36" customWidth="1"/>
    <col min="8971" max="8971" width="25.7109375" style="36" customWidth="1"/>
    <col min="8972" max="9216" width="9.140625" style="36"/>
    <col min="9217" max="9217" width="25.7109375" style="36" customWidth="1"/>
    <col min="9218" max="9218" width="8.42578125" style="36" customWidth="1"/>
    <col min="9219" max="9220" width="7.7109375" style="36" customWidth="1"/>
    <col min="9221" max="9221" width="8.42578125" style="36" customWidth="1"/>
    <col min="9222" max="9226" width="7.7109375" style="36" customWidth="1"/>
    <col min="9227" max="9227" width="25.7109375" style="36" customWidth="1"/>
    <col min="9228" max="9472" width="9.140625" style="36"/>
    <col min="9473" max="9473" width="25.7109375" style="36" customWidth="1"/>
    <col min="9474" max="9474" width="8.42578125" style="36" customWidth="1"/>
    <col min="9475" max="9476" width="7.7109375" style="36" customWidth="1"/>
    <col min="9477" max="9477" width="8.42578125" style="36" customWidth="1"/>
    <col min="9478" max="9482" width="7.7109375" style="36" customWidth="1"/>
    <col min="9483" max="9483" width="25.7109375" style="36" customWidth="1"/>
    <col min="9484" max="9728" width="9.140625" style="36"/>
    <col min="9729" max="9729" width="25.7109375" style="36" customWidth="1"/>
    <col min="9730" max="9730" width="8.42578125" style="36" customWidth="1"/>
    <col min="9731" max="9732" width="7.7109375" style="36" customWidth="1"/>
    <col min="9733" max="9733" width="8.42578125" style="36" customWidth="1"/>
    <col min="9734" max="9738" width="7.7109375" style="36" customWidth="1"/>
    <col min="9739" max="9739" width="25.7109375" style="36" customWidth="1"/>
    <col min="9740" max="9984" width="9.140625" style="36"/>
    <col min="9985" max="9985" width="25.7109375" style="36" customWidth="1"/>
    <col min="9986" max="9986" width="8.42578125" style="36" customWidth="1"/>
    <col min="9987" max="9988" width="7.7109375" style="36" customWidth="1"/>
    <col min="9989" max="9989" width="8.42578125" style="36" customWidth="1"/>
    <col min="9990" max="9994" width="7.7109375" style="36" customWidth="1"/>
    <col min="9995" max="9995" width="25.7109375" style="36" customWidth="1"/>
    <col min="9996" max="10240" width="9.140625" style="36"/>
    <col min="10241" max="10241" width="25.7109375" style="36" customWidth="1"/>
    <col min="10242" max="10242" width="8.42578125" style="36" customWidth="1"/>
    <col min="10243" max="10244" width="7.7109375" style="36" customWidth="1"/>
    <col min="10245" max="10245" width="8.42578125" style="36" customWidth="1"/>
    <col min="10246" max="10250" width="7.7109375" style="36" customWidth="1"/>
    <col min="10251" max="10251" width="25.7109375" style="36" customWidth="1"/>
    <col min="10252" max="10496" width="9.140625" style="36"/>
    <col min="10497" max="10497" width="25.7109375" style="36" customWidth="1"/>
    <col min="10498" max="10498" width="8.42578125" style="36" customWidth="1"/>
    <col min="10499" max="10500" width="7.7109375" style="36" customWidth="1"/>
    <col min="10501" max="10501" width="8.42578125" style="36" customWidth="1"/>
    <col min="10502" max="10506" width="7.7109375" style="36" customWidth="1"/>
    <col min="10507" max="10507" width="25.7109375" style="36" customWidth="1"/>
    <col min="10508" max="10752" width="9.140625" style="36"/>
    <col min="10753" max="10753" width="25.7109375" style="36" customWidth="1"/>
    <col min="10754" max="10754" width="8.42578125" style="36" customWidth="1"/>
    <col min="10755" max="10756" width="7.7109375" style="36" customWidth="1"/>
    <col min="10757" max="10757" width="8.42578125" style="36" customWidth="1"/>
    <col min="10758" max="10762" width="7.7109375" style="36" customWidth="1"/>
    <col min="10763" max="10763" width="25.7109375" style="36" customWidth="1"/>
    <col min="10764" max="11008" width="9.140625" style="36"/>
    <col min="11009" max="11009" width="25.7109375" style="36" customWidth="1"/>
    <col min="11010" max="11010" width="8.42578125" style="36" customWidth="1"/>
    <col min="11011" max="11012" width="7.7109375" style="36" customWidth="1"/>
    <col min="11013" max="11013" width="8.42578125" style="36" customWidth="1"/>
    <col min="11014" max="11018" width="7.7109375" style="36" customWidth="1"/>
    <col min="11019" max="11019" width="25.7109375" style="36" customWidth="1"/>
    <col min="11020" max="11264" width="9.140625" style="36"/>
    <col min="11265" max="11265" width="25.7109375" style="36" customWidth="1"/>
    <col min="11266" max="11266" width="8.42578125" style="36" customWidth="1"/>
    <col min="11267" max="11268" width="7.7109375" style="36" customWidth="1"/>
    <col min="11269" max="11269" width="8.42578125" style="36" customWidth="1"/>
    <col min="11270" max="11274" width="7.7109375" style="36" customWidth="1"/>
    <col min="11275" max="11275" width="25.7109375" style="36" customWidth="1"/>
    <col min="11276" max="11520" width="9.140625" style="36"/>
    <col min="11521" max="11521" width="25.7109375" style="36" customWidth="1"/>
    <col min="11522" max="11522" width="8.42578125" style="36" customWidth="1"/>
    <col min="11523" max="11524" width="7.7109375" style="36" customWidth="1"/>
    <col min="11525" max="11525" width="8.42578125" style="36" customWidth="1"/>
    <col min="11526" max="11530" width="7.7109375" style="36" customWidth="1"/>
    <col min="11531" max="11531" width="25.7109375" style="36" customWidth="1"/>
    <col min="11532" max="11776" width="9.140625" style="36"/>
    <col min="11777" max="11777" width="25.7109375" style="36" customWidth="1"/>
    <col min="11778" max="11778" width="8.42578125" style="36" customWidth="1"/>
    <col min="11779" max="11780" width="7.7109375" style="36" customWidth="1"/>
    <col min="11781" max="11781" width="8.42578125" style="36" customWidth="1"/>
    <col min="11782" max="11786" width="7.7109375" style="36" customWidth="1"/>
    <col min="11787" max="11787" width="25.7109375" style="36" customWidth="1"/>
    <col min="11788" max="12032" width="9.140625" style="36"/>
    <col min="12033" max="12033" width="25.7109375" style="36" customWidth="1"/>
    <col min="12034" max="12034" width="8.42578125" style="36" customWidth="1"/>
    <col min="12035" max="12036" width="7.7109375" style="36" customWidth="1"/>
    <col min="12037" max="12037" width="8.42578125" style="36" customWidth="1"/>
    <col min="12038" max="12042" width="7.7109375" style="36" customWidth="1"/>
    <col min="12043" max="12043" width="25.7109375" style="36" customWidth="1"/>
    <col min="12044" max="12288" width="9.140625" style="36"/>
    <col min="12289" max="12289" width="25.7109375" style="36" customWidth="1"/>
    <col min="12290" max="12290" width="8.42578125" style="36" customWidth="1"/>
    <col min="12291" max="12292" width="7.7109375" style="36" customWidth="1"/>
    <col min="12293" max="12293" width="8.42578125" style="36" customWidth="1"/>
    <col min="12294" max="12298" width="7.7109375" style="36" customWidth="1"/>
    <col min="12299" max="12299" width="25.7109375" style="36" customWidth="1"/>
    <col min="12300" max="12544" width="9.140625" style="36"/>
    <col min="12545" max="12545" width="25.7109375" style="36" customWidth="1"/>
    <col min="12546" max="12546" width="8.42578125" style="36" customWidth="1"/>
    <col min="12547" max="12548" width="7.7109375" style="36" customWidth="1"/>
    <col min="12549" max="12549" width="8.42578125" style="36" customWidth="1"/>
    <col min="12550" max="12554" width="7.7109375" style="36" customWidth="1"/>
    <col min="12555" max="12555" width="25.7109375" style="36" customWidth="1"/>
    <col min="12556" max="12800" width="9.140625" style="36"/>
    <col min="12801" max="12801" width="25.7109375" style="36" customWidth="1"/>
    <col min="12802" max="12802" width="8.42578125" style="36" customWidth="1"/>
    <col min="12803" max="12804" width="7.7109375" style="36" customWidth="1"/>
    <col min="12805" max="12805" width="8.42578125" style="36" customWidth="1"/>
    <col min="12806" max="12810" width="7.7109375" style="36" customWidth="1"/>
    <col min="12811" max="12811" width="25.7109375" style="36" customWidth="1"/>
    <col min="12812" max="13056" width="9.140625" style="36"/>
    <col min="13057" max="13057" width="25.7109375" style="36" customWidth="1"/>
    <col min="13058" max="13058" width="8.42578125" style="36" customWidth="1"/>
    <col min="13059" max="13060" width="7.7109375" style="36" customWidth="1"/>
    <col min="13061" max="13061" width="8.42578125" style="36" customWidth="1"/>
    <col min="13062" max="13066" width="7.7109375" style="36" customWidth="1"/>
    <col min="13067" max="13067" width="25.7109375" style="36" customWidth="1"/>
    <col min="13068" max="13312" width="9.140625" style="36"/>
    <col min="13313" max="13313" width="25.7109375" style="36" customWidth="1"/>
    <col min="13314" max="13314" width="8.42578125" style="36" customWidth="1"/>
    <col min="13315" max="13316" width="7.7109375" style="36" customWidth="1"/>
    <col min="13317" max="13317" width="8.42578125" style="36" customWidth="1"/>
    <col min="13318" max="13322" width="7.7109375" style="36" customWidth="1"/>
    <col min="13323" max="13323" width="25.7109375" style="36" customWidth="1"/>
    <col min="13324" max="13568" width="9.140625" style="36"/>
    <col min="13569" max="13569" width="25.7109375" style="36" customWidth="1"/>
    <col min="13570" max="13570" width="8.42578125" style="36" customWidth="1"/>
    <col min="13571" max="13572" width="7.7109375" style="36" customWidth="1"/>
    <col min="13573" max="13573" width="8.42578125" style="36" customWidth="1"/>
    <col min="13574" max="13578" width="7.7109375" style="36" customWidth="1"/>
    <col min="13579" max="13579" width="25.7109375" style="36" customWidth="1"/>
    <col min="13580" max="13824" width="9.140625" style="36"/>
    <col min="13825" max="13825" width="25.7109375" style="36" customWidth="1"/>
    <col min="13826" max="13826" width="8.42578125" style="36" customWidth="1"/>
    <col min="13827" max="13828" width="7.7109375" style="36" customWidth="1"/>
    <col min="13829" max="13829" width="8.42578125" style="36" customWidth="1"/>
    <col min="13830" max="13834" width="7.7109375" style="36" customWidth="1"/>
    <col min="13835" max="13835" width="25.7109375" style="36" customWidth="1"/>
    <col min="13836" max="14080" width="9.140625" style="36"/>
    <col min="14081" max="14081" width="25.7109375" style="36" customWidth="1"/>
    <col min="14082" max="14082" width="8.42578125" style="36" customWidth="1"/>
    <col min="14083" max="14084" width="7.7109375" style="36" customWidth="1"/>
    <col min="14085" max="14085" width="8.42578125" style="36" customWidth="1"/>
    <col min="14086" max="14090" width="7.7109375" style="36" customWidth="1"/>
    <col min="14091" max="14091" width="25.7109375" style="36" customWidth="1"/>
    <col min="14092" max="14336" width="9.140625" style="36"/>
    <col min="14337" max="14337" width="25.7109375" style="36" customWidth="1"/>
    <col min="14338" max="14338" width="8.42578125" style="36" customWidth="1"/>
    <col min="14339" max="14340" width="7.7109375" style="36" customWidth="1"/>
    <col min="14341" max="14341" width="8.42578125" style="36" customWidth="1"/>
    <col min="14342" max="14346" width="7.7109375" style="36" customWidth="1"/>
    <col min="14347" max="14347" width="25.7109375" style="36" customWidth="1"/>
    <col min="14348" max="14592" width="9.140625" style="36"/>
    <col min="14593" max="14593" width="25.7109375" style="36" customWidth="1"/>
    <col min="14594" max="14594" width="8.42578125" style="36" customWidth="1"/>
    <col min="14595" max="14596" width="7.7109375" style="36" customWidth="1"/>
    <col min="14597" max="14597" width="8.42578125" style="36" customWidth="1"/>
    <col min="14598" max="14602" width="7.7109375" style="36" customWidth="1"/>
    <col min="14603" max="14603" width="25.7109375" style="36" customWidth="1"/>
    <col min="14604" max="14848" width="9.140625" style="36"/>
    <col min="14849" max="14849" width="25.7109375" style="36" customWidth="1"/>
    <col min="14850" max="14850" width="8.42578125" style="36" customWidth="1"/>
    <col min="14851" max="14852" width="7.7109375" style="36" customWidth="1"/>
    <col min="14853" max="14853" width="8.42578125" style="36" customWidth="1"/>
    <col min="14854" max="14858" width="7.7109375" style="36" customWidth="1"/>
    <col min="14859" max="14859" width="25.7109375" style="36" customWidth="1"/>
    <col min="14860" max="15104" width="9.140625" style="36"/>
    <col min="15105" max="15105" width="25.7109375" style="36" customWidth="1"/>
    <col min="15106" max="15106" width="8.42578125" style="36" customWidth="1"/>
    <col min="15107" max="15108" width="7.7109375" style="36" customWidth="1"/>
    <col min="15109" max="15109" width="8.42578125" style="36" customWidth="1"/>
    <col min="15110" max="15114" width="7.7109375" style="36" customWidth="1"/>
    <col min="15115" max="15115" width="25.7109375" style="36" customWidth="1"/>
    <col min="15116" max="15360" width="9.140625" style="36"/>
    <col min="15361" max="15361" width="25.7109375" style="36" customWidth="1"/>
    <col min="15362" max="15362" width="8.42578125" style="36" customWidth="1"/>
    <col min="15363" max="15364" width="7.7109375" style="36" customWidth="1"/>
    <col min="15365" max="15365" width="8.42578125" style="36" customWidth="1"/>
    <col min="15366" max="15370" width="7.7109375" style="36" customWidth="1"/>
    <col min="15371" max="15371" width="25.7109375" style="36" customWidth="1"/>
    <col min="15372" max="15616" width="9.140625" style="36"/>
    <col min="15617" max="15617" width="25.7109375" style="36" customWidth="1"/>
    <col min="15618" max="15618" width="8.42578125" style="36" customWidth="1"/>
    <col min="15619" max="15620" width="7.7109375" style="36" customWidth="1"/>
    <col min="15621" max="15621" width="8.42578125" style="36" customWidth="1"/>
    <col min="15622" max="15626" width="7.7109375" style="36" customWidth="1"/>
    <col min="15627" max="15627" width="25.7109375" style="36" customWidth="1"/>
    <col min="15628" max="15872" width="9.140625" style="36"/>
    <col min="15873" max="15873" width="25.7109375" style="36" customWidth="1"/>
    <col min="15874" max="15874" width="8.42578125" style="36" customWidth="1"/>
    <col min="15875" max="15876" width="7.7109375" style="36" customWidth="1"/>
    <col min="15877" max="15877" width="8.42578125" style="36" customWidth="1"/>
    <col min="15878" max="15882" width="7.7109375" style="36" customWidth="1"/>
    <col min="15883" max="15883" width="25.7109375" style="36" customWidth="1"/>
    <col min="15884" max="16128" width="9.140625" style="36"/>
    <col min="16129" max="16129" width="25.7109375" style="36" customWidth="1"/>
    <col min="16130" max="16130" width="8.42578125" style="36" customWidth="1"/>
    <col min="16131" max="16132" width="7.7109375" style="36" customWidth="1"/>
    <col min="16133" max="16133" width="8.42578125" style="36" customWidth="1"/>
    <col min="16134" max="16138" width="7.7109375" style="36" customWidth="1"/>
    <col min="16139" max="16139" width="25.7109375" style="36" customWidth="1"/>
    <col min="16140" max="16384" width="9.140625" style="36"/>
  </cols>
  <sheetData>
    <row r="1" spans="1:11" ht="23.25" x14ac:dyDescent="0.2">
      <c r="A1" s="1241" t="s">
        <v>464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</row>
    <row r="2" spans="1:11" ht="38.25" customHeight="1" x14ac:dyDescent="0.2">
      <c r="A2" s="1242" t="s">
        <v>785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</row>
    <row r="3" spans="1:11" ht="15.75" x14ac:dyDescent="0.2">
      <c r="A3" s="1243">
        <v>2023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</row>
    <row r="4" spans="1:11" ht="15.75" x14ac:dyDescent="0.2">
      <c r="A4" s="261" t="s">
        <v>196</v>
      </c>
      <c r="B4" s="259"/>
      <c r="C4" s="259"/>
      <c r="D4" s="259"/>
      <c r="E4" s="259"/>
      <c r="F4" s="259"/>
      <c r="G4" s="259"/>
      <c r="H4" s="259"/>
      <c r="I4" s="259"/>
      <c r="J4" s="259"/>
      <c r="K4" s="260" t="s">
        <v>197</v>
      </c>
    </row>
    <row r="5" spans="1:11" ht="30" customHeight="1" x14ac:dyDescent="0.2">
      <c r="A5" s="1360" t="s">
        <v>725</v>
      </c>
      <c r="B5" s="1362" t="s">
        <v>564</v>
      </c>
      <c r="C5" s="1363"/>
      <c r="D5" s="1364"/>
      <c r="E5" s="1291" t="s">
        <v>670</v>
      </c>
      <c r="F5" s="1291"/>
      <c r="G5" s="1291"/>
      <c r="H5" s="1291" t="s">
        <v>669</v>
      </c>
      <c r="I5" s="1291"/>
      <c r="J5" s="1319"/>
      <c r="K5" s="1365" t="s">
        <v>572</v>
      </c>
    </row>
    <row r="6" spans="1:11" ht="30" customHeight="1" x14ac:dyDescent="0.2">
      <c r="A6" s="1361"/>
      <c r="B6" s="343" t="s">
        <v>387</v>
      </c>
      <c r="C6" s="344" t="s">
        <v>524</v>
      </c>
      <c r="D6" s="344" t="s">
        <v>523</v>
      </c>
      <c r="E6" s="343" t="s">
        <v>387</v>
      </c>
      <c r="F6" s="344" t="s">
        <v>524</v>
      </c>
      <c r="G6" s="344" t="s">
        <v>523</v>
      </c>
      <c r="H6" s="343" t="s">
        <v>387</v>
      </c>
      <c r="I6" s="344" t="s">
        <v>524</v>
      </c>
      <c r="J6" s="344" t="s">
        <v>523</v>
      </c>
      <c r="K6" s="1366"/>
    </row>
    <row r="7" spans="1:11" ht="27.75" customHeight="1" thickBot="1" x14ac:dyDescent="0.25">
      <c r="A7" s="427" t="s">
        <v>781</v>
      </c>
      <c r="B7" s="169">
        <f>D7+C7</f>
        <v>252</v>
      </c>
      <c r="C7" s="169">
        <f>I7+F7</f>
        <v>119</v>
      </c>
      <c r="D7" s="169">
        <f>J7+G7</f>
        <v>133</v>
      </c>
      <c r="E7" s="169">
        <f>G7+F7</f>
        <v>226</v>
      </c>
      <c r="F7" s="144">
        <v>102</v>
      </c>
      <c r="G7" s="144">
        <v>124</v>
      </c>
      <c r="H7" s="169">
        <f>J7+I7</f>
        <v>26</v>
      </c>
      <c r="I7" s="144">
        <v>17</v>
      </c>
      <c r="J7" s="144">
        <v>9</v>
      </c>
      <c r="K7" s="109" t="s">
        <v>408</v>
      </c>
    </row>
    <row r="8" spans="1:11" ht="27.75" customHeight="1" thickBot="1" x14ac:dyDescent="0.25">
      <c r="A8" s="33" t="s">
        <v>59</v>
      </c>
      <c r="B8" s="225">
        <f t="shared" ref="B8:B13" si="0">D8+C8</f>
        <v>2739</v>
      </c>
      <c r="C8" s="225">
        <f t="shared" ref="C8:C13" si="1">I8+F8</f>
        <v>1307</v>
      </c>
      <c r="D8" s="225">
        <f t="shared" ref="D8:D13" si="2">J8+G8</f>
        <v>1432</v>
      </c>
      <c r="E8" s="225">
        <f t="shared" ref="E8:E13" si="3">G8+F8</f>
        <v>2001</v>
      </c>
      <c r="F8" s="142">
        <v>961</v>
      </c>
      <c r="G8" s="142">
        <v>1040</v>
      </c>
      <c r="H8" s="225">
        <f t="shared" ref="H8:H13" si="4">J8+I8</f>
        <v>738</v>
      </c>
      <c r="I8" s="142">
        <v>346</v>
      </c>
      <c r="J8" s="142">
        <v>392</v>
      </c>
      <c r="K8" s="49" t="s">
        <v>60</v>
      </c>
    </row>
    <row r="9" spans="1:11" ht="27.75" customHeight="1" thickBot="1" x14ac:dyDescent="0.25">
      <c r="A9" s="34" t="s">
        <v>61</v>
      </c>
      <c r="B9" s="169">
        <f t="shared" si="0"/>
        <v>7674</v>
      </c>
      <c r="C9" s="169">
        <f t="shared" si="1"/>
        <v>3719</v>
      </c>
      <c r="D9" s="169">
        <f t="shared" si="2"/>
        <v>3955</v>
      </c>
      <c r="E9" s="169">
        <f t="shared" si="3"/>
        <v>5932</v>
      </c>
      <c r="F9" s="143">
        <v>2839</v>
      </c>
      <c r="G9" s="143">
        <v>3093</v>
      </c>
      <c r="H9" s="169">
        <f t="shared" si="4"/>
        <v>1742</v>
      </c>
      <c r="I9" s="143">
        <v>880</v>
      </c>
      <c r="J9" s="143">
        <v>862</v>
      </c>
      <c r="K9" s="50" t="s">
        <v>62</v>
      </c>
    </row>
    <row r="10" spans="1:11" ht="27.75" customHeight="1" thickBot="1" x14ac:dyDescent="0.25">
      <c r="A10" s="33" t="s">
        <v>63</v>
      </c>
      <c r="B10" s="225">
        <f t="shared" si="0"/>
        <v>9261</v>
      </c>
      <c r="C10" s="225">
        <f t="shared" si="1"/>
        <v>4540</v>
      </c>
      <c r="D10" s="225">
        <f>J10+G10</f>
        <v>4721</v>
      </c>
      <c r="E10" s="225">
        <f>G10+F10</f>
        <v>7628</v>
      </c>
      <c r="F10" s="142">
        <v>3735</v>
      </c>
      <c r="G10" s="142">
        <v>3893</v>
      </c>
      <c r="H10" s="225">
        <f t="shared" si="4"/>
        <v>1633</v>
      </c>
      <c r="I10" s="142">
        <v>805</v>
      </c>
      <c r="J10" s="142">
        <v>828</v>
      </c>
      <c r="K10" s="49" t="s">
        <v>64</v>
      </c>
    </row>
    <row r="11" spans="1:11" ht="27.75" customHeight="1" thickBot="1" x14ac:dyDescent="0.25">
      <c r="A11" s="34" t="s">
        <v>65</v>
      </c>
      <c r="B11" s="169">
        <f t="shared" si="0"/>
        <v>5761</v>
      </c>
      <c r="C11" s="169">
        <f t="shared" si="1"/>
        <v>2825</v>
      </c>
      <c r="D11" s="169">
        <f t="shared" si="2"/>
        <v>2936</v>
      </c>
      <c r="E11" s="169">
        <f>G11+F11</f>
        <v>4612</v>
      </c>
      <c r="F11" s="143">
        <v>2244</v>
      </c>
      <c r="G11" s="143">
        <v>2368</v>
      </c>
      <c r="H11" s="169">
        <f t="shared" si="4"/>
        <v>1149</v>
      </c>
      <c r="I11" s="143">
        <v>581</v>
      </c>
      <c r="J11" s="143">
        <v>568</v>
      </c>
      <c r="K11" s="50" t="s">
        <v>66</v>
      </c>
    </row>
    <row r="12" spans="1:11" ht="27.75" customHeight="1" thickBot="1" x14ac:dyDescent="0.25">
      <c r="A12" s="33" t="s">
        <v>67</v>
      </c>
      <c r="B12" s="225">
        <f>D12+C12</f>
        <v>1497</v>
      </c>
      <c r="C12" s="225">
        <f t="shared" si="1"/>
        <v>707</v>
      </c>
      <c r="D12" s="225">
        <f t="shared" si="2"/>
        <v>790</v>
      </c>
      <c r="E12" s="225">
        <f>G12+F12</f>
        <v>1090</v>
      </c>
      <c r="F12" s="142">
        <v>516</v>
      </c>
      <c r="G12" s="142">
        <v>574</v>
      </c>
      <c r="H12" s="225">
        <f t="shared" si="4"/>
        <v>407</v>
      </c>
      <c r="I12" s="142">
        <v>191</v>
      </c>
      <c r="J12" s="142">
        <v>216</v>
      </c>
      <c r="K12" s="49" t="s">
        <v>68</v>
      </c>
    </row>
    <row r="13" spans="1:11" ht="27.75" customHeight="1" thickBot="1" x14ac:dyDescent="0.25">
      <c r="A13" s="34" t="s">
        <v>159</v>
      </c>
      <c r="B13" s="169">
        <f t="shared" si="0"/>
        <v>127</v>
      </c>
      <c r="C13" s="169">
        <f t="shared" si="1"/>
        <v>62</v>
      </c>
      <c r="D13" s="169">
        <f t="shared" si="2"/>
        <v>65</v>
      </c>
      <c r="E13" s="169">
        <f t="shared" si="3"/>
        <v>91</v>
      </c>
      <c r="F13" s="143">
        <v>44</v>
      </c>
      <c r="G13" s="143">
        <v>47</v>
      </c>
      <c r="H13" s="169">
        <f t="shared" si="4"/>
        <v>36</v>
      </c>
      <c r="I13" s="143">
        <v>18</v>
      </c>
      <c r="J13" s="143">
        <v>18</v>
      </c>
      <c r="K13" s="50" t="s">
        <v>193</v>
      </c>
    </row>
    <row r="14" spans="1:11" ht="27.75" customHeight="1" thickBot="1" x14ac:dyDescent="0.25">
      <c r="A14" s="33" t="s">
        <v>195</v>
      </c>
      <c r="B14" s="159">
        <f t="shared" ref="B14:B15" si="5">D14+C14</f>
        <v>11</v>
      </c>
      <c r="C14" s="159">
        <f t="shared" ref="C14:C15" si="6">I14+F14</f>
        <v>2</v>
      </c>
      <c r="D14" s="159">
        <f t="shared" ref="D14:D15" si="7">J14+G14</f>
        <v>9</v>
      </c>
      <c r="E14" s="159">
        <f t="shared" ref="E14:E15" si="8">G14+F14</f>
        <v>7</v>
      </c>
      <c r="F14" s="142">
        <v>0</v>
      </c>
      <c r="G14" s="142">
        <v>7</v>
      </c>
      <c r="H14" s="159">
        <f t="shared" ref="H14:H15" si="9">J14+I14</f>
        <v>4</v>
      </c>
      <c r="I14" s="142">
        <v>2</v>
      </c>
      <c r="J14" s="142">
        <v>2</v>
      </c>
      <c r="K14" s="49" t="s">
        <v>195</v>
      </c>
    </row>
    <row r="15" spans="1:11" ht="27.75" customHeight="1" x14ac:dyDescent="0.2">
      <c r="A15" s="985" t="s">
        <v>69</v>
      </c>
      <c r="B15" s="462">
        <f t="shared" si="5"/>
        <v>0</v>
      </c>
      <c r="C15" s="462">
        <f t="shared" si="6"/>
        <v>0</v>
      </c>
      <c r="D15" s="462">
        <f t="shared" si="7"/>
        <v>0</v>
      </c>
      <c r="E15" s="462">
        <f t="shared" si="8"/>
        <v>0</v>
      </c>
      <c r="F15" s="992">
        <v>0</v>
      </c>
      <c r="G15" s="992">
        <v>0</v>
      </c>
      <c r="H15" s="462">
        <f t="shared" si="9"/>
        <v>0</v>
      </c>
      <c r="I15" s="992">
        <v>0</v>
      </c>
      <c r="J15" s="992">
        <v>0</v>
      </c>
      <c r="K15" s="988" t="s">
        <v>70</v>
      </c>
    </row>
    <row r="16" spans="1:11" ht="27.75" customHeight="1" x14ac:dyDescent="0.2">
      <c r="A16" s="495" t="s">
        <v>42</v>
      </c>
      <c r="B16" s="989">
        <f>SUM(B7:B15)</f>
        <v>27322</v>
      </c>
      <c r="C16" s="989">
        <f t="shared" ref="C16:J16" si="10">SUM(C7:C15)</f>
        <v>13281</v>
      </c>
      <c r="D16" s="989">
        <f t="shared" si="10"/>
        <v>14041</v>
      </c>
      <c r="E16" s="989">
        <f>SUM(E7:E15)</f>
        <v>21587</v>
      </c>
      <c r="F16" s="171">
        <f>SUM(F7:F15)</f>
        <v>10441</v>
      </c>
      <c r="G16" s="171">
        <f>SUM(G7:G15)</f>
        <v>11146</v>
      </c>
      <c r="H16" s="989">
        <f t="shared" si="10"/>
        <v>5735</v>
      </c>
      <c r="I16" s="171">
        <f t="shared" si="10"/>
        <v>2840</v>
      </c>
      <c r="J16" s="171">
        <f t="shared" si="10"/>
        <v>2895</v>
      </c>
      <c r="K16" s="490" t="s">
        <v>43</v>
      </c>
    </row>
    <row r="17" spans="1:11" ht="24.95" customHeight="1" x14ac:dyDescent="0.2">
      <c r="A17" s="94"/>
      <c r="B17" s="95"/>
      <c r="C17" s="95"/>
      <c r="D17" s="95"/>
      <c r="E17" s="95"/>
      <c r="F17" s="95"/>
      <c r="G17" s="95"/>
      <c r="H17" s="95"/>
      <c r="I17" s="95"/>
      <c r="J17" s="95"/>
      <c r="K17" s="96"/>
    </row>
    <row r="18" spans="1:11" ht="41.25" customHeight="1" x14ac:dyDescent="0.2">
      <c r="A18" s="93"/>
      <c r="B18" s="92" t="s">
        <v>393</v>
      </c>
      <c r="C18" s="92" t="s">
        <v>394</v>
      </c>
      <c r="D18" s="93"/>
    </row>
    <row r="19" spans="1:11" ht="21" customHeight="1" x14ac:dyDescent="0.2">
      <c r="A19" s="1116" t="s">
        <v>407</v>
      </c>
      <c r="B19" s="232">
        <f>H7</f>
        <v>26</v>
      </c>
      <c r="C19" s="232">
        <f>E7</f>
        <v>226</v>
      </c>
      <c r="D19" s="232">
        <f>B19+C19</f>
        <v>252</v>
      </c>
    </row>
    <row r="20" spans="1:11" x14ac:dyDescent="0.2">
      <c r="A20" s="92" t="s">
        <v>59</v>
      </c>
      <c r="B20" s="93">
        <f t="shared" ref="B20:B26" si="11">H8</f>
        <v>738</v>
      </c>
      <c r="C20" s="93">
        <f t="shared" ref="C20:C25" si="12">E8</f>
        <v>2001</v>
      </c>
      <c r="D20" s="232">
        <f t="shared" ref="D20:D26" si="13">B20+C20</f>
        <v>2739</v>
      </c>
    </row>
    <row r="21" spans="1:11" x14ac:dyDescent="0.2">
      <c r="A21" s="92" t="s">
        <v>61</v>
      </c>
      <c r="B21" s="93">
        <f t="shared" si="11"/>
        <v>1742</v>
      </c>
      <c r="C21" s="93">
        <f t="shared" si="12"/>
        <v>5932</v>
      </c>
      <c r="D21" s="232">
        <f t="shared" si="13"/>
        <v>7674</v>
      </c>
    </row>
    <row r="22" spans="1:11" x14ac:dyDescent="0.2">
      <c r="A22" s="92" t="s">
        <v>63</v>
      </c>
      <c r="B22" s="93">
        <f t="shared" si="11"/>
        <v>1633</v>
      </c>
      <c r="C22" s="93">
        <f t="shared" si="12"/>
        <v>7628</v>
      </c>
      <c r="D22" s="232">
        <f t="shared" si="13"/>
        <v>9261</v>
      </c>
    </row>
    <row r="23" spans="1:11" x14ac:dyDescent="0.2">
      <c r="A23" s="92" t="s">
        <v>65</v>
      </c>
      <c r="B23" s="232"/>
      <c r="C23" s="93">
        <f t="shared" si="12"/>
        <v>4612</v>
      </c>
      <c r="D23" s="232">
        <f t="shared" si="13"/>
        <v>4612</v>
      </c>
    </row>
    <row r="24" spans="1:11" x14ac:dyDescent="0.2">
      <c r="A24" s="92" t="s">
        <v>67</v>
      </c>
      <c r="B24" s="93">
        <f t="shared" si="11"/>
        <v>407</v>
      </c>
      <c r="C24" s="93">
        <f t="shared" si="12"/>
        <v>1090</v>
      </c>
      <c r="D24" s="232">
        <f t="shared" si="13"/>
        <v>1497</v>
      </c>
    </row>
    <row r="25" spans="1:11" x14ac:dyDescent="0.2">
      <c r="A25" s="92" t="s">
        <v>159</v>
      </c>
      <c r="B25" s="232">
        <f t="shared" si="11"/>
        <v>36</v>
      </c>
      <c r="C25" s="232">
        <f t="shared" si="12"/>
        <v>91</v>
      </c>
      <c r="D25" s="232">
        <f t="shared" si="13"/>
        <v>127</v>
      </c>
    </row>
    <row r="26" spans="1:11" x14ac:dyDescent="0.2">
      <c r="A26" s="92" t="s">
        <v>195</v>
      </c>
      <c r="B26" s="232">
        <f t="shared" si="11"/>
        <v>4</v>
      </c>
      <c r="C26" s="232">
        <f>E14</f>
        <v>7</v>
      </c>
      <c r="D26" s="232">
        <f t="shared" si="13"/>
        <v>11</v>
      </c>
    </row>
    <row r="27" spans="1:11" x14ac:dyDescent="0.2">
      <c r="B27" s="278">
        <f>SUM(B19:B26)</f>
        <v>4586</v>
      </c>
      <c r="C27" s="278">
        <f>SUM(C19:C26)</f>
        <v>21587</v>
      </c>
      <c r="D27" s="232">
        <f>B27+C27</f>
        <v>26173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M26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2" width="8.7109375" style="38" customWidth="1"/>
    <col min="13" max="13" width="16.7109375" style="38" customWidth="1"/>
    <col min="14" max="256" width="9.140625" style="25"/>
    <col min="257" max="257" width="16.7109375" style="25" customWidth="1"/>
    <col min="258" max="268" width="8.7109375" style="25" customWidth="1"/>
    <col min="269" max="269" width="16.7109375" style="25" customWidth="1"/>
    <col min="270" max="512" width="9.140625" style="25"/>
    <col min="513" max="513" width="16.7109375" style="25" customWidth="1"/>
    <col min="514" max="524" width="8.7109375" style="25" customWidth="1"/>
    <col min="525" max="525" width="16.7109375" style="25" customWidth="1"/>
    <col min="526" max="768" width="9.140625" style="25"/>
    <col min="769" max="769" width="16.7109375" style="25" customWidth="1"/>
    <col min="770" max="780" width="8.7109375" style="25" customWidth="1"/>
    <col min="781" max="781" width="16.7109375" style="25" customWidth="1"/>
    <col min="782" max="1024" width="9.140625" style="25"/>
    <col min="1025" max="1025" width="16.7109375" style="25" customWidth="1"/>
    <col min="1026" max="1036" width="8.7109375" style="25" customWidth="1"/>
    <col min="1037" max="1037" width="16.7109375" style="25" customWidth="1"/>
    <col min="1038" max="1280" width="9.140625" style="25"/>
    <col min="1281" max="1281" width="16.7109375" style="25" customWidth="1"/>
    <col min="1282" max="1292" width="8.7109375" style="25" customWidth="1"/>
    <col min="1293" max="1293" width="16.7109375" style="25" customWidth="1"/>
    <col min="1294" max="1536" width="9.140625" style="25"/>
    <col min="1537" max="1537" width="16.7109375" style="25" customWidth="1"/>
    <col min="1538" max="1548" width="8.7109375" style="25" customWidth="1"/>
    <col min="1549" max="1549" width="16.7109375" style="25" customWidth="1"/>
    <col min="1550" max="1792" width="9.140625" style="25"/>
    <col min="1793" max="1793" width="16.7109375" style="25" customWidth="1"/>
    <col min="1794" max="1804" width="8.7109375" style="25" customWidth="1"/>
    <col min="1805" max="1805" width="16.7109375" style="25" customWidth="1"/>
    <col min="1806" max="2048" width="9.140625" style="25"/>
    <col min="2049" max="2049" width="16.7109375" style="25" customWidth="1"/>
    <col min="2050" max="2060" width="8.7109375" style="25" customWidth="1"/>
    <col min="2061" max="2061" width="16.7109375" style="25" customWidth="1"/>
    <col min="2062" max="2304" width="9.140625" style="25"/>
    <col min="2305" max="2305" width="16.7109375" style="25" customWidth="1"/>
    <col min="2306" max="2316" width="8.7109375" style="25" customWidth="1"/>
    <col min="2317" max="2317" width="16.7109375" style="25" customWidth="1"/>
    <col min="2318" max="2560" width="9.140625" style="25"/>
    <col min="2561" max="2561" width="16.7109375" style="25" customWidth="1"/>
    <col min="2562" max="2572" width="8.7109375" style="25" customWidth="1"/>
    <col min="2573" max="2573" width="16.7109375" style="25" customWidth="1"/>
    <col min="2574" max="2816" width="9.140625" style="25"/>
    <col min="2817" max="2817" width="16.7109375" style="25" customWidth="1"/>
    <col min="2818" max="2828" width="8.7109375" style="25" customWidth="1"/>
    <col min="2829" max="2829" width="16.7109375" style="25" customWidth="1"/>
    <col min="2830" max="3072" width="9.140625" style="25"/>
    <col min="3073" max="3073" width="16.7109375" style="25" customWidth="1"/>
    <col min="3074" max="3084" width="8.7109375" style="25" customWidth="1"/>
    <col min="3085" max="3085" width="16.7109375" style="25" customWidth="1"/>
    <col min="3086" max="3328" width="9.140625" style="25"/>
    <col min="3329" max="3329" width="16.7109375" style="25" customWidth="1"/>
    <col min="3330" max="3340" width="8.7109375" style="25" customWidth="1"/>
    <col min="3341" max="3341" width="16.7109375" style="25" customWidth="1"/>
    <col min="3342" max="3584" width="9.140625" style="25"/>
    <col min="3585" max="3585" width="16.7109375" style="25" customWidth="1"/>
    <col min="3586" max="3596" width="8.7109375" style="25" customWidth="1"/>
    <col min="3597" max="3597" width="16.7109375" style="25" customWidth="1"/>
    <col min="3598" max="3840" width="9.140625" style="25"/>
    <col min="3841" max="3841" width="16.7109375" style="25" customWidth="1"/>
    <col min="3842" max="3852" width="8.7109375" style="25" customWidth="1"/>
    <col min="3853" max="3853" width="16.7109375" style="25" customWidth="1"/>
    <col min="3854" max="4096" width="9.140625" style="25"/>
    <col min="4097" max="4097" width="16.7109375" style="25" customWidth="1"/>
    <col min="4098" max="4108" width="8.7109375" style="25" customWidth="1"/>
    <col min="4109" max="4109" width="16.7109375" style="25" customWidth="1"/>
    <col min="4110" max="4352" width="9.140625" style="25"/>
    <col min="4353" max="4353" width="16.7109375" style="25" customWidth="1"/>
    <col min="4354" max="4364" width="8.7109375" style="25" customWidth="1"/>
    <col min="4365" max="4365" width="16.7109375" style="25" customWidth="1"/>
    <col min="4366" max="4608" width="9.140625" style="25"/>
    <col min="4609" max="4609" width="16.7109375" style="25" customWidth="1"/>
    <col min="4610" max="4620" width="8.7109375" style="25" customWidth="1"/>
    <col min="4621" max="4621" width="16.7109375" style="25" customWidth="1"/>
    <col min="4622" max="4864" width="9.140625" style="25"/>
    <col min="4865" max="4865" width="16.7109375" style="25" customWidth="1"/>
    <col min="4866" max="4876" width="8.7109375" style="25" customWidth="1"/>
    <col min="4877" max="4877" width="16.7109375" style="25" customWidth="1"/>
    <col min="4878" max="5120" width="9.140625" style="25"/>
    <col min="5121" max="5121" width="16.7109375" style="25" customWidth="1"/>
    <col min="5122" max="5132" width="8.7109375" style="25" customWidth="1"/>
    <col min="5133" max="5133" width="16.7109375" style="25" customWidth="1"/>
    <col min="5134" max="5376" width="9.140625" style="25"/>
    <col min="5377" max="5377" width="16.7109375" style="25" customWidth="1"/>
    <col min="5378" max="5388" width="8.7109375" style="25" customWidth="1"/>
    <col min="5389" max="5389" width="16.7109375" style="25" customWidth="1"/>
    <col min="5390" max="5632" width="9.140625" style="25"/>
    <col min="5633" max="5633" width="16.7109375" style="25" customWidth="1"/>
    <col min="5634" max="5644" width="8.7109375" style="25" customWidth="1"/>
    <col min="5645" max="5645" width="16.7109375" style="25" customWidth="1"/>
    <col min="5646" max="5888" width="9.140625" style="25"/>
    <col min="5889" max="5889" width="16.7109375" style="25" customWidth="1"/>
    <col min="5890" max="5900" width="8.7109375" style="25" customWidth="1"/>
    <col min="5901" max="5901" width="16.7109375" style="25" customWidth="1"/>
    <col min="5902" max="6144" width="9.140625" style="25"/>
    <col min="6145" max="6145" width="16.7109375" style="25" customWidth="1"/>
    <col min="6146" max="6156" width="8.7109375" style="25" customWidth="1"/>
    <col min="6157" max="6157" width="16.7109375" style="25" customWidth="1"/>
    <col min="6158" max="6400" width="9.140625" style="25"/>
    <col min="6401" max="6401" width="16.7109375" style="25" customWidth="1"/>
    <col min="6402" max="6412" width="8.7109375" style="25" customWidth="1"/>
    <col min="6413" max="6413" width="16.7109375" style="25" customWidth="1"/>
    <col min="6414" max="6656" width="9.140625" style="25"/>
    <col min="6657" max="6657" width="16.7109375" style="25" customWidth="1"/>
    <col min="6658" max="6668" width="8.7109375" style="25" customWidth="1"/>
    <col min="6669" max="6669" width="16.7109375" style="25" customWidth="1"/>
    <col min="6670" max="6912" width="9.140625" style="25"/>
    <col min="6913" max="6913" width="16.7109375" style="25" customWidth="1"/>
    <col min="6914" max="6924" width="8.7109375" style="25" customWidth="1"/>
    <col min="6925" max="6925" width="16.7109375" style="25" customWidth="1"/>
    <col min="6926" max="7168" width="9.140625" style="25"/>
    <col min="7169" max="7169" width="16.7109375" style="25" customWidth="1"/>
    <col min="7170" max="7180" width="8.7109375" style="25" customWidth="1"/>
    <col min="7181" max="7181" width="16.7109375" style="25" customWidth="1"/>
    <col min="7182" max="7424" width="9.140625" style="25"/>
    <col min="7425" max="7425" width="16.7109375" style="25" customWidth="1"/>
    <col min="7426" max="7436" width="8.7109375" style="25" customWidth="1"/>
    <col min="7437" max="7437" width="16.7109375" style="25" customWidth="1"/>
    <col min="7438" max="7680" width="9.140625" style="25"/>
    <col min="7681" max="7681" width="16.7109375" style="25" customWidth="1"/>
    <col min="7682" max="7692" width="8.7109375" style="25" customWidth="1"/>
    <col min="7693" max="7693" width="16.7109375" style="25" customWidth="1"/>
    <col min="7694" max="7936" width="9.140625" style="25"/>
    <col min="7937" max="7937" width="16.7109375" style="25" customWidth="1"/>
    <col min="7938" max="7948" width="8.7109375" style="25" customWidth="1"/>
    <col min="7949" max="7949" width="16.7109375" style="25" customWidth="1"/>
    <col min="7950" max="8192" width="9.140625" style="25"/>
    <col min="8193" max="8193" width="16.7109375" style="25" customWidth="1"/>
    <col min="8194" max="8204" width="8.7109375" style="25" customWidth="1"/>
    <col min="8205" max="8205" width="16.7109375" style="25" customWidth="1"/>
    <col min="8206" max="8448" width="9.140625" style="25"/>
    <col min="8449" max="8449" width="16.7109375" style="25" customWidth="1"/>
    <col min="8450" max="8460" width="8.7109375" style="25" customWidth="1"/>
    <col min="8461" max="8461" width="16.7109375" style="25" customWidth="1"/>
    <col min="8462" max="8704" width="9.140625" style="25"/>
    <col min="8705" max="8705" width="16.7109375" style="25" customWidth="1"/>
    <col min="8706" max="8716" width="8.7109375" style="25" customWidth="1"/>
    <col min="8717" max="8717" width="16.7109375" style="25" customWidth="1"/>
    <col min="8718" max="8960" width="9.140625" style="25"/>
    <col min="8961" max="8961" width="16.7109375" style="25" customWidth="1"/>
    <col min="8962" max="8972" width="8.7109375" style="25" customWidth="1"/>
    <col min="8973" max="8973" width="16.7109375" style="25" customWidth="1"/>
    <col min="8974" max="9216" width="9.140625" style="25"/>
    <col min="9217" max="9217" width="16.7109375" style="25" customWidth="1"/>
    <col min="9218" max="9228" width="8.7109375" style="25" customWidth="1"/>
    <col min="9229" max="9229" width="16.7109375" style="25" customWidth="1"/>
    <col min="9230" max="9472" width="9.140625" style="25"/>
    <col min="9473" max="9473" width="16.7109375" style="25" customWidth="1"/>
    <col min="9474" max="9484" width="8.7109375" style="25" customWidth="1"/>
    <col min="9485" max="9485" width="16.7109375" style="25" customWidth="1"/>
    <col min="9486" max="9728" width="9.140625" style="25"/>
    <col min="9729" max="9729" width="16.7109375" style="25" customWidth="1"/>
    <col min="9730" max="9740" width="8.7109375" style="25" customWidth="1"/>
    <col min="9741" max="9741" width="16.7109375" style="25" customWidth="1"/>
    <col min="9742" max="9984" width="9.140625" style="25"/>
    <col min="9985" max="9985" width="16.7109375" style="25" customWidth="1"/>
    <col min="9986" max="9996" width="8.7109375" style="25" customWidth="1"/>
    <col min="9997" max="9997" width="16.7109375" style="25" customWidth="1"/>
    <col min="9998" max="10240" width="9.140625" style="25"/>
    <col min="10241" max="10241" width="16.7109375" style="25" customWidth="1"/>
    <col min="10242" max="10252" width="8.7109375" style="25" customWidth="1"/>
    <col min="10253" max="10253" width="16.7109375" style="25" customWidth="1"/>
    <col min="10254" max="10496" width="9.140625" style="25"/>
    <col min="10497" max="10497" width="16.7109375" style="25" customWidth="1"/>
    <col min="10498" max="10508" width="8.7109375" style="25" customWidth="1"/>
    <col min="10509" max="10509" width="16.7109375" style="25" customWidth="1"/>
    <col min="10510" max="10752" width="9.140625" style="25"/>
    <col min="10753" max="10753" width="16.7109375" style="25" customWidth="1"/>
    <col min="10754" max="10764" width="8.7109375" style="25" customWidth="1"/>
    <col min="10765" max="10765" width="16.7109375" style="25" customWidth="1"/>
    <col min="10766" max="11008" width="9.140625" style="25"/>
    <col min="11009" max="11009" width="16.7109375" style="25" customWidth="1"/>
    <col min="11010" max="11020" width="8.7109375" style="25" customWidth="1"/>
    <col min="11021" max="11021" width="16.7109375" style="25" customWidth="1"/>
    <col min="11022" max="11264" width="9.140625" style="25"/>
    <col min="11265" max="11265" width="16.7109375" style="25" customWidth="1"/>
    <col min="11266" max="11276" width="8.7109375" style="25" customWidth="1"/>
    <col min="11277" max="11277" width="16.7109375" style="25" customWidth="1"/>
    <col min="11278" max="11520" width="9.140625" style="25"/>
    <col min="11521" max="11521" width="16.7109375" style="25" customWidth="1"/>
    <col min="11522" max="11532" width="8.7109375" style="25" customWidth="1"/>
    <col min="11533" max="11533" width="16.7109375" style="25" customWidth="1"/>
    <col min="11534" max="11776" width="9.140625" style="25"/>
    <col min="11777" max="11777" width="16.7109375" style="25" customWidth="1"/>
    <col min="11778" max="11788" width="8.7109375" style="25" customWidth="1"/>
    <col min="11789" max="11789" width="16.7109375" style="25" customWidth="1"/>
    <col min="11790" max="12032" width="9.140625" style="25"/>
    <col min="12033" max="12033" width="16.7109375" style="25" customWidth="1"/>
    <col min="12034" max="12044" width="8.7109375" style="25" customWidth="1"/>
    <col min="12045" max="12045" width="16.7109375" style="25" customWidth="1"/>
    <col min="12046" max="12288" width="9.140625" style="25"/>
    <col min="12289" max="12289" width="16.7109375" style="25" customWidth="1"/>
    <col min="12290" max="12300" width="8.7109375" style="25" customWidth="1"/>
    <col min="12301" max="12301" width="16.7109375" style="25" customWidth="1"/>
    <col min="12302" max="12544" width="9.140625" style="25"/>
    <col min="12545" max="12545" width="16.7109375" style="25" customWidth="1"/>
    <col min="12546" max="12556" width="8.7109375" style="25" customWidth="1"/>
    <col min="12557" max="12557" width="16.7109375" style="25" customWidth="1"/>
    <col min="12558" max="12800" width="9.140625" style="25"/>
    <col min="12801" max="12801" width="16.7109375" style="25" customWidth="1"/>
    <col min="12802" max="12812" width="8.7109375" style="25" customWidth="1"/>
    <col min="12813" max="12813" width="16.7109375" style="25" customWidth="1"/>
    <col min="12814" max="13056" width="9.140625" style="25"/>
    <col min="13057" max="13057" width="16.7109375" style="25" customWidth="1"/>
    <col min="13058" max="13068" width="8.7109375" style="25" customWidth="1"/>
    <col min="13069" max="13069" width="16.7109375" style="25" customWidth="1"/>
    <col min="13070" max="13312" width="9.140625" style="25"/>
    <col min="13313" max="13313" width="16.7109375" style="25" customWidth="1"/>
    <col min="13314" max="13324" width="8.7109375" style="25" customWidth="1"/>
    <col min="13325" max="13325" width="16.7109375" style="25" customWidth="1"/>
    <col min="13326" max="13568" width="9.140625" style="25"/>
    <col min="13569" max="13569" width="16.7109375" style="25" customWidth="1"/>
    <col min="13570" max="13580" width="8.7109375" style="25" customWidth="1"/>
    <col min="13581" max="13581" width="16.7109375" style="25" customWidth="1"/>
    <col min="13582" max="13824" width="9.140625" style="25"/>
    <col min="13825" max="13825" width="16.7109375" style="25" customWidth="1"/>
    <col min="13826" max="13836" width="8.7109375" style="25" customWidth="1"/>
    <col min="13837" max="13837" width="16.7109375" style="25" customWidth="1"/>
    <col min="13838" max="14080" width="9.140625" style="25"/>
    <col min="14081" max="14081" width="16.7109375" style="25" customWidth="1"/>
    <col min="14082" max="14092" width="8.7109375" style="25" customWidth="1"/>
    <col min="14093" max="14093" width="16.7109375" style="25" customWidth="1"/>
    <col min="14094" max="14336" width="9.140625" style="25"/>
    <col min="14337" max="14337" width="16.7109375" style="25" customWidth="1"/>
    <col min="14338" max="14348" width="8.7109375" style="25" customWidth="1"/>
    <col min="14349" max="14349" width="16.7109375" style="25" customWidth="1"/>
    <col min="14350" max="14592" width="9.140625" style="25"/>
    <col min="14593" max="14593" width="16.7109375" style="25" customWidth="1"/>
    <col min="14594" max="14604" width="8.7109375" style="25" customWidth="1"/>
    <col min="14605" max="14605" width="16.7109375" style="25" customWidth="1"/>
    <col min="14606" max="14848" width="9.140625" style="25"/>
    <col min="14849" max="14849" width="16.7109375" style="25" customWidth="1"/>
    <col min="14850" max="14860" width="8.7109375" style="25" customWidth="1"/>
    <col min="14861" max="14861" width="16.7109375" style="25" customWidth="1"/>
    <col min="14862" max="15104" width="9.140625" style="25"/>
    <col min="15105" max="15105" width="16.7109375" style="25" customWidth="1"/>
    <col min="15106" max="15116" width="8.7109375" style="25" customWidth="1"/>
    <col min="15117" max="15117" width="16.7109375" style="25" customWidth="1"/>
    <col min="15118" max="15360" width="9.140625" style="25"/>
    <col min="15361" max="15361" width="16.7109375" style="25" customWidth="1"/>
    <col min="15362" max="15372" width="8.7109375" style="25" customWidth="1"/>
    <col min="15373" max="15373" width="16.7109375" style="25" customWidth="1"/>
    <col min="15374" max="15616" width="9.140625" style="25"/>
    <col min="15617" max="15617" width="16.7109375" style="25" customWidth="1"/>
    <col min="15618" max="15628" width="8.7109375" style="25" customWidth="1"/>
    <col min="15629" max="15629" width="16.7109375" style="25" customWidth="1"/>
    <col min="15630" max="15872" width="9.140625" style="25"/>
    <col min="15873" max="15873" width="16.7109375" style="25" customWidth="1"/>
    <col min="15874" max="15884" width="8.7109375" style="25" customWidth="1"/>
    <col min="15885" max="15885" width="16.7109375" style="25" customWidth="1"/>
    <col min="15886" max="16128" width="9.140625" style="25"/>
    <col min="16129" max="16129" width="16.7109375" style="25" customWidth="1"/>
    <col min="16130" max="16140" width="8.7109375" style="25" customWidth="1"/>
    <col min="16141" max="16141" width="16.7109375" style="25" customWidth="1"/>
    <col min="16142" max="16384" width="9.140625" style="25"/>
  </cols>
  <sheetData>
    <row r="1" spans="1:13" ht="18.75" customHeight="1" x14ac:dyDescent="0.5">
      <c r="A1" s="1314" t="s">
        <v>465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</row>
    <row r="2" spans="1:13" ht="35.25" customHeight="1" x14ac:dyDescent="0.25">
      <c r="A2" s="1315" t="s">
        <v>786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</row>
    <row r="3" spans="1:13" ht="18.75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</row>
    <row r="4" spans="1:13" ht="18.75" customHeight="1" x14ac:dyDescent="0.25">
      <c r="A4" s="1311" t="s">
        <v>339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</row>
    <row r="5" spans="1:13" ht="13.5" x14ac:dyDescent="0.25">
      <c r="A5" s="255" t="s">
        <v>688</v>
      </c>
      <c r="B5" s="1206"/>
      <c r="C5" s="1206"/>
      <c r="D5" s="1206"/>
      <c r="E5" s="1206"/>
      <c r="F5" s="1206"/>
      <c r="G5" s="1206"/>
      <c r="H5" s="1209"/>
      <c r="I5" s="1206"/>
      <c r="J5" s="1206"/>
      <c r="K5" s="1206"/>
      <c r="L5" s="1206"/>
      <c r="M5" s="1124" t="s">
        <v>198</v>
      </c>
    </row>
    <row r="6" spans="1:13" ht="28.5" customHeight="1" x14ac:dyDescent="0.2">
      <c r="A6" s="1334" t="s">
        <v>726</v>
      </c>
      <c r="B6" s="1367" t="s">
        <v>727</v>
      </c>
      <c r="C6" s="1368"/>
      <c r="D6" s="1369"/>
      <c r="E6" s="1369"/>
      <c r="F6" s="1369"/>
      <c r="G6" s="1369"/>
      <c r="H6" s="1369"/>
      <c r="I6" s="1369"/>
      <c r="J6" s="1369"/>
      <c r="K6" s="1369"/>
      <c r="L6" s="1370"/>
      <c r="M6" s="1371" t="s">
        <v>495</v>
      </c>
    </row>
    <row r="7" spans="1:13" ht="40.5" customHeight="1" x14ac:dyDescent="0.2">
      <c r="A7" s="1335"/>
      <c r="B7" s="44" t="s">
        <v>387</v>
      </c>
      <c r="C7" s="44" t="s">
        <v>338</v>
      </c>
      <c r="D7" s="216" t="s">
        <v>438</v>
      </c>
      <c r="E7" s="216" t="s">
        <v>60</v>
      </c>
      <c r="F7" s="216" t="s">
        <v>58</v>
      </c>
      <c r="G7" s="216" t="s">
        <v>437</v>
      </c>
      <c r="H7" s="216" t="s">
        <v>436</v>
      </c>
      <c r="I7" s="216">
        <v>4</v>
      </c>
      <c r="J7" s="216">
        <v>3</v>
      </c>
      <c r="K7" s="216">
        <v>2</v>
      </c>
      <c r="L7" s="216">
        <v>1</v>
      </c>
      <c r="M7" s="1372"/>
    </row>
    <row r="8" spans="1:13" ht="26.25" customHeight="1" thickBot="1" x14ac:dyDescent="0.25">
      <c r="A8" s="428" t="s">
        <v>782</v>
      </c>
      <c r="B8" s="158">
        <f t="shared" ref="B8:B16" si="0">SUM(C8:L8)</f>
        <v>40</v>
      </c>
      <c r="C8" s="158">
        <v>0</v>
      </c>
      <c r="D8" s="140">
        <v>0</v>
      </c>
      <c r="E8" s="140">
        <v>0</v>
      </c>
      <c r="F8" s="140">
        <v>0</v>
      </c>
      <c r="G8" s="140">
        <v>0</v>
      </c>
      <c r="H8" s="140">
        <v>0</v>
      </c>
      <c r="I8" s="140">
        <v>3</v>
      </c>
      <c r="J8" s="140">
        <v>3</v>
      </c>
      <c r="K8" s="140">
        <v>11</v>
      </c>
      <c r="L8" s="140">
        <v>23</v>
      </c>
      <c r="M8" s="48" t="s">
        <v>408</v>
      </c>
    </row>
    <row r="9" spans="1:13" ht="26.25" customHeight="1" thickBot="1" x14ac:dyDescent="0.25">
      <c r="A9" s="33" t="s">
        <v>59</v>
      </c>
      <c r="B9" s="303">
        <f t="shared" si="0"/>
        <v>896</v>
      </c>
      <c r="C9" s="159">
        <v>0</v>
      </c>
      <c r="D9" s="142">
        <v>0</v>
      </c>
      <c r="E9" s="142">
        <v>0</v>
      </c>
      <c r="F9" s="142">
        <v>0</v>
      </c>
      <c r="G9" s="142">
        <v>0</v>
      </c>
      <c r="H9" s="142">
        <v>120</v>
      </c>
      <c r="I9" s="142">
        <v>94</v>
      </c>
      <c r="J9" s="142">
        <v>172</v>
      </c>
      <c r="K9" s="142">
        <v>316</v>
      </c>
      <c r="L9" s="142">
        <v>194</v>
      </c>
      <c r="M9" s="49" t="s">
        <v>59</v>
      </c>
    </row>
    <row r="10" spans="1:13" ht="26.25" customHeight="1" thickBot="1" x14ac:dyDescent="0.25">
      <c r="A10" s="34" t="s">
        <v>61</v>
      </c>
      <c r="B10" s="158">
        <f t="shared" si="0"/>
        <v>2139</v>
      </c>
      <c r="C10" s="160">
        <v>9</v>
      </c>
      <c r="D10" s="143">
        <v>0</v>
      </c>
      <c r="E10" s="143">
        <v>0</v>
      </c>
      <c r="F10" s="143">
        <v>3</v>
      </c>
      <c r="G10" s="143">
        <v>144</v>
      </c>
      <c r="H10" s="143">
        <v>789</v>
      </c>
      <c r="I10" s="143">
        <v>257</v>
      </c>
      <c r="J10" s="143">
        <v>348</v>
      </c>
      <c r="K10" s="143">
        <v>350</v>
      </c>
      <c r="L10" s="143">
        <v>239</v>
      </c>
      <c r="M10" s="50" t="s">
        <v>61</v>
      </c>
    </row>
    <row r="11" spans="1:13" ht="26.25" customHeight="1" thickBot="1" x14ac:dyDescent="0.25">
      <c r="A11" s="33" t="s">
        <v>63</v>
      </c>
      <c r="B11" s="303">
        <f t="shared" si="0"/>
        <v>2067</v>
      </c>
      <c r="C11" s="159">
        <v>57</v>
      </c>
      <c r="D11" s="142">
        <v>0</v>
      </c>
      <c r="E11" s="142">
        <v>0</v>
      </c>
      <c r="F11" s="142">
        <v>130</v>
      </c>
      <c r="G11" s="142">
        <v>534</v>
      </c>
      <c r="H11" s="142">
        <v>831</v>
      </c>
      <c r="I11" s="142">
        <v>113</v>
      </c>
      <c r="J11" s="142">
        <v>154</v>
      </c>
      <c r="K11" s="142">
        <v>143</v>
      </c>
      <c r="L11" s="142">
        <v>105</v>
      </c>
      <c r="M11" s="49" t="s">
        <v>63</v>
      </c>
    </row>
    <row r="12" spans="1:13" ht="26.25" customHeight="1" thickBot="1" x14ac:dyDescent="0.25">
      <c r="A12" s="34" t="s">
        <v>65</v>
      </c>
      <c r="B12" s="158">
        <f t="shared" si="0"/>
        <v>1337</v>
      </c>
      <c r="C12" s="160">
        <v>69</v>
      </c>
      <c r="D12" s="143">
        <v>0</v>
      </c>
      <c r="E12" s="143">
        <v>51</v>
      </c>
      <c r="F12" s="143">
        <v>324</v>
      </c>
      <c r="G12" s="143">
        <v>400</v>
      </c>
      <c r="H12" s="143">
        <v>283</v>
      </c>
      <c r="I12" s="143">
        <v>47</v>
      </c>
      <c r="J12" s="143">
        <v>56</v>
      </c>
      <c r="K12" s="143">
        <v>70</v>
      </c>
      <c r="L12" s="143">
        <v>37</v>
      </c>
      <c r="M12" s="50" t="s">
        <v>65</v>
      </c>
    </row>
    <row r="13" spans="1:13" ht="26.25" customHeight="1" thickBot="1" x14ac:dyDescent="0.25">
      <c r="A13" s="33" t="s">
        <v>67</v>
      </c>
      <c r="B13" s="303">
        <f t="shared" si="0"/>
        <v>454</v>
      </c>
      <c r="C13" s="159">
        <v>16</v>
      </c>
      <c r="D13" s="142">
        <v>4</v>
      </c>
      <c r="E13" s="142">
        <v>81</v>
      </c>
      <c r="F13" s="142">
        <v>142</v>
      </c>
      <c r="G13" s="142">
        <v>73</v>
      </c>
      <c r="H13" s="142">
        <v>79</v>
      </c>
      <c r="I13" s="142">
        <v>15</v>
      </c>
      <c r="J13" s="142">
        <v>15</v>
      </c>
      <c r="K13" s="142">
        <v>15</v>
      </c>
      <c r="L13" s="142">
        <v>14</v>
      </c>
      <c r="M13" s="49" t="s">
        <v>67</v>
      </c>
    </row>
    <row r="14" spans="1:13" ht="26.25" customHeight="1" thickBot="1" x14ac:dyDescent="0.25">
      <c r="A14" s="34" t="s">
        <v>159</v>
      </c>
      <c r="B14" s="158">
        <f t="shared" si="0"/>
        <v>34</v>
      </c>
      <c r="C14" s="160">
        <v>1</v>
      </c>
      <c r="D14" s="143">
        <v>5</v>
      </c>
      <c r="E14" s="143">
        <v>8</v>
      </c>
      <c r="F14" s="143">
        <v>5</v>
      </c>
      <c r="G14" s="143">
        <v>5</v>
      </c>
      <c r="H14" s="143">
        <v>6</v>
      </c>
      <c r="I14" s="143">
        <v>1</v>
      </c>
      <c r="J14" s="143">
        <v>2</v>
      </c>
      <c r="K14" s="143">
        <v>1</v>
      </c>
      <c r="L14" s="143">
        <v>0</v>
      </c>
      <c r="M14" s="50" t="s">
        <v>159</v>
      </c>
    </row>
    <row r="15" spans="1:13" ht="26.25" customHeight="1" thickBot="1" x14ac:dyDescent="0.25">
      <c r="A15" s="263" t="s">
        <v>195</v>
      </c>
      <c r="B15" s="159">
        <f t="shared" si="0"/>
        <v>4</v>
      </c>
      <c r="C15" s="161">
        <v>0</v>
      </c>
      <c r="D15" s="162">
        <v>1</v>
      </c>
      <c r="E15" s="162">
        <v>0</v>
      </c>
      <c r="F15" s="162">
        <v>0</v>
      </c>
      <c r="G15" s="162">
        <v>0</v>
      </c>
      <c r="H15" s="162">
        <v>3</v>
      </c>
      <c r="I15" s="162">
        <v>0</v>
      </c>
      <c r="J15" s="162">
        <v>0</v>
      </c>
      <c r="K15" s="162">
        <v>0</v>
      </c>
      <c r="L15" s="162">
        <v>0</v>
      </c>
      <c r="M15" s="233" t="s">
        <v>195</v>
      </c>
    </row>
    <row r="16" spans="1:13" ht="26.25" customHeight="1" x14ac:dyDescent="0.2">
      <c r="A16" s="985" t="s">
        <v>69</v>
      </c>
      <c r="B16" s="462">
        <f t="shared" si="0"/>
        <v>0</v>
      </c>
      <c r="C16" s="462">
        <v>0</v>
      </c>
      <c r="D16" s="987">
        <v>0</v>
      </c>
      <c r="E16" s="987">
        <v>0</v>
      </c>
      <c r="F16" s="987">
        <v>0</v>
      </c>
      <c r="G16" s="987">
        <v>0</v>
      </c>
      <c r="H16" s="987">
        <v>0</v>
      </c>
      <c r="I16" s="987">
        <v>0</v>
      </c>
      <c r="J16" s="987">
        <v>0</v>
      </c>
      <c r="K16" s="987">
        <v>0</v>
      </c>
      <c r="L16" s="987">
        <v>0</v>
      </c>
      <c r="M16" s="988" t="s">
        <v>70</v>
      </c>
    </row>
    <row r="17" spans="1:13" ht="26.25" customHeight="1" x14ac:dyDescent="0.2">
      <c r="A17" s="495" t="s">
        <v>42</v>
      </c>
      <c r="B17" s="989">
        <f t="shared" ref="B17:L17" si="1">SUM(B8:B16)</f>
        <v>6971</v>
      </c>
      <c r="C17" s="989">
        <f t="shared" si="1"/>
        <v>152</v>
      </c>
      <c r="D17" s="989">
        <f t="shared" si="1"/>
        <v>10</v>
      </c>
      <c r="E17" s="989">
        <f t="shared" si="1"/>
        <v>140</v>
      </c>
      <c r="F17" s="989">
        <f t="shared" si="1"/>
        <v>604</v>
      </c>
      <c r="G17" s="989">
        <f t="shared" si="1"/>
        <v>1156</v>
      </c>
      <c r="H17" s="989">
        <f t="shared" si="1"/>
        <v>2111</v>
      </c>
      <c r="I17" s="989">
        <f t="shared" si="1"/>
        <v>530</v>
      </c>
      <c r="J17" s="989">
        <f t="shared" si="1"/>
        <v>750</v>
      </c>
      <c r="K17" s="989">
        <f t="shared" si="1"/>
        <v>906</v>
      </c>
      <c r="L17" s="989">
        <f t="shared" si="1"/>
        <v>612</v>
      </c>
      <c r="M17" s="490" t="s">
        <v>43</v>
      </c>
    </row>
    <row r="26" spans="1:13" x14ac:dyDescent="0.25">
      <c r="C26" s="361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M26"/>
  <sheetViews>
    <sheetView view="pageBreakPreview" topLeftCell="A2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2" width="8.7109375" style="38" customWidth="1"/>
    <col min="13" max="13" width="16.7109375" style="38" customWidth="1"/>
    <col min="14" max="256" width="9.140625" style="25"/>
    <col min="257" max="257" width="16.7109375" style="25" customWidth="1"/>
    <col min="258" max="268" width="8.7109375" style="25" customWidth="1"/>
    <col min="269" max="269" width="16.7109375" style="25" customWidth="1"/>
    <col min="270" max="512" width="9.140625" style="25"/>
    <col min="513" max="513" width="16.7109375" style="25" customWidth="1"/>
    <col min="514" max="524" width="8.7109375" style="25" customWidth="1"/>
    <col min="525" max="525" width="16.7109375" style="25" customWidth="1"/>
    <col min="526" max="768" width="9.140625" style="25"/>
    <col min="769" max="769" width="16.7109375" style="25" customWidth="1"/>
    <col min="770" max="780" width="8.7109375" style="25" customWidth="1"/>
    <col min="781" max="781" width="16.7109375" style="25" customWidth="1"/>
    <col min="782" max="1024" width="9.140625" style="25"/>
    <col min="1025" max="1025" width="16.7109375" style="25" customWidth="1"/>
    <col min="1026" max="1036" width="8.7109375" style="25" customWidth="1"/>
    <col min="1037" max="1037" width="16.7109375" style="25" customWidth="1"/>
    <col min="1038" max="1280" width="9.140625" style="25"/>
    <col min="1281" max="1281" width="16.7109375" style="25" customWidth="1"/>
    <col min="1282" max="1292" width="8.7109375" style="25" customWidth="1"/>
    <col min="1293" max="1293" width="16.7109375" style="25" customWidth="1"/>
    <col min="1294" max="1536" width="9.140625" style="25"/>
    <col min="1537" max="1537" width="16.7109375" style="25" customWidth="1"/>
    <col min="1538" max="1548" width="8.7109375" style="25" customWidth="1"/>
    <col min="1549" max="1549" width="16.7109375" style="25" customWidth="1"/>
    <col min="1550" max="1792" width="9.140625" style="25"/>
    <col min="1793" max="1793" width="16.7109375" style="25" customWidth="1"/>
    <col min="1794" max="1804" width="8.7109375" style="25" customWidth="1"/>
    <col min="1805" max="1805" width="16.7109375" style="25" customWidth="1"/>
    <col min="1806" max="2048" width="9.140625" style="25"/>
    <col min="2049" max="2049" width="16.7109375" style="25" customWidth="1"/>
    <col min="2050" max="2060" width="8.7109375" style="25" customWidth="1"/>
    <col min="2061" max="2061" width="16.7109375" style="25" customWidth="1"/>
    <col min="2062" max="2304" width="9.140625" style="25"/>
    <col min="2305" max="2305" width="16.7109375" style="25" customWidth="1"/>
    <col min="2306" max="2316" width="8.7109375" style="25" customWidth="1"/>
    <col min="2317" max="2317" width="16.7109375" style="25" customWidth="1"/>
    <col min="2318" max="2560" width="9.140625" style="25"/>
    <col min="2561" max="2561" width="16.7109375" style="25" customWidth="1"/>
    <col min="2562" max="2572" width="8.7109375" style="25" customWidth="1"/>
    <col min="2573" max="2573" width="16.7109375" style="25" customWidth="1"/>
    <col min="2574" max="2816" width="9.140625" style="25"/>
    <col min="2817" max="2817" width="16.7109375" style="25" customWidth="1"/>
    <col min="2818" max="2828" width="8.7109375" style="25" customWidth="1"/>
    <col min="2829" max="2829" width="16.7109375" style="25" customWidth="1"/>
    <col min="2830" max="3072" width="9.140625" style="25"/>
    <col min="3073" max="3073" width="16.7109375" style="25" customWidth="1"/>
    <col min="3074" max="3084" width="8.7109375" style="25" customWidth="1"/>
    <col min="3085" max="3085" width="16.7109375" style="25" customWidth="1"/>
    <col min="3086" max="3328" width="9.140625" style="25"/>
    <col min="3329" max="3329" width="16.7109375" style="25" customWidth="1"/>
    <col min="3330" max="3340" width="8.7109375" style="25" customWidth="1"/>
    <col min="3341" max="3341" width="16.7109375" style="25" customWidth="1"/>
    <col min="3342" max="3584" width="9.140625" style="25"/>
    <col min="3585" max="3585" width="16.7109375" style="25" customWidth="1"/>
    <col min="3586" max="3596" width="8.7109375" style="25" customWidth="1"/>
    <col min="3597" max="3597" width="16.7109375" style="25" customWidth="1"/>
    <col min="3598" max="3840" width="9.140625" style="25"/>
    <col min="3841" max="3841" width="16.7109375" style="25" customWidth="1"/>
    <col min="3842" max="3852" width="8.7109375" style="25" customWidth="1"/>
    <col min="3853" max="3853" width="16.7109375" style="25" customWidth="1"/>
    <col min="3854" max="4096" width="9.140625" style="25"/>
    <col min="4097" max="4097" width="16.7109375" style="25" customWidth="1"/>
    <col min="4098" max="4108" width="8.7109375" style="25" customWidth="1"/>
    <col min="4109" max="4109" width="16.7109375" style="25" customWidth="1"/>
    <col min="4110" max="4352" width="9.140625" style="25"/>
    <col min="4353" max="4353" width="16.7109375" style="25" customWidth="1"/>
    <col min="4354" max="4364" width="8.7109375" style="25" customWidth="1"/>
    <col min="4365" max="4365" width="16.7109375" style="25" customWidth="1"/>
    <col min="4366" max="4608" width="9.140625" style="25"/>
    <col min="4609" max="4609" width="16.7109375" style="25" customWidth="1"/>
    <col min="4610" max="4620" width="8.7109375" style="25" customWidth="1"/>
    <col min="4621" max="4621" width="16.7109375" style="25" customWidth="1"/>
    <col min="4622" max="4864" width="9.140625" style="25"/>
    <col min="4865" max="4865" width="16.7109375" style="25" customWidth="1"/>
    <col min="4866" max="4876" width="8.7109375" style="25" customWidth="1"/>
    <col min="4877" max="4877" width="16.7109375" style="25" customWidth="1"/>
    <col min="4878" max="5120" width="9.140625" style="25"/>
    <col min="5121" max="5121" width="16.7109375" style="25" customWidth="1"/>
    <col min="5122" max="5132" width="8.7109375" style="25" customWidth="1"/>
    <col min="5133" max="5133" width="16.7109375" style="25" customWidth="1"/>
    <col min="5134" max="5376" width="9.140625" style="25"/>
    <col min="5377" max="5377" width="16.7109375" style="25" customWidth="1"/>
    <col min="5378" max="5388" width="8.7109375" style="25" customWidth="1"/>
    <col min="5389" max="5389" width="16.7109375" style="25" customWidth="1"/>
    <col min="5390" max="5632" width="9.140625" style="25"/>
    <col min="5633" max="5633" width="16.7109375" style="25" customWidth="1"/>
    <col min="5634" max="5644" width="8.7109375" style="25" customWidth="1"/>
    <col min="5645" max="5645" width="16.7109375" style="25" customWidth="1"/>
    <col min="5646" max="5888" width="9.140625" style="25"/>
    <col min="5889" max="5889" width="16.7109375" style="25" customWidth="1"/>
    <col min="5890" max="5900" width="8.7109375" style="25" customWidth="1"/>
    <col min="5901" max="5901" width="16.7109375" style="25" customWidth="1"/>
    <col min="5902" max="6144" width="9.140625" style="25"/>
    <col min="6145" max="6145" width="16.7109375" style="25" customWidth="1"/>
    <col min="6146" max="6156" width="8.7109375" style="25" customWidth="1"/>
    <col min="6157" max="6157" width="16.7109375" style="25" customWidth="1"/>
    <col min="6158" max="6400" width="9.140625" style="25"/>
    <col min="6401" max="6401" width="16.7109375" style="25" customWidth="1"/>
    <col min="6402" max="6412" width="8.7109375" style="25" customWidth="1"/>
    <col min="6413" max="6413" width="16.7109375" style="25" customWidth="1"/>
    <col min="6414" max="6656" width="9.140625" style="25"/>
    <col min="6657" max="6657" width="16.7109375" style="25" customWidth="1"/>
    <col min="6658" max="6668" width="8.7109375" style="25" customWidth="1"/>
    <col min="6669" max="6669" width="16.7109375" style="25" customWidth="1"/>
    <col min="6670" max="6912" width="9.140625" style="25"/>
    <col min="6913" max="6913" width="16.7109375" style="25" customWidth="1"/>
    <col min="6914" max="6924" width="8.7109375" style="25" customWidth="1"/>
    <col min="6925" max="6925" width="16.7109375" style="25" customWidth="1"/>
    <col min="6926" max="7168" width="9.140625" style="25"/>
    <col min="7169" max="7169" width="16.7109375" style="25" customWidth="1"/>
    <col min="7170" max="7180" width="8.7109375" style="25" customWidth="1"/>
    <col min="7181" max="7181" width="16.7109375" style="25" customWidth="1"/>
    <col min="7182" max="7424" width="9.140625" style="25"/>
    <col min="7425" max="7425" width="16.7109375" style="25" customWidth="1"/>
    <col min="7426" max="7436" width="8.7109375" style="25" customWidth="1"/>
    <col min="7437" max="7437" width="16.7109375" style="25" customWidth="1"/>
    <col min="7438" max="7680" width="9.140625" style="25"/>
    <col min="7681" max="7681" width="16.7109375" style="25" customWidth="1"/>
    <col min="7682" max="7692" width="8.7109375" style="25" customWidth="1"/>
    <col min="7693" max="7693" width="16.7109375" style="25" customWidth="1"/>
    <col min="7694" max="7936" width="9.140625" style="25"/>
    <col min="7937" max="7937" width="16.7109375" style="25" customWidth="1"/>
    <col min="7938" max="7948" width="8.7109375" style="25" customWidth="1"/>
    <col min="7949" max="7949" width="16.7109375" style="25" customWidth="1"/>
    <col min="7950" max="8192" width="9.140625" style="25"/>
    <col min="8193" max="8193" width="16.7109375" style="25" customWidth="1"/>
    <col min="8194" max="8204" width="8.7109375" style="25" customWidth="1"/>
    <col min="8205" max="8205" width="16.7109375" style="25" customWidth="1"/>
    <col min="8206" max="8448" width="9.140625" style="25"/>
    <col min="8449" max="8449" width="16.7109375" style="25" customWidth="1"/>
    <col min="8450" max="8460" width="8.7109375" style="25" customWidth="1"/>
    <col min="8461" max="8461" width="16.7109375" style="25" customWidth="1"/>
    <col min="8462" max="8704" width="9.140625" style="25"/>
    <col min="8705" max="8705" width="16.7109375" style="25" customWidth="1"/>
    <col min="8706" max="8716" width="8.7109375" style="25" customWidth="1"/>
    <col min="8717" max="8717" width="16.7109375" style="25" customWidth="1"/>
    <col min="8718" max="8960" width="9.140625" style="25"/>
    <col min="8961" max="8961" width="16.7109375" style="25" customWidth="1"/>
    <col min="8962" max="8972" width="8.7109375" style="25" customWidth="1"/>
    <col min="8973" max="8973" width="16.7109375" style="25" customWidth="1"/>
    <col min="8974" max="9216" width="9.140625" style="25"/>
    <col min="9217" max="9217" width="16.7109375" style="25" customWidth="1"/>
    <col min="9218" max="9228" width="8.7109375" style="25" customWidth="1"/>
    <col min="9229" max="9229" width="16.7109375" style="25" customWidth="1"/>
    <col min="9230" max="9472" width="9.140625" style="25"/>
    <col min="9473" max="9473" width="16.7109375" style="25" customWidth="1"/>
    <col min="9474" max="9484" width="8.7109375" style="25" customWidth="1"/>
    <col min="9485" max="9485" width="16.7109375" style="25" customWidth="1"/>
    <col min="9486" max="9728" width="9.140625" style="25"/>
    <col min="9729" max="9729" width="16.7109375" style="25" customWidth="1"/>
    <col min="9730" max="9740" width="8.7109375" style="25" customWidth="1"/>
    <col min="9741" max="9741" width="16.7109375" style="25" customWidth="1"/>
    <col min="9742" max="9984" width="9.140625" style="25"/>
    <col min="9985" max="9985" width="16.7109375" style="25" customWidth="1"/>
    <col min="9986" max="9996" width="8.7109375" style="25" customWidth="1"/>
    <col min="9997" max="9997" width="16.7109375" style="25" customWidth="1"/>
    <col min="9998" max="10240" width="9.140625" style="25"/>
    <col min="10241" max="10241" width="16.7109375" style="25" customWidth="1"/>
    <col min="10242" max="10252" width="8.7109375" style="25" customWidth="1"/>
    <col min="10253" max="10253" width="16.7109375" style="25" customWidth="1"/>
    <col min="10254" max="10496" width="9.140625" style="25"/>
    <col min="10497" max="10497" width="16.7109375" style="25" customWidth="1"/>
    <col min="10498" max="10508" width="8.7109375" style="25" customWidth="1"/>
    <col min="10509" max="10509" width="16.7109375" style="25" customWidth="1"/>
    <col min="10510" max="10752" width="9.140625" style="25"/>
    <col min="10753" max="10753" width="16.7109375" style="25" customWidth="1"/>
    <col min="10754" max="10764" width="8.7109375" style="25" customWidth="1"/>
    <col min="10765" max="10765" width="16.7109375" style="25" customWidth="1"/>
    <col min="10766" max="11008" width="9.140625" style="25"/>
    <col min="11009" max="11009" width="16.7109375" style="25" customWidth="1"/>
    <col min="11010" max="11020" width="8.7109375" style="25" customWidth="1"/>
    <col min="11021" max="11021" width="16.7109375" style="25" customWidth="1"/>
    <col min="11022" max="11264" width="9.140625" style="25"/>
    <col min="11265" max="11265" width="16.7109375" style="25" customWidth="1"/>
    <col min="11266" max="11276" width="8.7109375" style="25" customWidth="1"/>
    <col min="11277" max="11277" width="16.7109375" style="25" customWidth="1"/>
    <col min="11278" max="11520" width="9.140625" style="25"/>
    <col min="11521" max="11521" width="16.7109375" style="25" customWidth="1"/>
    <col min="11522" max="11532" width="8.7109375" style="25" customWidth="1"/>
    <col min="11533" max="11533" width="16.7109375" style="25" customWidth="1"/>
    <col min="11534" max="11776" width="9.140625" style="25"/>
    <col min="11777" max="11777" width="16.7109375" style="25" customWidth="1"/>
    <col min="11778" max="11788" width="8.7109375" style="25" customWidth="1"/>
    <col min="11789" max="11789" width="16.7109375" style="25" customWidth="1"/>
    <col min="11790" max="12032" width="9.140625" style="25"/>
    <col min="12033" max="12033" width="16.7109375" style="25" customWidth="1"/>
    <col min="12034" max="12044" width="8.7109375" style="25" customWidth="1"/>
    <col min="12045" max="12045" width="16.7109375" style="25" customWidth="1"/>
    <col min="12046" max="12288" width="9.140625" style="25"/>
    <col min="12289" max="12289" width="16.7109375" style="25" customWidth="1"/>
    <col min="12290" max="12300" width="8.7109375" style="25" customWidth="1"/>
    <col min="12301" max="12301" width="16.7109375" style="25" customWidth="1"/>
    <col min="12302" max="12544" width="9.140625" style="25"/>
    <col min="12545" max="12545" width="16.7109375" style="25" customWidth="1"/>
    <col min="12546" max="12556" width="8.7109375" style="25" customWidth="1"/>
    <col min="12557" max="12557" width="16.7109375" style="25" customWidth="1"/>
    <col min="12558" max="12800" width="9.140625" style="25"/>
    <col min="12801" max="12801" width="16.7109375" style="25" customWidth="1"/>
    <col min="12802" max="12812" width="8.7109375" style="25" customWidth="1"/>
    <col min="12813" max="12813" width="16.7109375" style="25" customWidth="1"/>
    <col min="12814" max="13056" width="9.140625" style="25"/>
    <col min="13057" max="13057" width="16.7109375" style="25" customWidth="1"/>
    <col min="13058" max="13068" width="8.7109375" style="25" customWidth="1"/>
    <col min="13069" max="13069" width="16.7109375" style="25" customWidth="1"/>
    <col min="13070" max="13312" width="9.140625" style="25"/>
    <col min="13313" max="13313" width="16.7109375" style="25" customWidth="1"/>
    <col min="13314" max="13324" width="8.7109375" style="25" customWidth="1"/>
    <col min="13325" max="13325" width="16.7109375" style="25" customWidth="1"/>
    <col min="13326" max="13568" width="9.140625" style="25"/>
    <col min="13569" max="13569" width="16.7109375" style="25" customWidth="1"/>
    <col min="13570" max="13580" width="8.7109375" style="25" customWidth="1"/>
    <col min="13581" max="13581" width="16.7109375" style="25" customWidth="1"/>
    <col min="13582" max="13824" width="9.140625" style="25"/>
    <col min="13825" max="13825" width="16.7109375" style="25" customWidth="1"/>
    <col min="13826" max="13836" width="8.7109375" style="25" customWidth="1"/>
    <col min="13837" max="13837" width="16.7109375" style="25" customWidth="1"/>
    <col min="13838" max="14080" width="9.140625" style="25"/>
    <col min="14081" max="14081" width="16.7109375" style="25" customWidth="1"/>
    <col min="14082" max="14092" width="8.7109375" style="25" customWidth="1"/>
    <col min="14093" max="14093" width="16.7109375" style="25" customWidth="1"/>
    <col min="14094" max="14336" width="9.140625" style="25"/>
    <col min="14337" max="14337" width="16.7109375" style="25" customWidth="1"/>
    <col min="14338" max="14348" width="8.7109375" style="25" customWidth="1"/>
    <col min="14349" max="14349" width="16.7109375" style="25" customWidth="1"/>
    <col min="14350" max="14592" width="9.140625" style="25"/>
    <col min="14593" max="14593" width="16.7109375" style="25" customWidth="1"/>
    <col min="14594" max="14604" width="8.7109375" style="25" customWidth="1"/>
    <col min="14605" max="14605" width="16.7109375" style="25" customWidth="1"/>
    <col min="14606" max="14848" width="9.140625" style="25"/>
    <col min="14849" max="14849" width="16.7109375" style="25" customWidth="1"/>
    <col min="14850" max="14860" width="8.7109375" style="25" customWidth="1"/>
    <col min="14861" max="14861" width="16.7109375" style="25" customWidth="1"/>
    <col min="14862" max="15104" width="9.140625" style="25"/>
    <col min="15105" max="15105" width="16.7109375" style="25" customWidth="1"/>
    <col min="15106" max="15116" width="8.7109375" style="25" customWidth="1"/>
    <col min="15117" max="15117" width="16.7109375" style="25" customWidth="1"/>
    <col min="15118" max="15360" width="9.140625" style="25"/>
    <col min="15361" max="15361" width="16.7109375" style="25" customWidth="1"/>
    <col min="15362" max="15372" width="8.7109375" style="25" customWidth="1"/>
    <col min="15373" max="15373" width="16.7109375" style="25" customWidth="1"/>
    <col min="15374" max="15616" width="9.140625" style="25"/>
    <col min="15617" max="15617" width="16.7109375" style="25" customWidth="1"/>
    <col min="15618" max="15628" width="8.7109375" style="25" customWidth="1"/>
    <col min="15629" max="15629" width="16.7109375" style="25" customWidth="1"/>
    <col min="15630" max="15872" width="9.140625" style="25"/>
    <col min="15873" max="15873" width="16.7109375" style="25" customWidth="1"/>
    <col min="15874" max="15884" width="8.7109375" style="25" customWidth="1"/>
    <col min="15885" max="15885" width="16.7109375" style="25" customWidth="1"/>
    <col min="15886" max="16128" width="9.140625" style="25"/>
    <col min="16129" max="16129" width="16.7109375" style="25" customWidth="1"/>
    <col min="16130" max="16140" width="8.7109375" style="25" customWidth="1"/>
    <col min="16141" max="16141" width="16.7109375" style="25" customWidth="1"/>
    <col min="16142" max="16384" width="9.140625" style="25"/>
  </cols>
  <sheetData>
    <row r="1" spans="1:13" ht="18.75" customHeight="1" x14ac:dyDescent="0.5">
      <c r="A1" s="1314" t="s">
        <v>465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</row>
    <row r="2" spans="1:13" ht="38.25" customHeight="1" x14ac:dyDescent="0.25">
      <c r="A2" s="1315" t="s">
        <v>787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</row>
    <row r="3" spans="1:13" ht="18.75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</row>
    <row r="4" spans="1:13" ht="18.75" customHeight="1" x14ac:dyDescent="0.25">
      <c r="A4" s="1311" t="s">
        <v>340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</row>
    <row r="5" spans="1:13" ht="13.5" x14ac:dyDescent="0.25">
      <c r="A5" s="255" t="s">
        <v>689</v>
      </c>
      <c r="B5" s="1206"/>
      <c r="C5" s="1206"/>
      <c r="D5" s="1206"/>
      <c r="E5" s="1206"/>
      <c r="F5" s="1206"/>
      <c r="G5" s="1206"/>
      <c r="H5" s="1209"/>
      <c r="I5" s="1206"/>
      <c r="J5" s="1206"/>
      <c r="K5" s="1206"/>
      <c r="L5" s="1206"/>
      <c r="M5" s="1124" t="s">
        <v>199</v>
      </c>
    </row>
    <row r="6" spans="1:13" ht="28.5" customHeight="1" x14ac:dyDescent="0.2">
      <c r="A6" s="1334" t="s">
        <v>726</v>
      </c>
      <c r="B6" s="1367" t="s">
        <v>727</v>
      </c>
      <c r="C6" s="1368"/>
      <c r="D6" s="1369"/>
      <c r="E6" s="1369"/>
      <c r="F6" s="1369"/>
      <c r="G6" s="1369"/>
      <c r="H6" s="1369"/>
      <c r="I6" s="1369"/>
      <c r="J6" s="1369"/>
      <c r="K6" s="1369"/>
      <c r="L6" s="1370"/>
      <c r="M6" s="1371" t="s">
        <v>495</v>
      </c>
    </row>
    <row r="7" spans="1:13" ht="36" customHeight="1" x14ac:dyDescent="0.2">
      <c r="A7" s="1335"/>
      <c r="B7" s="44" t="s">
        <v>387</v>
      </c>
      <c r="C7" s="44" t="s">
        <v>338</v>
      </c>
      <c r="D7" s="216" t="s">
        <v>438</v>
      </c>
      <c r="E7" s="216" t="s">
        <v>60</v>
      </c>
      <c r="F7" s="216" t="s">
        <v>58</v>
      </c>
      <c r="G7" s="216" t="s">
        <v>437</v>
      </c>
      <c r="H7" s="216" t="s">
        <v>436</v>
      </c>
      <c r="I7" s="216">
        <v>4</v>
      </c>
      <c r="J7" s="216">
        <v>3</v>
      </c>
      <c r="K7" s="216">
        <v>2</v>
      </c>
      <c r="L7" s="216">
        <v>1</v>
      </c>
      <c r="M7" s="1372"/>
    </row>
    <row r="8" spans="1:13" ht="26.25" customHeight="1" thickBot="1" x14ac:dyDescent="0.25">
      <c r="A8" s="428" t="s">
        <v>571</v>
      </c>
      <c r="B8" s="158">
        <f t="shared" ref="B8:B16" si="0">SUM(C8:L8)</f>
        <v>212</v>
      </c>
      <c r="C8" s="158">
        <v>0</v>
      </c>
      <c r="D8" s="140">
        <v>0</v>
      </c>
      <c r="E8" s="140">
        <v>0</v>
      </c>
      <c r="F8" s="140">
        <v>0</v>
      </c>
      <c r="G8" s="140">
        <v>0</v>
      </c>
      <c r="H8" s="140">
        <v>4</v>
      </c>
      <c r="I8" s="140">
        <v>12</v>
      </c>
      <c r="J8" s="140">
        <v>31</v>
      </c>
      <c r="K8" s="140">
        <v>83</v>
      </c>
      <c r="L8" s="140">
        <v>82</v>
      </c>
      <c r="M8" s="48" t="s">
        <v>408</v>
      </c>
    </row>
    <row r="9" spans="1:13" ht="26.25" customHeight="1" thickBot="1" x14ac:dyDescent="0.25">
      <c r="A9" s="33" t="s">
        <v>59</v>
      </c>
      <c r="B9" s="159">
        <f t="shared" si="0"/>
        <v>1843</v>
      </c>
      <c r="C9" s="159">
        <v>0</v>
      </c>
      <c r="D9" s="142">
        <v>0</v>
      </c>
      <c r="E9" s="142">
        <v>0</v>
      </c>
      <c r="F9" s="142">
        <v>0</v>
      </c>
      <c r="G9" s="142">
        <v>0</v>
      </c>
      <c r="H9" s="142">
        <v>413</v>
      </c>
      <c r="I9" s="142">
        <v>248</v>
      </c>
      <c r="J9" s="142">
        <v>289</v>
      </c>
      <c r="K9" s="142">
        <v>503</v>
      </c>
      <c r="L9" s="142">
        <v>390</v>
      </c>
      <c r="M9" s="49" t="s">
        <v>59</v>
      </c>
    </row>
    <row r="10" spans="1:13" ht="26.25" customHeight="1" thickBot="1" x14ac:dyDescent="0.25">
      <c r="A10" s="34" t="s">
        <v>61</v>
      </c>
      <c r="B10" s="160">
        <f t="shared" si="0"/>
        <v>5535</v>
      </c>
      <c r="C10" s="160">
        <v>15</v>
      </c>
      <c r="D10" s="143">
        <v>0</v>
      </c>
      <c r="E10" s="143">
        <v>0</v>
      </c>
      <c r="F10" s="143">
        <v>0</v>
      </c>
      <c r="G10" s="143">
        <v>328</v>
      </c>
      <c r="H10" s="143">
        <v>2164</v>
      </c>
      <c r="I10" s="143">
        <v>684</v>
      </c>
      <c r="J10" s="143">
        <v>612</v>
      </c>
      <c r="K10" s="143">
        <v>916</v>
      </c>
      <c r="L10" s="143">
        <v>816</v>
      </c>
      <c r="M10" s="50" t="s">
        <v>61</v>
      </c>
    </row>
    <row r="11" spans="1:13" ht="26.25" customHeight="1" thickBot="1" x14ac:dyDescent="0.25">
      <c r="A11" s="33" t="s">
        <v>63</v>
      </c>
      <c r="B11" s="159">
        <f t="shared" si="0"/>
        <v>7194</v>
      </c>
      <c r="C11" s="159">
        <v>26</v>
      </c>
      <c r="D11" s="142">
        <v>0</v>
      </c>
      <c r="E11" s="142">
        <v>0</v>
      </c>
      <c r="F11" s="142">
        <v>235</v>
      </c>
      <c r="G11" s="142">
        <v>1490</v>
      </c>
      <c r="H11" s="142">
        <v>3135</v>
      </c>
      <c r="I11" s="142">
        <v>601</v>
      </c>
      <c r="J11" s="142">
        <v>492</v>
      </c>
      <c r="K11" s="142">
        <v>599</v>
      </c>
      <c r="L11" s="142">
        <v>616</v>
      </c>
      <c r="M11" s="49" t="s">
        <v>63</v>
      </c>
    </row>
    <row r="12" spans="1:13" ht="26.25" customHeight="1" thickBot="1" x14ac:dyDescent="0.25">
      <c r="A12" s="34" t="s">
        <v>65</v>
      </c>
      <c r="B12" s="160">
        <f t="shared" si="0"/>
        <v>4424</v>
      </c>
      <c r="C12" s="160">
        <v>45</v>
      </c>
      <c r="D12" s="143">
        <v>3</v>
      </c>
      <c r="E12" s="143">
        <v>105</v>
      </c>
      <c r="F12" s="143">
        <v>684</v>
      </c>
      <c r="G12" s="143">
        <v>1394</v>
      </c>
      <c r="H12" s="143">
        <v>1380</v>
      </c>
      <c r="I12" s="143">
        <v>164</v>
      </c>
      <c r="J12" s="143">
        <v>165</v>
      </c>
      <c r="K12" s="143">
        <v>208</v>
      </c>
      <c r="L12" s="143">
        <v>276</v>
      </c>
      <c r="M12" s="50" t="s">
        <v>65</v>
      </c>
    </row>
    <row r="13" spans="1:13" ht="26.25" customHeight="1" thickBot="1" x14ac:dyDescent="0.25">
      <c r="A13" s="33" t="s">
        <v>67</v>
      </c>
      <c r="B13" s="159">
        <f t="shared" si="0"/>
        <v>1043</v>
      </c>
      <c r="C13" s="159">
        <v>14</v>
      </c>
      <c r="D13" s="142">
        <v>11</v>
      </c>
      <c r="E13" s="142">
        <v>149</v>
      </c>
      <c r="F13" s="142">
        <v>254</v>
      </c>
      <c r="G13" s="142">
        <v>264</v>
      </c>
      <c r="H13" s="142">
        <v>197</v>
      </c>
      <c r="I13" s="142">
        <v>33</v>
      </c>
      <c r="J13" s="142">
        <v>24</v>
      </c>
      <c r="K13" s="142">
        <v>44</v>
      </c>
      <c r="L13" s="142">
        <v>53</v>
      </c>
      <c r="M13" s="49" t="s">
        <v>67</v>
      </c>
    </row>
    <row r="14" spans="1:13" ht="26.25" customHeight="1" thickBot="1" x14ac:dyDescent="0.25">
      <c r="A14" s="34" t="s">
        <v>159</v>
      </c>
      <c r="B14" s="160">
        <f t="shared" si="0"/>
        <v>93</v>
      </c>
      <c r="C14" s="160">
        <v>5</v>
      </c>
      <c r="D14" s="143">
        <v>6</v>
      </c>
      <c r="E14" s="143">
        <v>15</v>
      </c>
      <c r="F14" s="143">
        <v>13</v>
      </c>
      <c r="G14" s="143">
        <v>16</v>
      </c>
      <c r="H14" s="143">
        <v>17</v>
      </c>
      <c r="I14" s="143">
        <v>2</v>
      </c>
      <c r="J14" s="143">
        <v>7</v>
      </c>
      <c r="K14" s="143">
        <v>4</v>
      </c>
      <c r="L14" s="143">
        <v>8</v>
      </c>
      <c r="M14" s="50" t="s">
        <v>159</v>
      </c>
    </row>
    <row r="15" spans="1:13" ht="26.25" customHeight="1" x14ac:dyDescent="0.2">
      <c r="A15" s="263" t="s">
        <v>195</v>
      </c>
      <c r="B15" s="161">
        <f t="shared" si="0"/>
        <v>7</v>
      </c>
      <c r="C15" s="161">
        <v>0</v>
      </c>
      <c r="D15" s="162">
        <v>0</v>
      </c>
      <c r="E15" s="162">
        <v>0</v>
      </c>
      <c r="F15" s="162">
        <v>2</v>
      </c>
      <c r="G15" s="162">
        <v>3</v>
      </c>
      <c r="H15" s="162">
        <v>2</v>
      </c>
      <c r="I15" s="162">
        <v>0</v>
      </c>
      <c r="J15" s="162">
        <v>0</v>
      </c>
      <c r="K15" s="162">
        <v>0</v>
      </c>
      <c r="L15" s="162">
        <v>0</v>
      </c>
      <c r="M15" s="233" t="s">
        <v>195</v>
      </c>
    </row>
    <row r="16" spans="1:13" ht="26.25" customHeight="1" x14ac:dyDescent="0.2">
      <c r="A16" s="985" t="s">
        <v>69</v>
      </c>
      <c r="B16" s="952">
        <f t="shared" si="0"/>
        <v>0</v>
      </c>
      <c r="C16" s="952">
        <v>0</v>
      </c>
      <c r="D16" s="992">
        <v>0</v>
      </c>
      <c r="E16" s="992">
        <v>0</v>
      </c>
      <c r="F16" s="992">
        <v>0</v>
      </c>
      <c r="G16" s="992">
        <v>0</v>
      </c>
      <c r="H16" s="992">
        <v>0</v>
      </c>
      <c r="I16" s="992">
        <v>0</v>
      </c>
      <c r="J16" s="992">
        <v>0</v>
      </c>
      <c r="K16" s="992">
        <v>0</v>
      </c>
      <c r="L16" s="992">
        <v>0</v>
      </c>
      <c r="M16" s="988" t="s">
        <v>70</v>
      </c>
    </row>
    <row r="17" spans="1:13" ht="26.25" customHeight="1" x14ac:dyDescent="0.2">
      <c r="A17" s="495" t="s">
        <v>42</v>
      </c>
      <c r="B17" s="171">
        <f>SUM(B8:B16)</f>
        <v>20351</v>
      </c>
      <c r="C17" s="171">
        <f t="shared" ref="C17:L17" si="1">SUM(C8:C16)</f>
        <v>105</v>
      </c>
      <c r="D17" s="171">
        <f t="shared" si="1"/>
        <v>20</v>
      </c>
      <c r="E17" s="171">
        <f t="shared" si="1"/>
        <v>269</v>
      </c>
      <c r="F17" s="171">
        <f t="shared" si="1"/>
        <v>1188</v>
      </c>
      <c r="G17" s="171">
        <f t="shared" si="1"/>
        <v>3495</v>
      </c>
      <c r="H17" s="171">
        <f t="shared" si="1"/>
        <v>7312</v>
      </c>
      <c r="I17" s="171">
        <f t="shared" si="1"/>
        <v>1744</v>
      </c>
      <c r="J17" s="171">
        <f t="shared" si="1"/>
        <v>1620</v>
      </c>
      <c r="K17" s="171">
        <f t="shared" si="1"/>
        <v>2357</v>
      </c>
      <c r="L17" s="171">
        <f t="shared" si="1"/>
        <v>2241</v>
      </c>
      <c r="M17" s="490" t="s">
        <v>43</v>
      </c>
    </row>
    <row r="18" spans="1:13" x14ac:dyDescent="0.25">
      <c r="B18" s="361"/>
    </row>
    <row r="26" spans="1:13" x14ac:dyDescent="0.25">
      <c r="C26" s="361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M26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2" width="8.7109375" style="38" customWidth="1"/>
    <col min="13" max="13" width="16.7109375" style="38" customWidth="1"/>
    <col min="14" max="256" width="9.140625" style="25"/>
    <col min="257" max="257" width="16.7109375" style="25" customWidth="1"/>
    <col min="258" max="268" width="8.7109375" style="25" customWidth="1"/>
    <col min="269" max="269" width="16.7109375" style="25" customWidth="1"/>
    <col min="270" max="512" width="9.140625" style="25"/>
    <col min="513" max="513" width="16.7109375" style="25" customWidth="1"/>
    <col min="514" max="524" width="8.7109375" style="25" customWidth="1"/>
    <col min="525" max="525" width="16.7109375" style="25" customWidth="1"/>
    <col min="526" max="768" width="9.140625" style="25"/>
    <col min="769" max="769" width="16.7109375" style="25" customWidth="1"/>
    <col min="770" max="780" width="8.7109375" style="25" customWidth="1"/>
    <col min="781" max="781" width="16.7109375" style="25" customWidth="1"/>
    <col min="782" max="1024" width="9.140625" style="25"/>
    <col min="1025" max="1025" width="16.7109375" style="25" customWidth="1"/>
    <col min="1026" max="1036" width="8.7109375" style="25" customWidth="1"/>
    <col min="1037" max="1037" width="16.7109375" style="25" customWidth="1"/>
    <col min="1038" max="1280" width="9.140625" style="25"/>
    <col min="1281" max="1281" width="16.7109375" style="25" customWidth="1"/>
    <col min="1282" max="1292" width="8.7109375" style="25" customWidth="1"/>
    <col min="1293" max="1293" width="16.7109375" style="25" customWidth="1"/>
    <col min="1294" max="1536" width="9.140625" style="25"/>
    <col min="1537" max="1537" width="16.7109375" style="25" customWidth="1"/>
    <col min="1538" max="1548" width="8.7109375" style="25" customWidth="1"/>
    <col min="1549" max="1549" width="16.7109375" style="25" customWidth="1"/>
    <col min="1550" max="1792" width="9.140625" style="25"/>
    <col min="1793" max="1793" width="16.7109375" style="25" customWidth="1"/>
    <col min="1794" max="1804" width="8.7109375" style="25" customWidth="1"/>
    <col min="1805" max="1805" width="16.7109375" style="25" customWidth="1"/>
    <col min="1806" max="2048" width="9.140625" style="25"/>
    <col min="2049" max="2049" width="16.7109375" style="25" customWidth="1"/>
    <col min="2050" max="2060" width="8.7109375" style="25" customWidth="1"/>
    <col min="2061" max="2061" width="16.7109375" style="25" customWidth="1"/>
    <col min="2062" max="2304" width="9.140625" style="25"/>
    <col min="2305" max="2305" width="16.7109375" style="25" customWidth="1"/>
    <col min="2306" max="2316" width="8.7109375" style="25" customWidth="1"/>
    <col min="2317" max="2317" width="16.7109375" style="25" customWidth="1"/>
    <col min="2318" max="2560" width="9.140625" style="25"/>
    <col min="2561" max="2561" width="16.7109375" style="25" customWidth="1"/>
    <col min="2562" max="2572" width="8.7109375" style="25" customWidth="1"/>
    <col min="2573" max="2573" width="16.7109375" style="25" customWidth="1"/>
    <col min="2574" max="2816" width="9.140625" style="25"/>
    <col min="2817" max="2817" width="16.7109375" style="25" customWidth="1"/>
    <col min="2818" max="2828" width="8.7109375" style="25" customWidth="1"/>
    <col min="2829" max="2829" width="16.7109375" style="25" customWidth="1"/>
    <col min="2830" max="3072" width="9.140625" style="25"/>
    <col min="3073" max="3073" width="16.7109375" style="25" customWidth="1"/>
    <col min="3074" max="3084" width="8.7109375" style="25" customWidth="1"/>
    <col min="3085" max="3085" width="16.7109375" style="25" customWidth="1"/>
    <col min="3086" max="3328" width="9.140625" style="25"/>
    <col min="3329" max="3329" width="16.7109375" style="25" customWidth="1"/>
    <col min="3330" max="3340" width="8.7109375" style="25" customWidth="1"/>
    <col min="3341" max="3341" width="16.7109375" style="25" customWidth="1"/>
    <col min="3342" max="3584" width="9.140625" style="25"/>
    <col min="3585" max="3585" width="16.7109375" style="25" customWidth="1"/>
    <col min="3586" max="3596" width="8.7109375" style="25" customWidth="1"/>
    <col min="3597" max="3597" width="16.7109375" style="25" customWidth="1"/>
    <col min="3598" max="3840" width="9.140625" style="25"/>
    <col min="3841" max="3841" width="16.7109375" style="25" customWidth="1"/>
    <col min="3842" max="3852" width="8.7109375" style="25" customWidth="1"/>
    <col min="3853" max="3853" width="16.7109375" style="25" customWidth="1"/>
    <col min="3854" max="4096" width="9.140625" style="25"/>
    <col min="4097" max="4097" width="16.7109375" style="25" customWidth="1"/>
    <col min="4098" max="4108" width="8.7109375" style="25" customWidth="1"/>
    <col min="4109" max="4109" width="16.7109375" style="25" customWidth="1"/>
    <col min="4110" max="4352" width="9.140625" style="25"/>
    <col min="4353" max="4353" width="16.7109375" style="25" customWidth="1"/>
    <col min="4354" max="4364" width="8.7109375" style="25" customWidth="1"/>
    <col min="4365" max="4365" width="16.7109375" style="25" customWidth="1"/>
    <col min="4366" max="4608" width="9.140625" style="25"/>
    <col min="4609" max="4609" width="16.7109375" style="25" customWidth="1"/>
    <col min="4610" max="4620" width="8.7109375" style="25" customWidth="1"/>
    <col min="4621" max="4621" width="16.7109375" style="25" customWidth="1"/>
    <col min="4622" max="4864" width="9.140625" style="25"/>
    <col min="4865" max="4865" width="16.7109375" style="25" customWidth="1"/>
    <col min="4866" max="4876" width="8.7109375" style="25" customWidth="1"/>
    <col min="4877" max="4877" width="16.7109375" style="25" customWidth="1"/>
    <col min="4878" max="5120" width="9.140625" style="25"/>
    <col min="5121" max="5121" width="16.7109375" style="25" customWidth="1"/>
    <col min="5122" max="5132" width="8.7109375" style="25" customWidth="1"/>
    <col min="5133" max="5133" width="16.7109375" style="25" customWidth="1"/>
    <col min="5134" max="5376" width="9.140625" style="25"/>
    <col min="5377" max="5377" width="16.7109375" style="25" customWidth="1"/>
    <col min="5378" max="5388" width="8.7109375" style="25" customWidth="1"/>
    <col min="5389" max="5389" width="16.7109375" style="25" customWidth="1"/>
    <col min="5390" max="5632" width="9.140625" style="25"/>
    <col min="5633" max="5633" width="16.7109375" style="25" customWidth="1"/>
    <col min="5634" max="5644" width="8.7109375" style="25" customWidth="1"/>
    <col min="5645" max="5645" width="16.7109375" style="25" customWidth="1"/>
    <col min="5646" max="5888" width="9.140625" style="25"/>
    <col min="5889" max="5889" width="16.7109375" style="25" customWidth="1"/>
    <col min="5890" max="5900" width="8.7109375" style="25" customWidth="1"/>
    <col min="5901" max="5901" width="16.7109375" style="25" customWidth="1"/>
    <col min="5902" max="6144" width="9.140625" style="25"/>
    <col min="6145" max="6145" width="16.7109375" style="25" customWidth="1"/>
    <col min="6146" max="6156" width="8.7109375" style="25" customWidth="1"/>
    <col min="6157" max="6157" width="16.7109375" style="25" customWidth="1"/>
    <col min="6158" max="6400" width="9.140625" style="25"/>
    <col min="6401" max="6401" width="16.7109375" style="25" customWidth="1"/>
    <col min="6402" max="6412" width="8.7109375" style="25" customWidth="1"/>
    <col min="6413" max="6413" width="16.7109375" style="25" customWidth="1"/>
    <col min="6414" max="6656" width="9.140625" style="25"/>
    <col min="6657" max="6657" width="16.7109375" style="25" customWidth="1"/>
    <col min="6658" max="6668" width="8.7109375" style="25" customWidth="1"/>
    <col min="6669" max="6669" width="16.7109375" style="25" customWidth="1"/>
    <col min="6670" max="6912" width="9.140625" style="25"/>
    <col min="6913" max="6913" width="16.7109375" style="25" customWidth="1"/>
    <col min="6914" max="6924" width="8.7109375" style="25" customWidth="1"/>
    <col min="6925" max="6925" width="16.7109375" style="25" customWidth="1"/>
    <col min="6926" max="7168" width="9.140625" style="25"/>
    <col min="7169" max="7169" width="16.7109375" style="25" customWidth="1"/>
    <col min="7170" max="7180" width="8.7109375" style="25" customWidth="1"/>
    <col min="7181" max="7181" width="16.7109375" style="25" customWidth="1"/>
    <col min="7182" max="7424" width="9.140625" style="25"/>
    <col min="7425" max="7425" width="16.7109375" style="25" customWidth="1"/>
    <col min="7426" max="7436" width="8.7109375" style="25" customWidth="1"/>
    <col min="7437" max="7437" width="16.7109375" style="25" customWidth="1"/>
    <col min="7438" max="7680" width="9.140625" style="25"/>
    <col min="7681" max="7681" width="16.7109375" style="25" customWidth="1"/>
    <col min="7682" max="7692" width="8.7109375" style="25" customWidth="1"/>
    <col min="7693" max="7693" width="16.7109375" style="25" customWidth="1"/>
    <col min="7694" max="7936" width="9.140625" style="25"/>
    <col min="7937" max="7937" width="16.7109375" style="25" customWidth="1"/>
    <col min="7938" max="7948" width="8.7109375" style="25" customWidth="1"/>
    <col min="7949" max="7949" width="16.7109375" style="25" customWidth="1"/>
    <col min="7950" max="8192" width="9.140625" style="25"/>
    <col min="8193" max="8193" width="16.7109375" style="25" customWidth="1"/>
    <col min="8194" max="8204" width="8.7109375" style="25" customWidth="1"/>
    <col min="8205" max="8205" width="16.7109375" style="25" customWidth="1"/>
    <col min="8206" max="8448" width="9.140625" style="25"/>
    <col min="8449" max="8449" width="16.7109375" style="25" customWidth="1"/>
    <col min="8450" max="8460" width="8.7109375" style="25" customWidth="1"/>
    <col min="8461" max="8461" width="16.7109375" style="25" customWidth="1"/>
    <col min="8462" max="8704" width="9.140625" style="25"/>
    <col min="8705" max="8705" width="16.7109375" style="25" customWidth="1"/>
    <col min="8706" max="8716" width="8.7109375" style="25" customWidth="1"/>
    <col min="8717" max="8717" width="16.7109375" style="25" customWidth="1"/>
    <col min="8718" max="8960" width="9.140625" style="25"/>
    <col min="8961" max="8961" width="16.7109375" style="25" customWidth="1"/>
    <col min="8962" max="8972" width="8.7109375" style="25" customWidth="1"/>
    <col min="8973" max="8973" width="16.7109375" style="25" customWidth="1"/>
    <col min="8974" max="9216" width="9.140625" style="25"/>
    <col min="9217" max="9217" width="16.7109375" style="25" customWidth="1"/>
    <col min="9218" max="9228" width="8.7109375" style="25" customWidth="1"/>
    <col min="9229" max="9229" width="16.7109375" style="25" customWidth="1"/>
    <col min="9230" max="9472" width="9.140625" style="25"/>
    <col min="9473" max="9473" width="16.7109375" style="25" customWidth="1"/>
    <col min="9474" max="9484" width="8.7109375" style="25" customWidth="1"/>
    <col min="9485" max="9485" width="16.7109375" style="25" customWidth="1"/>
    <col min="9486" max="9728" width="9.140625" style="25"/>
    <col min="9729" max="9729" width="16.7109375" style="25" customWidth="1"/>
    <col min="9730" max="9740" width="8.7109375" style="25" customWidth="1"/>
    <col min="9741" max="9741" width="16.7109375" style="25" customWidth="1"/>
    <col min="9742" max="9984" width="9.140625" style="25"/>
    <col min="9985" max="9985" width="16.7109375" style="25" customWidth="1"/>
    <col min="9986" max="9996" width="8.7109375" style="25" customWidth="1"/>
    <col min="9997" max="9997" width="16.7109375" style="25" customWidth="1"/>
    <col min="9998" max="10240" width="9.140625" style="25"/>
    <col min="10241" max="10241" width="16.7109375" style="25" customWidth="1"/>
    <col min="10242" max="10252" width="8.7109375" style="25" customWidth="1"/>
    <col min="10253" max="10253" width="16.7109375" style="25" customWidth="1"/>
    <col min="10254" max="10496" width="9.140625" style="25"/>
    <col min="10497" max="10497" width="16.7109375" style="25" customWidth="1"/>
    <col min="10498" max="10508" width="8.7109375" style="25" customWidth="1"/>
    <col min="10509" max="10509" width="16.7109375" style="25" customWidth="1"/>
    <col min="10510" max="10752" width="9.140625" style="25"/>
    <col min="10753" max="10753" width="16.7109375" style="25" customWidth="1"/>
    <col min="10754" max="10764" width="8.7109375" style="25" customWidth="1"/>
    <col min="10765" max="10765" width="16.7109375" style="25" customWidth="1"/>
    <col min="10766" max="11008" width="9.140625" style="25"/>
    <col min="11009" max="11009" width="16.7109375" style="25" customWidth="1"/>
    <col min="11010" max="11020" width="8.7109375" style="25" customWidth="1"/>
    <col min="11021" max="11021" width="16.7109375" style="25" customWidth="1"/>
    <col min="11022" max="11264" width="9.140625" style="25"/>
    <col min="11265" max="11265" width="16.7109375" style="25" customWidth="1"/>
    <col min="11266" max="11276" width="8.7109375" style="25" customWidth="1"/>
    <col min="11277" max="11277" width="16.7109375" style="25" customWidth="1"/>
    <col min="11278" max="11520" width="9.140625" style="25"/>
    <col min="11521" max="11521" width="16.7109375" style="25" customWidth="1"/>
    <col min="11522" max="11532" width="8.7109375" style="25" customWidth="1"/>
    <col min="11533" max="11533" width="16.7109375" style="25" customWidth="1"/>
    <col min="11534" max="11776" width="9.140625" style="25"/>
    <col min="11777" max="11777" width="16.7109375" style="25" customWidth="1"/>
    <col min="11778" max="11788" width="8.7109375" style="25" customWidth="1"/>
    <col min="11789" max="11789" width="16.7109375" style="25" customWidth="1"/>
    <col min="11790" max="12032" width="9.140625" style="25"/>
    <col min="12033" max="12033" width="16.7109375" style="25" customWidth="1"/>
    <col min="12034" max="12044" width="8.7109375" style="25" customWidth="1"/>
    <col min="12045" max="12045" width="16.7109375" style="25" customWidth="1"/>
    <col min="12046" max="12288" width="9.140625" style="25"/>
    <col min="12289" max="12289" width="16.7109375" style="25" customWidth="1"/>
    <col min="12290" max="12300" width="8.7109375" style="25" customWidth="1"/>
    <col min="12301" max="12301" width="16.7109375" style="25" customWidth="1"/>
    <col min="12302" max="12544" width="9.140625" style="25"/>
    <col min="12545" max="12545" width="16.7109375" style="25" customWidth="1"/>
    <col min="12546" max="12556" width="8.7109375" style="25" customWidth="1"/>
    <col min="12557" max="12557" width="16.7109375" style="25" customWidth="1"/>
    <col min="12558" max="12800" width="9.140625" style="25"/>
    <col min="12801" max="12801" width="16.7109375" style="25" customWidth="1"/>
    <col min="12802" max="12812" width="8.7109375" style="25" customWidth="1"/>
    <col min="12813" max="12813" width="16.7109375" style="25" customWidth="1"/>
    <col min="12814" max="13056" width="9.140625" style="25"/>
    <col min="13057" max="13057" width="16.7109375" style="25" customWidth="1"/>
    <col min="13058" max="13068" width="8.7109375" style="25" customWidth="1"/>
    <col min="13069" max="13069" width="16.7109375" style="25" customWidth="1"/>
    <col min="13070" max="13312" width="9.140625" style="25"/>
    <col min="13313" max="13313" width="16.7109375" style="25" customWidth="1"/>
    <col min="13314" max="13324" width="8.7109375" style="25" customWidth="1"/>
    <col min="13325" max="13325" width="16.7109375" style="25" customWidth="1"/>
    <col min="13326" max="13568" width="9.140625" style="25"/>
    <col min="13569" max="13569" width="16.7109375" style="25" customWidth="1"/>
    <col min="13570" max="13580" width="8.7109375" style="25" customWidth="1"/>
    <col min="13581" max="13581" width="16.7109375" style="25" customWidth="1"/>
    <col min="13582" max="13824" width="9.140625" style="25"/>
    <col min="13825" max="13825" width="16.7109375" style="25" customWidth="1"/>
    <col min="13826" max="13836" width="8.7109375" style="25" customWidth="1"/>
    <col min="13837" max="13837" width="16.7109375" style="25" customWidth="1"/>
    <col min="13838" max="14080" width="9.140625" style="25"/>
    <col min="14081" max="14081" width="16.7109375" style="25" customWidth="1"/>
    <col min="14082" max="14092" width="8.7109375" style="25" customWidth="1"/>
    <col min="14093" max="14093" width="16.7109375" style="25" customWidth="1"/>
    <col min="14094" max="14336" width="9.140625" style="25"/>
    <col min="14337" max="14337" width="16.7109375" style="25" customWidth="1"/>
    <col min="14338" max="14348" width="8.7109375" style="25" customWidth="1"/>
    <col min="14349" max="14349" width="16.7109375" style="25" customWidth="1"/>
    <col min="14350" max="14592" width="9.140625" style="25"/>
    <col min="14593" max="14593" width="16.7109375" style="25" customWidth="1"/>
    <col min="14594" max="14604" width="8.7109375" style="25" customWidth="1"/>
    <col min="14605" max="14605" width="16.7109375" style="25" customWidth="1"/>
    <col min="14606" max="14848" width="9.140625" style="25"/>
    <col min="14849" max="14849" width="16.7109375" style="25" customWidth="1"/>
    <col min="14850" max="14860" width="8.7109375" style="25" customWidth="1"/>
    <col min="14861" max="14861" width="16.7109375" style="25" customWidth="1"/>
    <col min="14862" max="15104" width="9.140625" style="25"/>
    <col min="15105" max="15105" width="16.7109375" style="25" customWidth="1"/>
    <col min="15106" max="15116" width="8.7109375" style="25" customWidth="1"/>
    <col min="15117" max="15117" width="16.7109375" style="25" customWidth="1"/>
    <col min="15118" max="15360" width="9.140625" style="25"/>
    <col min="15361" max="15361" width="16.7109375" style="25" customWidth="1"/>
    <col min="15362" max="15372" width="8.7109375" style="25" customWidth="1"/>
    <col min="15373" max="15373" width="16.7109375" style="25" customWidth="1"/>
    <col min="15374" max="15616" width="9.140625" style="25"/>
    <col min="15617" max="15617" width="16.7109375" style="25" customWidth="1"/>
    <col min="15618" max="15628" width="8.7109375" style="25" customWidth="1"/>
    <col min="15629" max="15629" width="16.7109375" style="25" customWidth="1"/>
    <col min="15630" max="15872" width="9.140625" style="25"/>
    <col min="15873" max="15873" width="16.7109375" style="25" customWidth="1"/>
    <col min="15874" max="15884" width="8.7109375" style="25" customWidth="1"/>
    <col min="15885" max="15885" width="16.7109375" style="25" customWidth="1"/>
    <col min="15886" max="16128" width="9.140625" style="25"/>
    <col min="16129" max="16129" width="16.7109375" style="25" customWidth="1"/>
    <col min="16130" max="16140" width="8.7109375" style="25" customWidth="1"/>
    <col min="16141" max="16141" width="16.7109375" style="25" customWidth="1"/>
    <col min="16142" max="16384" width="9.140625" style="25"/>
  </cols>
  <sheetData>
    <row r="1" spans="1:13" ht="18.75" customHeight="1" x14ac:dyDescent="0.5">
      <c r="A1" s="1314" t="s">
        <v>465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</row>
    <row r="2" spans="1:13" ht="33.75" customHeight="1" x14ac:dyDescent="0.25">
      <c r="A2" s="1315" t="s">
        <v>787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</row>
    <row r="3" spans="1:13" ht="18.75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</row>
    <row r="4" spans="1:13" ht="18.75" customHeight="1" x14ac:dyDescent="0.25">
      <c r="A4" s="1311" t="s">
        <v>343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</row>
    <row r="5" spans="1:13" ht="13.5" x14ac:dyDescent="0.25">
      <c r="A5" s="255" t="s">
        <v>690</v>
      </c>
      <c r="B5" s="1206"/>
      <c r="C5" s="1206"/>
      <c r="D5" s="1206"/>
      <c r="E5" s="1206"/>
      <c r="F5" s="1206"/>
      <c r="G5" s="1206"/>
      <c r="H5" s="1209"/>
      <c r="I5" s="1206"/>
      <c r="J5" s="1206"/>
      <c r="K5" s="1206"/>
      <c r="L5" s="1206"/>
      <c r="M5" s="1124" t="s">
        <v>200</v>
      </c>
    </row>
    <row r="6" spans="1:13" ht="28.5" customHeight="1" x14ac:dyDescent="0.2">
      <c r="A6" s="1334" t="s">
        <v>726</v>
      </c>
      <c r="B6" s="1367" t="s">
        <v>727</v>
      </c>
      <c r="C6" s="1368"/>
      <c r="D6" s="1369"/>
      <c r="E6" s="1369"/>
      <c r="F6" s="1369"/>
      <c r="G6" s="1369"/>
      <c r="H6" s="1369"/>
      <c r="I6" s="1369"/>
      <c r="J6" s="1369"/>
      <c r="K6" s="1369"/>
      <c r="L6" s="1370"/>
      <c r="M6" s="1371" t="s">
        <v>495</v>
      </c>
    </row>
    <row r="7" spans="1:13" ht="35.25" customHeight="1" x14ac:dyDescent="0.2">
      <c r="A7" s="1335"/>
      <c r="B7" s="44" t="s">
        <v>387</v>
      </c>
      <c r="C7" s="44" t="s">
        <v>338</v>
      </c>
      <c r="D7" s="216" t="s">
        <v>438</v>
      </c>
      <c r="E7" s="216" t="s">
        <v>60</v>
      </c>
      <c r="F7" s="216" t="s">
        <v>58</v>
      </c>
      <c r="G7" s="216" t="s">
        <v>437</v>
      </c>
      <c r="H7" s="216" t="s">
        <v>436</v>
      </c>
      <c r="I7" s="216">
        <v>4</v>
      </c>
      <c r="J7" s="216">
        <v>3</v>
      </c>
      <c r="K7" s="216">
        <v>2</v>
      </c>
      <c r="L7" s="216">
        <v>1</v>
      </c>
      <c r="M7" s="1372"/>
    </row>
    <row r="8" spans="1:13" ht="26.25" customHeight="1" thickBot="1" x14ac:dyDescent="0.25">
      <c r="A8" s="428" t="s">
        <v>781</v>
      </c>
      <c r="B8" s="158">
        <f t="shared" ref="B8:B15" si="0">SUM(C8:L8)</f>
        <v>252</v>
      </c>
      <c r="C8" s="158">
        <f>'B12-1'!C8+'B12-2'!C8</f>
        <v>0</v>
      </c>
      <c r="D8" s="140">
        <f>'B12-1'!D8+'B12-2'!D8</f>
        <v>0</v>
      </c>
      <c r="E8" s="140">
        <f>'B12-1'!E8+'B12-2'!E8</f>
        <v>0</v>
      </c>
      <c r="F8" s="140">
        <f>'B12-1'!F8+'B12-2'!F8</f>
        <v>0</v>
      </c>
      <c r="G8" s="140">
        <f>'B12-1'!G8+'B12-2'!G8</f>
        <v>0</v>
      </c>
      <c r="H8" s="140">
        <f>'B12-1'!H8+'B12-2'!H8</f>
        <v>4</v>
      </c>
      <c r="I8" s="140">
        <f>'B12-1'!I8+'B12-2'!I8</f>
        <v>15</v>
      </c>
      <c r="J8" s="140">
        <f>'B12-1'!J8+'B12-2'!J8</f>
        <v>34</v>
      </c>
      <c r="K8" s="140">
        <f>'B12-1'!K8+'B12-2'!K8</f>
        <v>94</v>
      </c>
      <c r="L8" s="140">
        <f>'B12-1'!L8+'B12-2'!L8</f>
        <v>105</v>
      </c>
      <c r="M8" s="48" t="s">
        <v>408</v>
      </c>
    </row>
    <row r="9" spans="1:13" ht="26.25" customHeight="1" thickBot="1" x14ac:dyDescent="0.25">
      <c r="A9" s="33" t="s">
        <v>59</v>
      </c>
      <c r="B9" s="159">
        <f t="shared" si="0"/>
        <v>2739</v>
      </c>
      <c r="C9" s="303">
        <f>'B12-1'!C9+'B12-2'!C9</f>
        <v>0</v>
      </c>
      <c r="D9" s="463">
        <f>'B12-1'!D9+'B12-2'!D9</f>
        <v>0</v>
      </c>
      <c r="E9" s="463">
        <f>'B12-1'!E9+'B12-2'!E9</f>
        <v>0</v>
      </c>
      <c r="F9" s="463">
        <f>'B12-1'!F9+'B12-2'!F9</f>
        <v>0</v>
      </c>
      <c r="G9" s="463">
        <f>'B12-1'!G9+'B12-2'!G9</f>
        <v>0</v>
      </c>
      <c r="H9" s="463">
        <f>'B12-1'!H9+'B12-2'!H9</f>
        <v>533</v>
      </c>
      <c r="I9" s="463">
        <f>'B12-1'!I9+'B12-2'!I9</f>
        <v>342</v>
      </c>
      <c r="J9" s="463">
        <f>'B12-1'!J9+'B12-2'!J9</f>
        <v>461</v>
      </c>
      <c r="K9" s="463">
        <f>'B12-1'!K9+'B12-2'!K9</f>
        <v>819</v>
      </c>
      <c r="L9" s="463">
        <f>'B12-1'!L9+'B12-2'!L9</f>
        <v>584</v>
      </c>
      <c r="M9" s="49" t="s">
        <v>59</v>
      </c>
    </row>
    <row r="10" spans="1:13" ht="26.25" customHeight="1" thickBot="1" x14ac:dyDescent="0.25">
      <c r="A10" s="34" t="s">
        <v>61</v>
      </c>
      <c r="B10" s="160">
        <f t="shared" si="0"/>
        <v>7674</v>
      </c>
      <c r="C10" s="158">
        <f>'B12-1'!C10+'B12-2'!C10</f>
        <v>24</v>
      </c>
      <c r="D10" s="140">
        <f>'B12-1'!D10+'B12-2'!D10</f>
        <v>0</v>
      </c>
      <c r="E10" s="140">
        <f>'B12-1'!E10+'B12-2'!E10</f>
        <v>0</v>
      </c>
      <c r="F10" s="140">
        <f>'B12-1'!F10+'B12-2'!F10</f>
        <v>3</v>
      </c>
      <c r="G10" s="140">
        <f>'B12-1'!G10+'B12-2'!G10</f>
        <v>472</v>
      </c>
      <c r="H10" s="140">
        <f>'B12-1'!H10+'B12-2'!H10</f>
        <v>2953</v>
      </c>
      <c r="I10" s="140">
        <f>'B12-1'!I10+'B12-2'!I10</f>
        <v>941</v>
      </c>
      <c r="J10" s="140">
        <f>'B12-1'!J10+'B12-2'!J10</f>
        <v>960</v>
      </c>
      <c r="K10" s="140">
        <f>'B12-1'!K10+'B12-2'!K10</f>
        <v>1266</v>
      </c>
      <c r="L10" s="140">
        <f>'B12-1'!L10+'B12-2'!L10</f>
        <v>1055</v>
      </c>
      <c r="M10" s="50" t="s">
        <v>61</v>
      </c>
    </row>
    <row r="11" spans="1:13" ht="26.25" customHeight="1" thickBot="1" x14ac:dyDescent="0.25">
      <c r="A11" s="33" t="s">
        <v>63</v>
      </c>
      <c r="B11" s="159">
        <f t="shared" si="0"/>
        <v>9261</v>
      </c>
      <c r="C11" s="303">
        <f>'B12-1'!C11+'B12-2'!C11</f>
        <v>83</v>
      </c>
      <c r="D11" s="463">
        <f>'B12-1'!D11+'B12-2'!D11</f>
        <v>0</v>
      </c>
      <c r="E11" s="463">
        <f>'B12-1'!E11+'B12-2'!E11</f>
        <v>0</v>
      </c>
      <c r="F11" s="463">
        <f>'B12-1'!F11+'B12-2'!F11</f>
        <v>365</v>
      </c>
      <c r="G11" s="463">
        <f>'B12-1'!G11+'B12-2'!G11</f>
        <v>2024</v>
      </c>
      <c r="H11" s="463">
        <f>'B12-1'!H11+'B12-2'!H11</f>
        <v>3966</v>
      </c>
      <c r="I11" s="463">
        <f>'B12-1'!I11+'B12-2'!I11</f>
        <v>714</v>
      </c>
      <c r="J11" s="463">
        <f>'B12-1'!J11+'B12-2'!J11</f>
        <v>646</v>
      </c>
      <c r="K11" s="463">
        <f>'B12-1'!K11+'B12-2'!K11</f>
        <v>742</v>
      </c>
      <c r="L11" s="463">
        <f>'B12-1'!L11+'B12-2'!L11</f>
        <v>721</v>
      </c>
      <c r="M11" s="49" t="s">
        <v>63</v>
      </c>
    </row>
    <row r="12" spans="1:13" ht="26.25" customHeight="1" thickBot="1" x14ac:dyDescent="0.25">
      <c r="A12" s="34" t="s">
        <v>65</v>
      </c>
      <c r="B12" s="160">
        <f t="shared" si="0"/>
        <v>5761</v>
      </c>
      <c r="C12" s="158">
        <f>'B12-1'!C12+'B12-2'!C12</f>
        <v>114</v>
      </c>
      <c r="D12" s="140">
        <f>'B12-1'!D12+'B12-2'!D12</f>
        <v>3</v>
      </c>
      <c r="E12" s="140">
        <f>'B12-1'!E12+'B12-2'!E12</f>
        <v>156</v>
      </c>
      <c r="F12" s="140">
        <f>'B12-1'!F12+'B12-2'!F12</f>
        <v>1008</v>
      </c>
      <c r="G12" s="140">
        <f>'B12-1'!G12+'B12-2'!G12</f>
        <v>1794</v>
      </c>
      <c r="H12" s="140">
        <f>'B12-1'!H12+'B12-2'!H12</f>
        <v>1663</v>
      </c>
      <c r="I12" s="140">
        <f>'B12-1'!I12+'B12-2'!I12</f>
        <v>211</v>
      </c>
      <c r="J12" s="140">
        <f>'B12-1'!J12+'B12-2'!J12</f>
        <v>221</v>
      </c>
      <c r="K12" s="140">
        <f>'B12-1'!K12+'B12-2'!K12</f>
        <v>278</v>
      </c>
      <c r="L12" s="140">
        <f>'B12-1'!L12+'B12-2'!L12</f>
        <v>313</v>
      </c>
      <c r="M12" s="50" t="s">
        <v>65</v>
      </c>
    </row>
    <row r="13" spans="1:13" ht="26.25" customHeight="1" thickBot="1" x14ac:dyDescent="0.25">
      <c r="A13" s="33" t="s">
        <v>67</v>
      </c>
      <c r="B13" s="159">
        <f t="shared" si="0"/>
        <v>1497</v>
      </c>
      <c r="C13" s="303">
        <f>'B12-1'!C13+'B12-2'!C13</f>
        <v>30</v>
      </c>
      <c r="D13" s="463">
        <f>'B12-1'!D13+'B12-2'!D13</f>
        <v>15</v>
      </c>
      <c r="E13" s="463">
        <f>'B12-1'!E13+'B12-2'!E13</f>
        <v>230</v>
      </c>
      <c r="F13" s="463">
        <f>'B12-1'!F13+'B12-2'!F13</f>
        <v>396</v>
      </c>
      <c r="G13" s="463">
        <f>'B12-1'!G13+'B12-2'!G13</f>
        <v>337</v>
      </c>
      <c r="H13" s="463">
        <f>'B12-1'!H13+'B12-2'!H13</f>
        <v>276</v>
      </c>
      <c r="I13" s="463">
        <f>'B12-1'!I13+'B12-2'!I13</f>
        <v>48</v>
      </c>
      <c r="J13" s="463">
        <f>'B12-1'!J13+'B12-2'!J13</f>
        <v>39</v>
      </c>
      <c r="K13" s="463">
        <f>'B12-1'!K13+'B12-2'!K13</f>
        <v>59</v>
      </c>
      <c r="L13" s="463">
        <f>'B12-1'!L13+'B12-2'!L13</f>
        <v>67</v>
      </c>
      <c r="M13" s="49" t="s">
        <v>67</v>
      </c>
    </row>
    <row r="14" spans="1:13" ht="26.25" customHeight="1" thickBot="1" x14ac:dyDescent="0.25">
      <c r="A14" s="34" t="s">
        <v>159</v>
      </c>
      <c r="B14" s="160">
        <f t="shared" si="0"/>
        <v>127</v>
      </c>
      <c r="C14" s="158">
        <f>'B12-1'!C14+'B12-2'!C14</f>
        <v>6</v>
      </c>
      <c r="D14" s="140">
        <f>'B12-1'!D14+'B12-2'!D14</f>
        <v>11</v>
      </c>
      <c r="E14" s="140">
        <f>'B12-1'!E14+'B12-2'!E14</f>
        <v>23</v>
      </c>
      <c r="F14" s="140">
        <f>'B12-1'!F14+'B12-2'!F14</f>
        <v>18</v>
      </c>
      <c r="G14" s="140">
        <f>'B12-1'!G14+'B12-2'!G14</f>
        <v>21</v>
      </c>
      <c r="H14" s="140">
        <f>'B12-1'!H14+'B12-2'!H14</f>
        <v>23</v>
      </c>
      <c r="I14" s="140">
        <f>'B12-1'!I14+'B12-2'!I14</f>
        <v>3</v>
      </c>
      <c r="J14" s="140">
        <f>'B12-1'!J14+'B12-2'!J14</f>
        <v>9</v>
      </c>
      <c r="K14" s="140">
        <f>'B12-1'!K14+'B12-2'!K14</f>
        <v>5</v>
      </c>
      <c r="L14" s="140">
        <f>'B12-1'!L14+'B12-2'!L14</f>
        <v>8</v>
      </c>
      <c r="M14" s="50" t="s">
        <v>159</v>
      </c>
    </row>
    <row r="15" spans="1:13" ht="26.25" customHeight="1" thickBot="1" x14ac:dyDescent="0.25">
      <c r="A15" s="33" t="s">
        <v>195</v>
      </c>
      <c r="B15" s="159">
        <f t="shared" si="0"/>
        <v>11</v>
      </c>
      <c r="C15" s="159">
        <f>'B12-1'!C15+'B12-2'!C15</f>
        <v>0</v>
      </c>
      <c r="D15" s="142">
        <f>'B12-1'!D15+'B12-2'!D15</f>
        <v>1</v>
      </c>
      <c r="E15" s="142">
        <f>'B12-1'!E15+'B12-2'!E15</f>
        <v>0</v>
      </c>
      <c r="F15" s="142">
        <f>'B12-1'!F15+'B12-2'!F15</f>
        <v>2</v>
      </c>
      <c r="G15" s="142">
        <f>'B12-1'!G15+'B12-2'!G15</f>
        <v>3</v>
      </c>
      <c r="H15" s="142">
        <f>'B12-1'!H15+'B12-2'!H15</f>
        <v>5</v>
      </c>
      <c r="I15" s="142">
        <f>'B12-1'!I15+'B12-2'!I15</f>
        <v>0</v>
      </c>
      <c r="J15" s="142">
        <f>'B12-1'!J15+'B12-2'!J15</f>
        <v>0</v>
      </c>
      <c r="K15" s="142">
        <f>'B12-1'!K15+'B12-2'!K15</f>
        <v>0</v>
      </c>
      <c r="L15" s="142">
        <f>'B12-1'!L15+'B12-2'!L15</f>
        <v>0</v>
      </c>
      <c r="M15" s="49" t="s">
        <v>195</v>
      </c>
    </row>
    <row r="16" spans="1:13" ht="26.25" customHeight="1" x14ac:dyDescent="0.2">
      <c r="A16" s="993" t="s">
        <v>69</v>
      </c>
      <c r="B16" s="462">
        <f>'B12-1'!B16+'B12-2'!B16</f>
        <v>0</v>
      </c>
      <c r="C16" s="462">
        <f>'B12-1'!C16+'B12-2'!C16</f>
        <v>0</v>
      </c>
      <c r="D16" s="462">
        <f>'B12-1'!D16+'B12-2'!D16</f>
        <v>0</v>
      </c>
      <c r="E16" s="462">
        <f>'B12-1'!E16+'B12-2'!E16</f>
        <v>0</v>
      </c>
      <c r="F16" s="462">
        <f>'B12-1'!F16+'B12-2'!F16</f>
        <v>0</v>
      </c>
      <c r="G16" s="462">
        <f>'B12-1'!G16+'B12-2'!G16</f>
        <v>0</v>
      </c>
      <c r="H16" s="462">
        <f>'B12-1'!H16+'B12-2'!H16</f>
        <v>0</v>
      </c>
      <c r="I16" s="462">
        <f>'B12-1'!I16+'B12-2'!I16</f>
        <v>0</v>
      </c>
      <c r="J16" s="462">
        <f>'B12-1'!J16+'B12-2'!J16</f>
        <v>0</v>
      </c>
      <c r="K16" s="462">
        <f>'B12-1'!K16+'B12-2'!K16</f>
        <v>0</v>
      </c>
      <c r="L16" s="462">
        <f>'B12-1'!L16+'B12-2'!L16</f>
        <v>0</v>
      </c>
      <c r="M16" s="994" t="s">
        <v>70</v>
      </c>
    </row>
    <row r="17" spans="1:13" ht="26.25" customHeight="1" x14ac:dyDescent="0.2">
      <c r="A17" s="654" t="s">
        <v>42</v>
      </c>
      <c r="B17" s="989">
        <f>SUM(B8:B16)</f>
        <v>27322</v>
      </c>
      <c r="C17" s="989">
        <f t="shared" ref="C17:K17" si="1">SUM(C8:C16)</f>
        <v>257</v>
      </c>
      <c r="D17" s="989">
        <f t="shared" si="1"/>
        <v>30</v>
      </c>
      <c r="E17" s="989">
        <f t="shared" si="1"/>
        <v>409</v>
      </c>
      <c r="F17" s="989">
        <f t="shared" si="1"/>
        <v>1792</v>
      </c>
      <c r="G17" s="989">
        <f t="shared" si="1"/>
        <v>4651</v>
      </c>
      <c r="H17" s="989">
        <f t="shared" si="1"/>
        <v>9423</v>
      </c>
      <c r="I17" s="989">
        <f t="shared" si="1"/>
        <v>2274</v>
      </c>
      <c r="J17" s="989">
        <f t="shared" si="1"/>
        <v>2370</v>
      </c>
      <c r="K17" s="989">
        <f t="shared" si="1"/>
        <v>3263</v>
      </c>
      <c r="L17" s="989">
        <f>SUM(L8:L16)</f>
        <v>2853</v>
      </c>
      <c r="M17" s="655" t="s">
        <v>43</v>
      </c>
    </row>
    <row r="26" spans="1:13" x14ac:dyDescent="0.25">
      <c r="C26" s="361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L26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0" width="10.42578125" style="38" customWidth="1"/>
    <col min="11" max="11" width="11.28515625" style="38" customWidth="1"/>
    <col min="12" max="12" width="16.7109375" style="38" customWidth="1"/>
    <col min="13" max="256" width="9.140625" style="25"/>
    <col min="257" max="257" width="16.7109375" style="25" customWidth="1"/>
    <col min="258" max="267" width="8.7109375" style="25" customWidth="1"/>
    <col min="268" max="268" width="16.7109375" style="25" customWidth="1"/>
    <col min="269" max="512" width="9.140625" style="25"/>
    <col min="513" max="513" width="16.7109375" style="25" customWidth="1"/>
    <col min="514" max="523" width="8.7109375" style="25" customWidth="1"/>
    <col min="524" max="524" width="16.7109375" style="25" customWidth="1"/>
    <col min="525" max="768" width="9.140625" style="25"/>
    <col min="769" max="769" width="16.7109375" style="25" customWidth="1"/>
    <col min="770" max="779" width="8.7109375" style="25" customWidth="1"/>
    <col min="780" max="780" width="16.7109375" style="25" customWidth="1"/>
    <col min="781" max="1024" width="9.140625" style="25"/>
    <col min="1025" max="1025" width="16.7109375" style="25" customWidth="1"/>
    <col min="1026" max="1035" width="8.7109375" style="25" customWidth="1"/>
    <col min="1036" max="1036" width="16.7109375" style="25" customWidth="1"/>
    <col min="1037" max="1280" width="9.140625" style="25"/>
    <col min="1281" max="1281" width="16.7109375" style="25" customWidth="1"/>
    <col min="1282" max="1291" width="8.7109375" style="25" customWidth="1"/>
    <col min="1292" max="1292" width="16.7109375" style="25" customWidth="1"/>
    <col min="1293" max="1536" width="9.140625" style="25"/>
    <col min="1537" max="1537" width="16.7109375" style="25" customWidth="1"/>
    <col min="1538" max="1547" width="8.7109375" style="25" customWidth="1"/>
    <col min="1548" max="1548" width="16.7109375" style="25" customWidth="1"/>
    <col min="1549" max="1792" width="9.140625" style="25"/>
    <col min="1793" max="1793" width="16.7109375" style="25" customWidth="1"/>
    <col min="1794" max="1803" width="8.7109375" style="25" customWidth="1"/>
    <col min="1804" max="1804" width="16.7109375" style="25" customWidth="1"/>
    <col min="1805" max="2048" width="9.140625" style="25"/>
    <col min="2049" max="2049" width="16.7109375" style="25" customWidth="1"/>
    <col min="2050" max="2059" width="8.7109375" style="25" customWidth="1"/>
    <col min="2060" max="2060" width="16.7109375" style="25" customWidth="1"/>
    <col min="2061" max="2304" width="9.140625" style="25"/>
    <col min="2305" max="2305" width="16.7109375" style="25" customWidth="1"/>
    <col min="2306" max="2315" width="8.7109375" style="25" customWidth="1"/>
    <col min="2316" max="2316" width="16.7109375" style="25" customWidth="1"/>
    <col min="2317" max="2560" width="9.140625" style="25"/>
    <col min="2561" max="2561" width="16.7109375" style="25" customWidth="1"/>
    <col min="2562" max="2571" width="8.7109375" style="25" customWidth="1"/>
    <col min="2572" max="2572" width="16.7109375" style="25" customWidth="1"/>
    <col min="2573" max="2816" width="9.140625" style="25"/>
    <col min="2817" max="2817" width="16.7109375" style="25" customWidth="1"/>
    <col min="2818" max="2827" width="8.7109375" style="25" customWidth="1"/>
    <col min="2828" max="2828" width="16.7109375" style="25" customWidth="1"/>
    <col min="2829" max="3072" width="9.140625" style="25"/>
    <col min="3073" max="3073" width="16.7109375" style="25" customWidth="1"/>
    <col min="3074" max="3083" width="8.7109375" style="25" customWidth="1"/>
    <col min="3084" max="3084" width="16.7109375" style="25" customWidth="1"/>
    <col min="3085" max="3328" width="9.140625" style="25"/>
    <col min="3329" max="3329" width="16.7109375" style="25" customWidth="1"/>
    <col min="3330" max="3339" width="8.7109375" style="25" customWidth="1"/>
    <col min="3340" max="3340" width="16.7109375" style="25" customWidth="1"/>
    <col min="3341" max="3584" width="9.140625" style="25"/>
    <col min="3585" max="3585" width="16.7109375" style="25" customWidth="1"/>
    <col min="3586" max="3595" width="8.7109375" style="25" customWidth="1"/>
    <col min="3596" max="3596" width="16.7109375" style="25" customWidth="1"/>
    <col min="3597" max="3840" width="9.140625" style="25"/>
    <col min="3841" max="3841" width="16.7109375" style="25" customWidth="1"/>
    <col min="3842" max="3851" width="8.7109375" style="25" customWidth="1"/>
    <col min="3852" max="3852" width="16.7109375" style="25" customWidth="1"/>
    <col min="3853" max="4096" width="9.140625" style="25"/>
    <col min="4097" max="4097" width="16.7109375" style="25" customWidth="1"/>
    <col min="4098" max="4107" width="8.7109375" style="25" customWidth="1"/>
    <col min="4108" max="4108" width="16.7109375" style="25" customWidth="1"/>
    <col min="4109" max="4352" width="9.140625" style="25"/>
    <col min="4353" max="4353" width="16.7109375" style="25" customWidth="1"/>
    <col min="4354" max="4363" width="8.7109375" style="25" customWidth="1"/>
    <col min="4364" max="4364" width="16.7109375" style="25" customWidth="1"/>
    <col min="4365" max="4608" width="9.140625" style="25"/>
    <col min="4609" max="4609" width="16.7109375" style="25" customWidth="1"/>
    <col min="4610" max="4619" width="8.7109375" style="25" customWidth="1"/>
    <col min="4620" max="4620" width="16.7109375" style="25" customWidth="1"/>
    <col min="4621" max="4864" width="9.140625" style="25"/>
    <col min="4865" max="4865" width="16.7109375" style="25" customWidth="1"/>
    <col min="4866" max="4875" width="8.7109375" style="25" customWidth="1"/>
    <col min="4876" max="4876" width="16.7109375" style="25" customWidth="1"/>
    <col min="4877" max="5120" width="9.140625" style="25"/>
    <col min="5121" max="5121" width="16.7109375" style="25" customWidth="1"/>
    <col min="5122" max="5131" width="8.7109375" style="25" customWidth="1"/>
    <col min="5132" max="5132" width="16.7109375" style="25" customWidth="1"/>
    <col min="5133" max="5376" width="9.140625" style="25"/>
    <col min="5377" max="5377" width="16.7109375" style="25" customWidth="1"/>
    <col min="5378" max="5387" width="8.7109375" style="25" customWidth="1"/>
    <col min="5388" max="5388" width="16.7109375" style="25" customWidth="1"/>
    <col min="5389" max="5632" width="9.140625" style="25"/>
    <col min="5633" max="5633" width="16.7109375" style="25" customWidth="1"/>
    <col min="5634" max="5643" width="8.7109375" style="25" customWidth="1"/>
    <col min="5644" max="5644" width="16.7109375" style="25" customWidth="1"/>
    <col min="5645" max="5888" width="9.140625" style="25"/>
    <col min="5889" max="5889" width="16.7109375" style="25" customWidth="1"/>
    <col min="5890" max="5899" width="8.7109375" style="25" customWidth="1"/>
    <col min="5900" max="5900" width="16.7109375" style="25" customWidth="1"/>
    <col min="5901" max="6144" width="9.140625" style="25"/>
    <col min="6145" max="6145" width="16.7109375" style="25" customWidth="1"/>
    <col min="6146" max="6155" width="8.7109375" style="25" customWidth="1"/>
    <col min="6156" max="6156" width="16.7109375" style="25" customWidth="1"/>
    <col min="6157" max="6400" width="9.140625" style="25"/>
    <col min="6401" max="6401" width="16.7109375" style="25" customWidth="1"/>
    <col min="6402" max="6411" width="8.7109375" style="25" customWidth="1"/>
    <col min="6412" max="6412" width="16.7109375" style="25" customWidth="1"/>
    <col min="6413" max="6656" width="9.140625" style="25"/>
    <col min="6657" max="6657" width="16.7109375" style="25" customWidth="1"/>
    <col min="6658" max="6667" width="8.7109375" style="25" customWidth="1"/>
    <col min="6668" max="6668" width="16.7109375" style="25" customWidth="1"/>
    <col min="6669" max="6912" width="9.140625" style="25"/>
    <col min="6913" max="6913" width="16.7109375" style="25" customWidth="1"/>
    <col min="6914" max="6923" width="8.7109375" style="25" customWidth="1"/>
    <col min="6924" max="6924" width="16.7109375" style="25" customWidth="1"/>
    <col min="6925" max="7168" width="9.140625" style="25"/>
    <col min="7169" max="7169" width="16.7109375" style="25" customWidth="1"/>
    <col min="7170" max="7179" width="8.7109375" style="25" customWidth="1"/>
    <col min="7180" max="7180" width="16.7109375" style="25" customWidth="1"/>
    <col min="7181" max="7424" width="9.140625" style="25"/>
    <col min="7425" max="7425" width="16.7109375" style="25" customWidth="1"/>
    <col min="7426" max="7435" width="8.7109375" style="25" customWidth="1"/>
    <col min="7436" max="7436" width="16.7109375" style="25" customWidth="1"/>
    <col min="7437" max="7680" width="9.140625" style="25"/>
    <col min="7681" max="7681" width="16.7109375" style="25" customWidth="1"/>
    <col min="7682" max="7691" width="8.7109375" style="25" customWidth="1"/>
    <col min="7692" max="7692" width="16.7109375" style="25" customWidth="1"/>
    <col min="7693" max="7936" width="9.140625" style="25"/>
    <col min="7937" max="7937" width="16.7109375" style="25" customWidth="1"/>
    <col min="7938" max="7947" width="8.7109375" style="25" customWidth="1"/>
    <col min="7948" max="7948" width="16.7109375" style="25" customWidth="1"/>
    <col min="7949" max="8192" width="9.140625" style="25"/>
    <col min="8193" max="8193" width="16.7109375" style="25" customWidth="1"/>
    <col min="8194" max="8203" width="8.7109375" style="25" customWidth="1"/>
    <col min="8204" max="8204" width="16.7109375" style="25" customWidth="1"/>
    <col min="8205" max="8448" width="9.140625" style="25"/>
    <col min="8449" max="8449" width="16.7109375" style="25" customWidth="1"/>
    <col min="8450" max="8459" width="8.7109375" style="25" customWidth="1"/>
    <col min="8460" max="8460" width="16.7109375" style="25" customWidth="1"/>
    <col min="8461" max="8704" width="9.140625" style="25"/>
    <col min="8705" max="8705" width="16.7109375" style="25" customWidth="1"/>
    <col min="8706" max="8715" width="8.7109375" style="25" customWidth="1"/>
    <col min="8716" max="8716" width="16.7109375" style="25" customWidth="1"/>
    <col min="8717" max="8960" width="9.140625" style="25"/>
    <col min="8961" max="8961" width="16.7109375" style="25" customWidth="1"/>
    <col min="8962" max="8971" width="8.7109375" style="25" customWidth="1"/>
    <col min="8972" max="8972" width="16.7109375" style="25" customWidth="1"/>
    <col min="8973" max="9216" width="9.140625" style="25"/>
    <col min="9217" max="9217" width="16.7109375" style="25" customWidth="1"/>
    <col min="9218" max="9227" width="8.7109375" style="25" customWidth="1"/>
    <col min="9228" max="9228" width="16.7109375" style="25" customWidth="1"/>
    <col min="9229" max="9472" width="9.140625" style="25"/>
    <col min="9473" max="9473" width="16.7109375" style="25" customWidth="1"/>
    <col min="9474" max="9483" width="8.7109375" style="25" customWidth="1"/>
    <col min="9484" max="9484" width="16.7109375" style="25" customWidth="1"/>
    <col min="9485" max="9728" width="9.140625" style="25"/>
    <col min="9729" max="9729" width="16.7109375" style="25" customWidth="1"/>
    <col min="9730" max="9739" width="8.7109375" style="25" customWidth="1"/>
    <col min="9740" max="9740" width="16.7109375" style="25" customWidth="1"/>
    <col min="9741" max="9984" width="9.140625" style="25"/>
    <col min="9985" max="9985" width="16.7109375" style="25" customWidth="1"/>
    <col min="9986" max="9995" width="8.7109375" style="25" customWidth="1"/>
    <col min="9996" max="9996" width="16.7109375" style="25" customWidth="1"/>
    <col min="9997" max="10240" width="9.140625" style="25"/>
    <col min="10241" max="10241" width="16.7109375" style="25" customWidth="1"/>
    <col min="10242" max="10251" width="8.7109375" style="25" customWidth="1"/>
    <col min="10252" max="10252" width="16.7109375" style="25" customWidth="1"/>
    <col min="10253" max="10496" width="9.140625" style="25"/>
    <col min="10497" max="10497" width="16.7109375" style="25" customWidth="1"/>
    <col min="10498" max="10507" width="8.7109375" style="25" customWidth="1"/>
    <col min="10508" max="10508" width="16.7109375" style="25" customWidth="1"/>
    <col min="10509" max="10752" width="9.140625" style="25"/>
    <col min="10753" max="10753" width="16.7109375" style="25" customWidth="1"/>
    <col min="10754" max="10763" width="8.7109375" style="25" customWidth="1"/>
    <col min="10764" max="10764" width="16.7109375" style="25" customWidth="1"/>
    <col min="10765" max="11008" width="9.140625" style="25"/>
    <col min="11009" max="11009" width="16.7109375" style="25" customWidth="1"/>
    <col min="11010" max="11019" width="8.7109375" style="25" customWidth="1"/>
    <col min="11020" max="11020" width="16.7109375" style="25" customWidth="1"/>
    <col min="11021" max="11264" width="9.140625" style="25"/>
    <col min="11265" max="11265" width="16.7109375" style="25" customWidth="1"/>
    <col min="11266" max="11275" width="8.7109375" style="25" customWidth="1"/>
    <col min="11276" max="11276" width="16.7109375" style="25" customWidth="1"/>
    <col min="11277" max="11520" width="9.140625" style="25"/>
    <col min="11521" max="11521" width="16.7109375" style="25" customWidth="1"/>
    <col min="11522" max="11531" width="8.7109375" style="25" customWidth="1"/>
    <col min="11532" max="11532" width="16.7109375" style="25" customWidth="1"/>
    <col min="11533" max="11776" width="9.140625" style="25"/>
    <col min="11777" max="11777" width="16.7109375" style="25" customWidth="1"/>
    <col min="11778" max="11787" width="8.7109375" style="25" customWidth="1"/>
    <col min="11788" max="11788" width="16.7109375" style="25" customWidth="1"/>
    <col min="11789" max="12032" width="9.140625" style="25"/>
    <col min="12033" max="12033" width="16.7109375" style="25" customWidth="1"/>
    <col min="12034" max="12043" width="8.7109375" style="25" customWidth="1"/>
    <col min="12044" max="12044" width="16.7109375" style="25" customWidth="1"/>
    <col min="12045" max="12288" width="9.140625" style="25"/>
    <col min="12289" max="12289" width="16.7109375" style="25" customWidth="1"/>
    <col min="12290" max="12299" width="8.7109375" style="25" customWidth="1"/>
    <col min="12300" max="12300" width="16.7109375" style="25" customWidth="1"/>
    <col min="12301" max="12544" width="9.140625" style="25"/>
    <col min="12545" max="12545" width="16.7109375" style="25" customWidth="1"/>
    <col min="12546" max="12555" width="8.7109375" style="25" customWidth="1"/>
    <col min="12556" max="12556" width="16.7109375" style="25" customWidth="1"/>
    <col min="12557" max="12800" width="9.140625" style="25"/>
    <col min="12801" max="12801" width="16.7109375" style="25" customWidth="1"/>
    <col min="12802" max="12811" width="8.7109375" style="25" customWidth="1"/>
    <col min="12812" max="12812" width="16.7109375" style="25" customWidth="1"/>
    <col min="12813" max="13056" width="9.140625" style="25"/>
    <col min="13057" max="13057" width="16.7109375" style="25" customWidth="1"/>
    <col min="13058" max="13067" width="8.7109375" style="25" customWidth="1"/>
    <col min="13068" max="13068" width="16.7109375" style="25" customWidth="1"/>
    <col min="13069" max="13312" width="9.140625" style="25"/>
    <col min="13313" max="13313" width="16.7109375" style="25" customWidth="1"/>
    <col min="13314" max="13323" width="8.7109375" style="25" customWidth="1"/>
    <col min="13324" max="13324" width="16.7109375" style="25" customWidth="1"/>
    <col min="13325" max="13568" width="9.140625" style="25"/>
    <col min="13569" max="13569" width="16.7109375" style="25" customWidth="1"/>
    <col min="13570" max="13579" width="8.7109375" style="25" customWidth="1"/>
    <col min="13580" max="13580" width="16.7109375" style="25" customWidth="1"/>
    <col min="13581" max="13824" width="9.140625" style="25"/>
    <col min="13825" max="13825" width="16.7109375" style="25" customWidth="1"/>
    <col min="13826" max="13835" width="8.7109375" style="25" customWidth="1"/>
    <col min="13836" max="13836" width="16.7109375" style="25" customWidth="1"/>
    <col min="13837" max="14080" width="9.140625" style="25"/>
    <col min="14081" max="14081" width="16.7109375" style="25" customWidth="1"/>
    <col min="14082" max="14091" width="8.7109375" style="25" customWidth="1"/>
    <col min="14092" max="14092" width="16.7109375" style="25" customWidth="1"/>
    <col min="14093" max="14336" width="9.140625" style="25"/>
    <col min="14337" max="14337" width="16.7109375" style="25" customWidth="1"/>
    <col min="14338" max="14347" width="8.7109375" style="25" customWidth="1"/>
    <col min="14348" max="14348" width="16.7109375" style="25" customWidth="1"/>
    <col min="14349" max="14592" width="9.140625" style="25"/>
    <col min="14593" max="14593" width="16.7109375" style="25" customWidth="1"/>
    <col min="14594" max="14603" width="8.7109375" style="25" customWidth="1"/>
    <col min="14604" max="14604" width="16.7109375" style="25" customWidth="1"/>
    <col min="14605" max="14848" width="9.140625" style="25"/>
    <col min="14849" max="14849" width="16.7109375" style="25" customWidth="1"/>
    <col min="14850" max="14859" width="8.7109375" style="25" customWidth="1"/>
    <col min="14860" max="14860" width="16.7109375" style="25" customWidth="1"/>
    <col min="14861" max="15104" width="9.140625" style="25"/>
    <col min="15105" max="15105" width="16.7109375" style="25" customWidth="1"/>
    <col min="15106" max="15115" width="8.7109375" style="25" customWidth="1"/>
    <col min="15116" max="15116" width="16.7109375" style="25" customWidth="1"/>
    <col min="15117" max="15360" width="9.140625" style="25"/>
    <col min="15361" max="15361" width="16.7109375" style="25" customWidth="1"/>
    <col min="15362" max="15371" width="8.7109375" style="25" customWidth="1"/>
    <col min="15372" max="15372" width="16.7109375" style="25" customWidth="1"/>
    <col min="15373" max="15616" width="9.140625" style="25"/>
    <col min="15617" max="15617" width="16.7109375" style="25" customWidth="1"/>
    <col min="15618" max="15627" width="8.7109375" style="25" customWidth="1"/>
    <col min="15628" max="15628" width="16.7109375" style="25" customWidth="1"/>
    <col min="15629" max="15872" width="9.140625" style="25"/>
    <col min="15873" max="15873" width="16.7109375" style="25" customWidth="1"/>
    <col min="15874" max="15883" width="8.7109375" style="25" customWidth="1"/>
    <col min="15884" max="15884" width="16.7109375" style="25" customWidth="1"/>
    <col min="15885" max="16128" width="9.140625" style="25"/>
    <col min="16129" max="16129" width="16.7109375" style="25" customWidth="1"/>
    <col min="16130" max="16139" width="8.7109375" style="25" customWidth="1"/>
    <col min="16140" max="16140" width="16.7109375" style="25" customWidth="1"/>
    <col min="16141" max="16384" width="9.140625" style="25"/>
  </cols>
  <sheetData>
    <row r="1" spans="1:12" ht="20.25" customHeight="1" x14ac:dyDescent="0.5">
      <c r="A1" s="1314" t="s">
        <v>466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</row>
    <row r="2" spans="1:12" ht="18" customHeight="1" x14ac:dyDescent="0.25">
      <c r="A2" s="1315" t="s">
        <v>729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8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8" customHeight="1" x14ac:dyDescent="0.25">
      <c r="A4" s="1373" t="s">
        <v>342</v>
      </c>
      <c r="B4" s="1373"/>
      <c r="C4" s="1373"/>
      <c r="D4" s="1373"/>
      <c r="E4" s="1373"/>
      <c r="F4" s="1373"/>
      <c r="G4" s="1373"/>
      <c r="H4" s="1373"/>
      <c r="I4" s="1373"/>
      <c r="J4" s="1373"/>
      <c r="K4" s="1373"/>
      <c r="L4" s="1373"/>
    </row>
    <row r="5" spans="1:12" ht="13.5" x14ac:dyDescent="0.25">
      <c r="A5" s="255" t="s">
        <v>447</v>
      </c>
      <c r="B5" s="1206"/>
      <c r="C5" s="1206"/>
      <c r="D5" s="1206"/>
      <c r="E5" s="1206"/>
      <c r="F5" s="1206"/>
      <c r="G5" s="1206"/>
      <c r="H5" s="1206"/>
      <c r="I5" s="1209"/>
      <c r="J5" s="1206"/>
      <c r="K5" s="1206"/>
      <c r="L5" s="1124" t="s">
        <v>201</v>
      </c>
    </row>
    <row r="6" spans="1:12" ht="28.5" customHeight="1" thickBot="1" x14ac:dyDescent="0.25">
      <c r="A6" s="1374" t="s">
        <v>202</v>
      </c>
      <c r="B6" s="1376" t="s">
        <v>728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90</v>
      </c>
    </row>
    <row r="7" spans="1:12" ht="40.5" customHeight="1" thickTop="1" x14ac:dyDescent="0.2">
      <c r="A7" s="1375"/>
      <c r="B7" s="44" t="s">
        <v>387</v>
      </c>
      <c r="C7" s="44" t="s">
        <v>338</v>
      </c>
      <c r="D7" s="118" t="s">
        <v>195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91</v>
      </c>
      <c r="B8" s="146">
        <f t="shared" ref="B8:B18" si="0">SUM(D8:K8)</f>
        <v>1724</v>
      </c>
      <c r="C8" s="146">
        <v>0</v>
      </c>
      <c r="D8" s="147">
        <v>1</v>
      </c>
      <c r="E8" s="147">
        <v>5</v>
      </c>
      <c r="F8" s="147">
        <v>32</v>
      </c>
      <c r="G8" s="147">
        <v>115</v>
      </c>
      <c r="H8" s="147">
        <v>302</v>
      </c>
      <c r="I8" s="147">
        <v>687</v>
      </c>
      <c r="J8" s="147">
        <v>546</v>
      </c>
      <c r="K8" s="147">
        <v>36</v>
      </c>
      <c r="L8" s="469" t="s">
        <v>497</v>
      </c>
    </row>
    <row r="9" spans="1:12" ht="24.95" customHeight="1" thickTop="1" thickBot="1" x14ac:dyDescent="0.25">
      <c r="A9" s="476" t="s">
        <v>92</v>
      </c>
      <c r="B9" s="150">
        <f t="shared" si="0"/>
        <v>1602</v>
      </c>
      <c r="C9" s="172">
        <v>0</v>
      </c>
      <c r="D9" s="151">
        <v>1</v>
      </c>
      <c r="E9" s="151">
        <v>3</v>
      </c>
      <c r="F9" s="151">
        <v>41</v>
      </c>
      <c r="G9" s="151">
        <v>147</v>
      </c>
      <c r="H9" s="151">
        <v>417</v>
      </c>
      <c r="I9" s="151">
        <v>704</v>
      </c>
      <c r="J9" s="151">
        <v>285</v>
      </c>
      <c r="K9" s="151">
        <v>4</v>
      </c>
      <c r="L9" s="471" t="s">
        <v>815</v>
      </c>
    </row>
    <row r="10" spans="1:12" ht="24.75" customHeight="1" thickTop="1" thickBot="1" x14ac:dyDescent="0.25">
      <c r="A10" s="499" t="s">
        <v>93</v>
      </c>
      <c r="B10" s="148">
        <f t="shared" si="0"/>
        <v>1278</v>
      </c>
      <c r="C10" s="148">
        <v>0</v>
      </c>
      <c r="D10" s="149">
        <v>0</v>
      </c>
      <c r="E10" s="149">
        <v>2</v>
      </c>
      <c r="F10" s="149">
        <v>48</v>
      </c>
      <c r="G10" s="149">
        <v>217</v>
      </c>
      <c r="H10" s="149">
        <v>495</v>
      </c>
      <c r="I10" s="149">
        <v>459</v>
      </c>
      <c r="J10" s="149">
        <v>57</v>
      </c>
      <c r="K10" s="149">
        <v>0</v>
      </c>
      <c r="L10" s="470" t="s">
        <v>94</v>
      </c>
    </row>
    <row r="11" spans="1:12" ht="24.95" customHeight="1" thickTop="1" thickBot="1" x14ac:dyDescent="0.25">
      <c r="A11" s="476" t="s">
        <v>95</v>
      </c>
      <c r="B11" s="150">
        <f t="shared" si="0"/>
        <v>960</v>
      </c>
      <c r="C11" s="172">
        <v>0</v>
      </c>
      <c r="D11" s="151">
        <v>1</v>
      </c>
      <c r="E11" s="151">
        <v>4</v>
      </c>
      <c r="F11" s="151">
        <v>52</v>
      </c>
      <c r="G11" s="151">
        <v>266</v>
      </c>
      <c r="H11" s="151">
        <v>432</v>
      </c>
      <c r="I11" s="151">
        <v>198</v>
      </c>
      <c r="J11" s="151">
        <v>7</v>
      </c>
      <c r="K11" s="151">
        <v>0</v>
      </c>
      <c r="L11" s="471" t="s">
        <v>96</v>
      </c>
    </row>
    <row r="12" spans="1:12" ht="24.95" customHeight="1" thickTop="1" thickBot="1" x14ac:dyDescent="0.25">
      <c r="A12" s="499" t="s">
        <v>97</v>
      </c>
      <c r="B12" s="148">
        <f t="shared" si="0"/>
        <v>667</v>
      </c>
      <c r="C12" s="148">
        <v>0</v>
      </c>
      <c r="D12" s="149">
        <v>1</v>
      </c>
      <c r="E12" s="149">
        <v>5</v>
      </c>
      <c r="F12" s="149">
        <v>88</v>
      </c>
      <c r="G12" s="149">
        <v>263</v>
      </c>
      <c r="H12" s="149">
        <v>246</v>
      </c>
      <c r="I12" s="149">
        <v>63</v>
      </c>
      <c r="J12" s="149">
        <v>1</v>
      </c>
      <c r="K12" s="149">
        <v>0</v>
      </c>
      <c r="L12" s="470" t="s">
        <v>98</v>
      </c>
    </row>
    <row r="13" spans="1:12" ht="24.95" customHeight="1" thickTop="1" thickBot="1" x14ac:dyDescent="0.25">
      <c r="A13" s="476" t="s">
        <v>99</v>
      </c>
      <c r="B13" s="150">
        <f t="shared" si="0"/>
        <v>411</v>
      </c>
      <c r="C13" s="172">
        <v>0</v>
      </c>
      <c r="D13" s="151">
        <v>0</v>
      </c>
      <c r="E13" s="151">
        <v>2</v>
      </c>
      <c r="F13" s="151">
        <v>86</v>
      </c>
      <c r="G13" s="151">
        <v>186</v>
      </c>
      <c r="H13" s="151">
        <v>118</v>
      </c>
      <c r="I13" s="151">
        <v>19</v>
      </c>
      <c r="J13" s="151">
        <v>0</v>
      </c>
      <c r="K13" s="151">
        <v>0</v>
      </c>
      <c r="L13" s="471" t="s">
        <v>100</v>
      </c>
    </row>
    <row r="14" spans="1:12" ht="24.95" customHeight="1" thickTop="1" thickBot="1" x14ac:dyDescent="0.25">
      <c r="A14" s="499" t="s">
        <v>101</v>
      </c>
      <c r="B14" s="148">
        <f t="shared" si="0"/>
        <v>184</v>
      </c>
      <c r="C14" s="148">
        <v>0</v>
      </c>
      <c r="D14" s="149">
        <v>0</v>
      </c>
      <c r="E14" s="149">
        <v>4</v>
      </c>
      <c r="F14" s="149">
        <v>50</v>
      </c>
      <c r="G14" s="149">
        <v>84</v>
      </c>
      <c r="H14" s="149">
        <v>38</v>
      </c>
      <c r="I14" s="149">
        <v>8</v>
      </c>
      <c r="J14" s="149">
        <v>0</v>
      </c>
      <c r="K14" s="149">
        <v>0</v>
      </c>
      <c r="L14" s="470" t="s">
        <v>102</v>
      </c>
    </row>
    <row r="15" spans="1:12" ht="24.95" customHeight="1" thickTop="1" thickBot="1" x14ac:dyDescent="0.25">
      <c r="A15" s="476" t="s">
        <v>103</v>
      </c>
      <c r="B15" s="150">
        <f t="shared" si="0"/>
        <v>75</v>
      </c>
      <c r="C15" s="172">
        <v>0</v>
      </c>
      <c r="D15" s="151">
        <v>0</v>
      </c>
      <c r="E15" s="151">
        <v>4</v>
      </c>
      <c r="F15" s="151">
        <v>25</v>
      </c>
      <c r="G15" s="151">
        <v>35</v>
      </c>
      <c r="H15" s="151">
        <v>11</v>
      </c>
      <c r="I15" s="151">
        <v>0</v>
      </c>
      <c r="J15" s="151">
        <v>0</v>
      </c>
      <c r="K15" s="151">
        <v>0</v>
      </c>
      <c r="L15" s="471" t="s">
        <v>104</v>
      </c>
    </row>
    <row r="16" spans="1:12" ht="24.95" customHeight="1" thickTop="1" thickBot="1" x14ac:dyDescent="0.25">
      <c r="A16" s="499" t="s">
        <v>105</v>
      </c>
      <c r="B16" s="148">
        <f t="shared" si="0"/>
        <v>50</v>
      </c>
      <c r="C16" s="148">
        <v>0</v>
      </c>
      <c r="D16" s="149">
        <v>0</v>
      </c>
      <c r="E16" s="149">
        <v>3</v>
      </c>
      <c r="F16" s="149">
        <v>22</v>
      </c>
      <c r="G16" s="149">
        <v>18</v>
      </c>
      <c r="H16" s="149">
        <v>6</v>
      </c>
      <c r="I16" s="149">
        <v>1</v>
      </c>
      <c r="J16" s="149">
        <v>0</v>
      </c>
      <c r="K16" s="149">
        <v>0</v>
      </c>
      <c r="L16" s="470" t="s">
        <v>106</v>
      </c>
    </row>
    <row r="17" spans="1:12" ht="24.95" customHeight="1" thickTop="1" x14ac:dyDescent="0.2">
      <c r="A17" s="477" t="s">
        <v>107</v>
      </c>
      <c r="B17" s="153">
        <f t="shared" si="0"/>
        <v>20</v>
      </c>
      <c r="C17" s="172">
        <v>0</v>
      </c>
      <c r="D17" s="172">
        <v>0</v>
      </c>
      <c r="E17" s="172">
        <v>2</v>
      </c>
      <c r="F17" s="172">
        <v>10</v>
      </c>
      <c r="G17" s="172">
        <v>6</v>
      </c>
      <c r="H17" s="172">
        <v>2</v>
      </c>
      <c r="I17" s="172">
        <v>0</v>
      </c>
      <c r="J17" s="172">
        <v>0</v>
      </c>
      <c r="K17" s="172">
        <v>0</v>
      </c>
      <c r="L17" s="496" t="s">
        <v>108</v>
      </c>
    </row>
    <row r="18" spans="1:12" ht="24.95" customHeight="1" x14ac:dyDescent="0.2">
      <c r="A18" s="716" t="s">
        <v>69</v>
      </c>
      <c r="B18" s="717">
        <f t="shared" si="0"/>
        <v>0</v>
      </c>
      <c r="C18" s="718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9" t="s">
        <v>70</v>
      </c>
    </row>
    <row r="19" spans="1:12" ht="30" customHeight="1" x14ac:dyDescent="0.2">
      <c r="A19" s="720" t="s">
        <v>42</v>
      </c>
      <c r="B19" s="721">
        <f>SUM(B8:B18)</f>
        <v>6971</v>
      </c>
      <c r="C19" s="721">
        <f>SUM(C8:C18)</f>
        <v>0</v>
      </c>
      <c r="D19" s="721">
        <f t="shared" ref="D19:K19" si="1">SUM(D8:D18)</f>
        <v>4</v>
      </c>
      <c r="E19" s="721">
        <f t="shared" si="1"/>
        <v>34</v>
      </c>
      <c r="F19" s="721">
        <f t="shared" si="1"/>
        <v>454</v>
      </c>
      <c r="G19" s="721">
        <f t="shared" si="1"/>
        <v>1337</v>
      </c>
      <c r="H19" s="721">
        <f t="shared" si="1"/>
        <v>2067</v>
      </c>
      <c r="I19" s="721">
        <f t="shared" si="1"/>
        <v>2139</v>
      </c>
      <c r="J19" s="721">
        <f t="shared" si="1"/>
        <v>896</v>
      </c>
      <c r="K19" s="721">
        <f t="shared" si="1"/>
        <v>40</v>
      </c>
      <c r="L19" s="722" t="s">
        <v>43</v>
      </c>
    </row>
    <row r="22" spans="1:12" x14ac:dyDescent="0.25">
      <c r="I22" s="361"/>
    </row>
    <row r="26" spans="1:12" x14ac:dyDescent="0.25">
      <c r="C26" s="361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L26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0" width="10.42578125" style="38" customWidth="1"/>
    <col min="11" max="11" width="11.140625" style="38" customWidth="1"/>
    <col min="12" max="12" width="16.7109375" style="38" customWidth="1"/>
    <col min="13" max="256" width="9.140625" style="25"/>
    <col min="257" max="257" width="16.7109375" style="25" customWidth="1"/>
    <col min="258" max="267" width="8.7109375" style="25" customWidth="1"/>
    <col min="268" max="268" width="16.7109375" style="25" customWidth="1"/>
    <col min="269" max="512" width="9.140625" style="25"/>
    <col min="513" max="513" width="16.7109375" style="25" customWidth="1"/>
    <col min="514" max="523" width="8.7109375" style="25" customWidth="1"/>
    <col min="524" max="524" width="16.7109375" style="25" customWidth="1"/>
    <col min="525" max="768" width="9.140625" style="25"/>
    <col min="769" max="769" width="16.7109375" style="25" customWidth="1"/>
    <col min="770" max="779" width="8.7109375" style="25" customWidth="1"/>
    <col min="780" max="780" width="16.7109375" style="25" customWidth="1"/>
    <col min="781" max="1024" width="9.140625" style="25"/>
    <col min="1025" max="1025" width="16.7109375" style="25" customWidth="1"/>
    <col min="1026" max="1035" width="8.7109375" style="25" customWidth="1"/>
    <col min="1036" max="1036" width="16.7109375" style="25" customWidth="1"/>
    <col min="1037" max="1280" width="9.140625" style="25"/>
    <col min="1281" max="1281" width="16.7109375" style="25" customWidth="1"/>
    <col min="1282" max="1291" width="8.7109375" style="25" customWidth="1"/>
    <col min="1292" max="1292" width="16.7109375" style="25" customWidth="1"/>
    <col min="1293" max="1536" width="9.140625" style="25"/>
    <col min="1537" max="1537" width="16.7109375" style="25" customWidth="1"/>
    <col min="1538" max="1547" width="8.7109375" style="25" customWidth="1"/>
    <col min="1548" max="1548" width="16.7109375" style="25" customWidth="1"/>
    <col min="1549" max="1792" width="9.140625" style="25"/>
    <col min="1793" max="1793" width="16.7109375" style="25" customWidth="1"/>
    <col min="1794" max="1803" width="8.7109375" style="25" customWidth="1"/>
    <col min="1804" max="1804" width="16.7109375" style="25" customWidth="1"/>
    <col min="1805" max="2048" width="9.140625" style="25"/>
    <col min="2049" max="2049" width="16.7109375" style="25" customWidth="1"/>
    <col min="2050" max="2059" width="8.7109375" style="25" customWidth="1"/>
    <col min="2060" max="2060" width="16.7109375" style="25" customWidth="1"/>
    <col min="2061" max="2304" width="9.140625" style="25"/>
    <col min="2305" max="2305" width="16.7109375" style="25" customWidth="1"/>
    <col min="2306" max="2315" width="8.7109375" style="25" customWidth="1"/>
    <col min="2316" max="2316" width="16.7109375" style="25" customWidth="1"/>
    <col min="2317" max="2560" width="9.140625" style="25"/>
    <col min="2561" max="2561" width="16.7109375" style="25" customWidth="1"/>
    <col min="2562" max="2571" width="8.7109375" style="25" customWidth="1"/>
    <col min="2572" max="2572" width="16.7109375" style="25" customWidth="1"/>
    <col min="2573" max="2816" width="9.140625" style="25"/>
    <col min="2817" max="2817" width="16.7109375" style="25" customWidth="1"/>
    <col min="2818" max="2827" width="8.7109375" style="25" customWidth="1"/>
    <col min="2828" max="2828" width="16.7109375" style="25" customWidth="1"/>
    <col min="2829" max="3072" width="9.140625" style="25"/>
    <col min="3073" max="3073" width="16.7109375" style="25" customWidth="1"/>
    <col min="3074" max="3083" width="8.7109375" style="25" customWidth="1"/>
    <col min="3084" max="3084" width="16.7109375" style="25" customWidth="1"/>
    <col min="3085" max="3328" width="9.140625" style="25"/>
    <col min="3329" max="3329" width="16.7109375" style="25" customWidth="1"/>
    <col min="3330" max="3339" width="8.7109375" style="25" customWidth="1"/>
    <col min="3340" max="3340" width="16.7109375" style="25" customWidth="1"/>
    <col min="3341" max="3584" width="9.140625" style="25"/>
    <col min="3585" max="3585" width="16.7109375" style="25" customWidth="1"/>
    <col min="3586" max="3595" width="8.7109375" style="25" customWidth="1"/>
    <col min="3596" max="3596" width="16.7109375" style="25" customWidth="1"/>
    <col min="3597" max="3840" width="9.140625" style="25"/>
    <col min="3841" max="3841" width="16.7109375" style="25" customWidth="1"/>
    <col min="3842" max="3851" width="8.7109375" style="25" customWidth="1"/>
    <col min="3852" max="3852" width="16.7109375" style="25" customWidth="1"/>
    <col min="3853" max="4096" width="9.140625" style="25"/>
    <col min="4097" max="4097" width="16.7109375" style="25" customWidth="1"/>
    <col min="4098" max="4107" width="8.7109375" style="25" customWidth="1"/>
    <col min="4108" max="4108" width="16.7109375" style="25" customWidth="1"/>
    <col min="4109" max="4352" width="9.140625" style="25"/>
    <col min="4353" max="4353" width="16.7109375" style="25" customWidth="1"/>
    <col min="4354" max="4363" width="8.7109375" style="25" customWidth="1"/>
    <col min="4364" max="4364" width="16.7109375" style="25" customWidth="1"/>
    <col min="4365" max="4608" width="9.140625" style="25"/>
    <col min="4609" max="4609" width="16.7109375" style="25" customWidth="1"/>
    <col min="4610" max="4619" width="8.7109375" style="25" customWidth="1"/>
    <col min="4620" max="4620" width="16.7109375" style="25" customWidth="1"/>
    <col min="4621" max="4864" width="9.140625" style="25"/>
    <col min="4865" max="4865" width="16.7109375" style="25" customWidth="1"/>
    <col min="4866" max="4875" width="8.7109375" style="25" customWidth="1"/>
    <col min="4876" max="4876" width="16.7109375" style="25" customWidth="1"/>
    <col min="4877" max="5120" width="9.140625" style="25"/>
    <col min="5121" max="5121" width="16.7109375" style="25" customWidth="1"/>
    <col min="5122" max="5131" width="8.7109375" style="25" customWidth="1"/>
    <col min="5132" max="5132" width="16.7109375" style="25" customWidth="1"/>
    <col min="5133" max="5376" width="9.140625" style="25"/>
    <col min="5377" max="5377" width="16.7109375" style="25" customWidth="1"/>
    <col min="5378" max="5387" width="8.7109375" style="25" customWidth="1"/>
    <col min="5388" max="5388" width="16.7109375" style="25" customWidth="1"/>
    <col min="5389" max="5632" width="9.140625" style="25"/>
    <col min="5633" max="5633" width="16.7109375" style="25" customWidth="1"/>
    <col min="5634" max="5643" width="8.7109375" style="25" customWidth="1"/>
    <col min="5644" max="5644" width="16.7109375" style="25" customWidth="1"/>
    <col min="5645" max="5888" width="9.140625" style="25"/>
    <col min="5889" max="5889" width="16.7109375" style="25" customWidth="1"/>
    <col min="5890" max="5899" width="8.7109375" style="25" customWidth="1"/>
    <col min="5900" max="5900" width="16.7109375" style="25" customWidth="1"/>
    <col min="5901" max="6144" width="9.140625" style="25"/>
    <col min="6145" max="6145" width="16.7109375" style="25" customWidth="1"/>
    <col min="6146" max="6155" width="8.7109375" style="25" customWidth="1"/>
    <col min="6156" max="6156" width="16.7109375" style="25" customWidth="1"/>
    <col min="6157" max="6400" width="9.140625" style="25"/>
    <col min="6401" max="6401" width="16.7109375" style="25" customWidth="1"/>
    <col min="6402" max="6411" width="8.7109375" style="25" customWidth="1"/>
    <col min="6412" max="6412" width="16.7109375" style="25" customWidth="1"/>
    <col min="6413" max="6656" width="9.140625" style="25"/>
    <col min="6657" max="6657" width="16.7109375" style="25" customWidth="1"/>
    <col min="6658" max="6667" width="8.7109375" style="25" customWidth="1"/>
    <col min="6668" max="6668" width="16.7109375" style="25" customWidth="1"/>
    <col min="6669" max="6912" width="9.140625" style="25"/>
    <col min="6913" max="6913" width="16.7109375" style="25" customWidth="1"/>
    <col min="6914" max="6923" width="8.7109375" style="25" customWidth="1"/>
    <col min="6924" max="6924" width="16.7109375" style="25" customWidth="1"/>
    <col min="6925" max="7168" width="9.140625" style="25"/>
    <col min="7169" max="7169" width="16.7109375" style="25" customWidth="1"/>
    <col min="7170" max="7179" width="8.7109375" style="25" customWidth="1"/>
    <col min="7180" max="7180" width="16.7109375" style="25" customWidth="1"/>
    <col min="7181" max="7424" width="9.140625" style="25"/>
    <col min="7425" max="7425" width="16.7109375" style="25" customWidth="1"/>
    <col min="7426" max="7435" width="8.7109375" style="25" customWidth="1"/>
    <col min="7436" max="7436" width="16.7109375" style="25" customWidth="1"/>
    <col min="7437" max="7680" width="9.140625" style="25"/>
    <col min="7681" max="7681" width="16.7109375" style="25" customWidth="1"/>
    <col min="7682" max="7691" width="8.7109375" style="25" customWidth="1"/>
    <col min="7692" max="7692" width="16.7109375" style="25" customWidth="1"/>
    <col min="7693" max="7936" width="9.140625" style="25"/>
    <col min="7937" max="7937" width="16.7109375" style="25" customWidth="1"/>
    <col min="7938" max="7947" width="8.7109375" style="25" customWidth="1"/>
    <col min="7948" max="7948" width="16.7109375" style="25" customWidth="1"/>
    <col min="7949" max="8192" width="9.140625" style="25"/>
    <col min="8193" max="8193" width="16.7109375" style="25" customWidth="1"/>
    <col min="8194" max="8203" width="8.7109375" style="25" customWidth="1"/>
    <col min="8204" max="8204" width="16.7109375" style="25" customWidth="1"/>
    <col min="8205" max="8448" width="9.140625" style="25"/>
    <col min="8449" max="8449" width="16.7109375" style="25" customWidth="1"/>
    <col min="8450" max="8459" width="8.7109375" style="25" customWidth="1"/>
    <col min="8460" max="8460" width="16.7109375" style="25" customWidth="1"/>
    <col min="8461" max="8704" width="9.140625" style="25"/>
    <col min="8705" max="8705" width="16.7109375" style="25" customWidth="1"/>
    <col min="8706" max="8715" width="8.7109375" style="25" customWidth="1"/>
    <col min="8716" max="8716" width="16.7109375" style="25" customWidth="1"/>
    <col min="8717" max="8960" width="9.140625" style="25"/>
    <col min="8961" max="8961" width="16.7109375" style="25" customWidth="1"/>
    <col min="8962" max="8971" width="8.7109375" style="25" customWidth="1"/>
    <col min="8972" max="8972" width="16.7109375" style="25" customWidth="1"/>
    <col min="8973" max="9216" width="9.140625" style="25"/>
    <col min="9217" max="9217" width="16.7109375" style="25" customWidth="1"/>
    <col min="9218" max="9227" width="8.7109375" style="25" customWidth="1"/>
    <col min="9228" max="9228" width="16.7109375" style="25" customWidth="1"/>
    <col min="9229" max="9472" width="9.140625" style="25"/>
    <col min="9473" max="9473" width="16.7109375" style="25" customWidth="1"/>
    <col min="9474" max="9483" width="8.7109375" style="25" customWidth="1"/>
    <col min="9484" max="9484" width="16.7109375" style="25" customWidth="1"/>
    <col min="9485" max="9728" width="9.140625" style="25"/>
    <col min="9729" max="9729" width="16.7109375" style="25" customWidth="1"/>
    <col min="9730" max="9739" width="8.7109375" style="25" customWidth="1"/>
    <col min="9740" max="9740" width="16.7109375" style="25" customWidth="1"/>
    <col min="9741" max="9984" width="9.140625" style="25"/>
    <col min="9985" max="9985" width="16.7109375" style="25" customWidth="1"/>
    <col min="9986" max="9995" width="8.7109375" style="25" customWidth="1"/>
    <col min="9996" max="9996" width="16.7109375" style="25" customWidth="1"/>
    <col min="9997" max="10240" width="9.140625" style="25"/>
    <col min="10241" max="10241" width="16.7109375" style="25" customWidth="1"/>
    <col min="10242" max="10251" width="8.7109375" style="25" customWidth="1"/>
    <col min="10252" max="10252" width="16.7109375" style="25" customWidth="1"/>
    <col min="10253" max="10496" width="9.140625" style="25"/>
    <col min="10497" max="10497" width="16.7109375" style="25" customWidth="1"/>
    <col min="10498" max="10507" width="8.7109375" style="25" customWidth="1"/>
    <col min="10508" max="10508" width="16.7109375" style="25" customWidth="1"/>
    <col min="10509" max="10752" width="9.140625" style="25"/>
    <col min="10753" max="10753" width="16.7109375" style="25" customWidth="1"/>
    <col min="10754" max="10763" width="8.7109375" style="25" customWidth="1"/>
    <col min="10764" max="10764" width="16.7109375" style="25" customWidth="1"/>
    <col min="10765" max="11008" width="9.140625" style="25"/>
    <col min="11009" max="11009" width="16.7109375" style="25" customWidth="1"/>
    <col min="11010" max="11019" width="8.7109375" style="25" customWidth="1"/>
    <col min="11020" max="11020" width="16.7109375" style="25" customWidth="1"/>
    <col min="11021" max="11264" width="9.140625" style="25"/>
    <col min="11265" max="11265" width="16.7109375" style="25" customWidth="1"/>
    <col min="11266" max="11275" width="8.7109375" style="25" customWidth="1"/>
    <col min="11276" max="11276" width="16.7109375" style="25" customWidth="1"/>
    <col min="11277" max="11520" width="9.140625" style="25"/>
    <col min="11521" max="11521" width="16.7109375" style="25" customWidth="1"/>
    <col min="11522" max="11531" width="8.7109375" style="25" customWidth="1"/>
    <col min="11532" max="11532" width="16.7109375" style="25" customWidth="1"/>
    <col min="11533" max="11776" width="9.140625" style="25"/>
    <col min="11777" max="11777" width="16.7109375" style="25" customWidth="1"/>
    <col min="11778" max="11787" width="8.7109375" style="25" customWidth="1"/>
    <col min="11788" max="11788" width="16.7109375" style="25" customWidth="1"/>
    <col min="11789" max="12032" width="9.140625" style="25"/>
    <col min="12033" max="12033" width="16.7109375" style="25" customWidth="1"/>
    <col min="12034" max="12043" width="8.7109375" style="25" customWidth="1"/>
    <col min="12044" max="12044" width="16.7109375" style="25" customWidth="1"/>
    <col min="12045" max="12288" width="9.140625" style="25"/>
    <col min="12289" max="12289" width="16.7109375" style="25" customWidth="1"/>
    <col min="12290" max="12299" width="8.7109375" style="25" customWidth="1"/>
    <col min="12300" max="12300" width="16.7109375" style="25" customWidth="1"/>
    <col min="12301" max="12544" width="9.140625" style="25"/>
    <col min="12545" max="12545" width="16.7109375" style="25" customWidth="1"/>
    <col min="12546" max="12555" width="8.7109375" style="25" customWidth="1"/>
    <col min="12556" max="12556" width="16.7109375" style="25" customWidth="1"/>
    <col min="12557" max="12800" width="9.140625" style="25"/>
    <col min="12801" max="12801" width="16.7109375" style="25" customWidth="1"/>
    <col min="12802" max="12811" width="8.7109375" style="25" customWidth="1"/>
    <col min="12812" max="12812" width="16.7109375" style="25" customWidth="1"/>
    <col min="12813" max="13056" width="9.140625" style="25"/>
    <col min="13057" max="13057" width="16.7109375" style="25" customWidth="1"/>
    <col min="13058" max="13067" width="8.7109375" style="25" customWidth="1"/>
    <col min="13068" max="13068" width="16.7109375" style="25" customWidth="1"/>
    <col min="13069" max="13312" width="9.140625" style="25"/>
    <col min="13313" max="13313" width="16.7109375" style="25" customWidth="1"/>
    <col min="13314" max="13323" width="8.7109375" style="25" customWidth="1"/>
    <col min="13324" max="13324" width="16.7109375" style="25" customWidth="1"/>
    <col min="13325" max="13568" width="9.140625" style="25"/>
    <col min="13569" max="13569" width="16.7109375" style="25" customWidth="1"/>
    <col min="13570" max="13579" width="8.7109375" style="25" customWidth="1"/>
    <col min="13580" max="13580" width="16.7109375" style="25" customWidth="1"/>
    <col min="13581" max="13824" width="9.140625" style="25"/>
    <col min="13825" max="13825" width="16.7109375" style="25" customWidth="1"/>
    <col min="13826" max="13835" width="8.7109375" style="25" customWidth="1"/>
    <col min="13836" max="13836" width="16.7109375" style="25" customWidth="1"/>
    <col min="13837" max="14080" width="9.140625" style="25"/>
    <col min="14081" max="14081" width="16.7109375" style="25" customWidth="1"/>
    <col min="14082" max="14091" width="8.7109375" style="25" customWidth="1"/>
    <col min="14092" max="14092" width="16.7109375" style="25" customWidth="1"/>
    <col min="14093" max="14336" width="9.140625" style="25"/>
    <col min="14337" max="14337" width="16.7109375" style="25" customWidth="1"/>
    <col min="14338" max="14347" width="8.7109375" style="25" customWidth="1"/>
    <col min="14348" max="14348" width="16.7109375" style="25" customWidth="1"/>
    <col min="14349" max="14592" width="9.140625" style="25"/>
    <col min="14593" max="14593" width="16.7109375" style="25" customWidth="1"/>
    <col min="14594" max="14603" width="8.7109375" style="25" customWidth="1"/>
    <col min="14604" max="14604" width="16.7109375" style="25" customWidth="1"/>
    <col min="14605" max="14848" width="9.140625" style="25"/>
    <col min="14849" max="14849" width="16.7109375" style="25" customWidth="1"/>
    <col min="14850" max="14859" width="8.7109375" style="25" customWidth="1"/>
    <col min="14860" max="14860" width="16.7109375" style="25" customWidth="1"/>
    <col min="14861" max="15104" width="9.140625" style="25"/>
    <col min="15105" max="15105" width="16.7109375" style="25" customWidth="1"/>
    <col min="15106" max="15115" width="8.7109375" style="25" customWidth="1"/>
    <col min="15116" max="15116" width="16.7109375" style="25" customWidth="1"/>
    <col min="15117" max="15360" width="9.140625" style="25"/>
    <col min="15361" max="15361" width="16.7109375" style="25" customWidth="1"/>
    <col min="15362" max="15371" width="8.7109375" style="25" customWidth="1"/>
    <col min="15372" max="15372" width="16.7109375" style="25" customWidth="1"/>
    <col min="15373" max="15616" width="9.140625" style="25"/>
    <col min="15617" max="15617" width="16.7109375" style="25" customWidth="1"/>
    <col min="15618" max="15627" width="8.7109375" style="25" customWidth="1"/>
    <col min="15628" max="15628" width="16.7109375" style="25" customWidth="1"/>
    <col min="15629" max="15872" width="9.140625" style="25"/>
    <col min="15873" max="15873" width="16.7109375" style="25" customWidth="1"/>
    <col min="15874" max="15883" width="8.7109375" style="25" customWidth="1"/>
    <col min="15884" max="15884" width="16.7109375" style="25" customWidth="1"/>
    <col min="15885" max="16128" width="9.140625" style="25"/>
    <col min="16129" max="16129" width="16.7109375" style="25" customWidth="1"/>
    <col min="16130" max="16139" width="8.7109375" style="25" customWidth="1"/>
    <col min="16140" max="16140" width="16.7109375" style="25" customWidth="1"/>
    <col min="16141" max="16384" width="9.140625" style="25"/>
  </cols>
  <sheetData>
    <row r="1" spans="1:12" ht="20.25" customHeight="1" x14ac:dyDescent="0.5">
      <c r="A1" s="1314" t="s">
        <v>466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</row>
    <row r="2" spans="1:12" ht="18" customHeight="1" x14ac:dyDescent="0.25">
      <c r="A2" s="1315" t="s">
        <v>729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8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8" customHeight="1" x14ac:dyDescent="0.25">
      <c r="A4" s="1373" t="s">
        <v>346</v>
      </c>
      <c r="B4" s="1373"/>
      <c r="C4" s="1373"/>
      <c r="D4" s="1373"/>
      <c r="E4" s="1373"/>
      <c r="F4" s="1373"/>
      <c r="G4" s="1373"/>
      <c r="H4" s="1373"/>
      <c r="I4" s="1373"/>
      <c r="J4" s="1373"/>
      <c r="K4" s="1373"/>
      <c r="L4" s="1373"/>
    </row>
    <row r="5" spans="1:12" ht="13.5" x14ac:dyDescent="0.25">
      <c r="A5" s="255" t="s">
        <v>486</v>
      </c>
      <c r="B5" s="1206"/>
      <c r="C5" s="1206"/>
      <c r="D5" s="1206"/>
      <c r="E5" s="1206"/>
      <c r="F5" s="1206"/>
      <c r="G5" s="1206"/>
      <c r="H5" s="1206"/>
      <c r="I5" s="1209"/>
      <c r="J5" s="1206"/>
      <c r="K5" s="1206"/>
      <c r="L5" s="1124" t="s">
        <v>203</v>
      </c>
    </row>
    <row r="6" spans="1:12" ht="28.5" customHeight="1" thickBot="1" x14ac:dyDescent="0.25">
      <c r="A6" s="1374" t="s">
        <v>202</v>
      </c>
      <c r="B6" s="1376" t="s">
        <v>728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90</v>
      </c>
    </row>
    <row r="7" spans="1:12" ht="43.5" customHeight="1" thickTop="1" x14ac:dyDescent="0.2">
      <c r="A7" s="1375"/>
      <c r="B7" s="44" t="s">
        <v>387</v>
      </c>
      <c r="C7" s="44" t="s">
        <v>338</v>
      </c>
      <c r="D7" s="118" t="s">
        <v>195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91</v>
      </c>
      <c r="B8" s="146">
        <f t="shared" ref="B8:B18" si="0">SUM(C8:K8)</f>
        <v>7656</v>
      </c>
      <c r="C8" s="146">
        <v>0</v>
      </c>
      <c r="D8" s="147">
        <v>2</v>
      </c>
      <c r="E8" s="147">
        <v>26</v>
      </c>
      <c r="F8" s="147">
        <v>196</v>
      </c>
      <c r="G8" s="147">
        <v>1030</v>
      </c>
      <c r="H8" s="147">
        <v>2338</v>
      </c>
      <c r="I8" s="147">
        <v>2736</v>
      </c>
      <c r="J8" s="147">
        <v>1150</v>
      </c>
      <c r="K8" s="147">
        <v>178</v>
      </c>
      <c r="L8" s="469" t="s">
        <v>497</v>
      </c>
    </row>
    <row r="9" spans="1:12" ht="24.95" customHeight="1" thickTop="1" thickBot="1" x14ac:dyDescent="0.25">
      <c r="A9" s="476" t="s">
        <v>92</v>
      </c>
      <c r="B9" s="150">
        <f t="shared" si="0"/>
        <v>5522</v>
      </c>
      <c r="C9" s="150">
        <v>0</v>
      </c>
      <c r="D9" s="151">
        <v>5</v>
      </c>
      <c r="E9" s="151">
        <v>21</v>
      </c>
      <c r="F9" s="151">
        <v>183</v>
      </c>
      <c r="G9" s="151">
        <v>1030</v>
      </c>
      <c r="H9" s="151">
        <v>2217</v>
      </c>
      <c r="I9" s="151">
        <v>1572</v>
      </c>
      <c r="J9" s="151">
        <v>464</v>
      </c>
      <c r="K9" s="151">
        <v>30</v>
      </c>
      <c r="L9" s="471" t="s">
        <v>815</v>
      </c>
    </row>
    <row r="10" spans="1:12" ht="24.95" customHeight="1" thickTop="1" thickBot="1" x14ac:dyDescent="0.25">
      <c r="A10" s="499" t="s">
        <v>93</v>
      </c>
      <c r="B10" s="148">
        <f t="shared" si="0"/>
        <v>3634</v>
      </c>
      <c r="C10" s="148">
        <v>0</v>
      </c>
      <c r="D10" s="149">
        <v>0</v>
      </c>
      <c r="E10" s="149">
        <v>13</v>
      </c>
      <c r="F10" s="149">
        <v>201</v>
      </c>
      <c r="G10" s="149">
        <v>987</v>
      </c>
      <c r="H10" s="149">
        <v>1468</v>
      </c>
      <c r="I10" s="149">
        <v>778</v>
      </c>
      <c r="J10" s="149">
        <v>183</v>
      </c>
      <c r="K10" s="149">
        <v>4</v>
      </c>
      <c r="L10" s="470" t="s">
        <v>94</v>
      </c>
    </row>
    <row r="11" spans="1:12" ht="24.95" customHeight="1" thickTop="1" thickBot="1" x14ac:dyDescent="0.25">
      <c r="A11" s="476" t="s">
        <v>95</v>
      </c>
      <c r="B11" s="150">
        <f t="shared" si="0"/>
        <v>1901</v>
      </c>
      <c r="C11" s="150">
        <v>0</v>
      </c>
      <c r="D11" s="151">
        <v>0</v>
      </c>
      <c r="E11" s="151">
        <v>7</v>
      </c>
      <c r="F11" s="151">
        <v>177</v>
      </c>
      <c r="G11" s="151">
        <v>668</v>
      </c>
      <c r="H11" s="151">
        <v>699</v>
      </c>
      <c r="I11" s="151">
        <v>312</v>
      </c>
      <c r="J11" s="151">
        <v>38</v>
      </c>
      <c r="K11" s="151">
        <v>0</v>
      </c>
      <c r="L11" s="471" t="s">
        <v>96</v>
      </c>
    </row>
    <row r="12" spans="1:12" ht="24.95" customHeight="1" thickTop="1" thickBot="1" x14ac:dyDescent="0.25">
      <c r="A12" s="499" t="s">
        <v>97</v>
      </c>
      <c r="B12" s="148">
        <f t="shared" si="0"/>
        <v>894</v>
      </c>
      <c r="C12" s="148">
        <v>0</v>
      </c>
      <c r="D12" s="149">
        <v>0</v>
      </c>
      <c r="E12" s="149">
        <v>4</v>
      </c>
      <c r="F12" s="149">
        <v>129</v>
      </c>
      <c r="G12" s="149">
        <v>385</v>
      </c>
      <c r="H12" s="149">
        <v>269</v>
      </c>
      <c r="I12" s="149">
        <v>101</v>
      </c>
      <c r="J12" s="149">
        <v>6</v>
      </c>
      <c r="K12" s="149">
        <v>0</v>
      </c>
      <c r="L12" s="470" t="s">
        <v>98</v>
      </c>
    </row>
    <row r="13" spans="1:12" ht="24.95" customHeight="1" thickTop="1" thickBot="1" x14ac:dyDescent="0.25">
      <c r="A13" s="476" t="s">
        <v>99</v>
      </c>
      <c r="B13" s="150">
        <f t="shared" si="0"/>
        <v>398</v>
      </c>
      <c r="C13" s="150">
        <v>0</v>
      </c>
      <c r="D13" s="151">
        <v>0</v>
      </c>
      <c r="E13" s="151">
        <v>11</v>
      </c>
      <c r="F13" s="151">
        <v>68</v>
      </c>
      <c r="G13" s="151">
        <v>163</v>
      </c>
      <c r="H13" s="151">
        <v>120</v>
      </c>
      <c r="I13" s="151">
        <v>34</v>
      </c>
      <c r="J13" s="151">
        <v>2</v>
      </c>
      <c r="K13" s="151">
        <v>0</v>
      </c>
      <c r="L13" s="471" t="s">
        <v>100</v>
      </c>
    </row>
    <row r="14" spans="1:12" ht="24.95" customHeight="1" thickTop="1" thickBot="1" x14ac:dyDescent="0.25">
      <c r="A14" s="499" t="s">
        <v>101</v>
      </c>
      <c r="B14" s="148">
        <f t="shared" si="0"/>
        <v>179</v>
      </c>
      <c r="C14" s="148">
        <v>0</v>
      </c>
      <c r="D14" s="149">
        <v>0</v>
      </c>
      <c r="E14" s="149">
        <v>2</v>
      </c>
      <c r="F14" s="149">
        <v>47</v>
      </c>
      <c r="G14" s="149">
        <v>81</v>
      </c>
      <c r="H14" s="149">
        <v>47</v>
      </c>
      <c r="I14" s="149">
        <v>2</v>
      </c>
      <c r="J14" s="149">
        <v>0</v>
      </c>
      <c r="K14" s="149">
        <v>0</v>
      </c>
      <c r="L14" s="470" t="s">
        <v>102</v>
      </c>
    </row>
    <row r="15" spans="1:12" ht="24.95" customHeight="1" thickTop="1" thickBot="1" x14ac:dyDescent="0.25">
      <c r="A15" s="476" t="s">
        <v>103</v>
      </c>
      <c r="B15" s="150">
        <f t="shared" si="0"/>
        <v>94</v>
      </c>
      <c r="C15" s="150">
        <v>0</v>
      </c>
      <c r="D15" s="151">
        <v>0</v>
      </c>
      <c r="E15" s="151">
        <v>5</v>
      </c>
      <c r="F15" s="151">
        <v>22</v>
      </c>
      <c r="G15" s="151">
        <v>42</v>
      </c>
      <c r="H15" s="151">
        <v>25</v>
      </c>
      <c r="I15" s="151">
        <v>0</v>
      </c>
      <c r="J15" s="151">
        <v>0</v>
      </c>
      <c r="K15" s="151">
        <v>0</v>
      </c>
      <c r="L15" s="471" t="s">
        <v>104</v>
      </c>
    </row>
    <row r="16" spans="1:12" ht="24.95" customHeight="1" thickTop="1" thickBot="1" x14ac:dyDescent="0.25">
      <c r="A16" s="499" t="s">
        <v>105</v>
      </c>
      <c r="B16" s="148">
        <f t="shared" si="0"/>
        <v>45</v>
      </c>
      <c r="C16" s="148">
        <v>0</v>
      </c>
      <c r="D16" s="149">
        <v>0</v>
      </c>
      <c r="E16" s="149">
        <v>1</v>
      </c>
      <c r="F16" s="149">
        <v>12</v>
      </c>
      <c r="G16" s="149">
        <v>23</v>
      </c>
      <c r="H16" s="149">
        <v>9</v>
      </c>
      <c r="I16" s="149">
        <v>0</v>
      </c>
      <c r="J16" s="149">
        <v>0</v>
      </c>
      <c r="K16" s="149">
        <v>0</v>
      </c>
      <c r="L16" s="470" t="s">
        <v>106</v>
      </c>
    </row>
    <row r="17" spans="1:12" ht="24.95" customHeight="1" thickTop="1" thickBot="1" x14ac:dyDescent="0.25">
      <c r="A17" s="477" t="s">
        <v>107</v>
      </c>
      <c r="B17" s="153">
        <f t="shared" si="0"/>
        <v>28</v>
      </c>
      <c r="C17" s="150">
        <v>0</v>
      </c>
      <c r="D17" s="172">
        <v>0</v>
      </c>
      <c r="E17" s="172">
        <v>3</v>
      </c>
      <c r="F17" s="172">
        <v>8</v>
      </c>
      <c r="G17" s="172">
        <v>15</v>
      </c>
      <c r="H17" s="172">
        <v>2</v>
      </c>
      <c r="I17" s="172">
        <v>0</v>
      </c>
      <c r="J17" s="172">
        <v>0</v>
      </c>
      <c r="K17" s="172">
        <v>0</v>
      </c>
      <c r="L17" s="496" t="s">
        <v>108</v>
      </c>
    </row>
    <row r="18" spans="1:12" ht="24.95" customHeight="1" thickTop="1" x14ac:dyDescent="0.2">
      <c r="A18" s="716" t="s">
        <v>69</v>
      </c>
      <c r="B18" s="717">
        <f t="shared" si="0"/>
        <v>0</v>
      </c>
      <c r="C18" s="152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9" t="s">
        <v>70</v>
      </c>
    </row>
    <row r="19" spans="1:12" ht="30" customHeight="1" x14ac:dyDescent="0.2">
      <c r="A19" s="720" t="s">
        <v>42</v>
      </c>
      <c r="B19" s="721">
        <f>SUM(B8:B18)</f>
        <v>20351</v>
      </c>
      <c r="C19" s="1117">
        <f>SUM(C8:C18)</f>
        <v>0</v>
      </c>
      <c r="D19" s="721">
        <f t="shared" ref="D19:K19" si="1">SUM(D8:D18)</f>
        <v>7</v>
      </c>
      <c r="E19" s="721">
        <f t="shared" si="1"/>
        <v>93</v>
      </c>
      <c r="F19" s="721">
        <f t="shared" si="1"/>
        <v>1043</v>
      </c>
      <c r="G19" s="721">
        <f t="shared" si="1"/>
        <v>4424</v>
      </c>
      <c r="H19" s="721">
        <f t="shared" si="1"/>
        <v>7194</v>
      </c>
      <c r="I19" s="721">
        <f t="shared" si="1"/>
        <v>5535</v>
      </c>
      <c r="J19" s="721">
        <f t="shared" si="1"/>
        <v>1843</v>
      </c>
      <c r="K19" s="721">
        <f t="shared" si="1"/>
        <v>212</v>
      </c>
      <c r="L19" s="722" t="s">
        <v>43</v>
      </c>
    </row>
    <row r="26" spans="1:12" x14ac:dyDescent="0.25">
      <c r="C26" s="361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L26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0" width="10.42578125" style="38" customWidth="1"/>
    <col min="11" max="11" width="10.85546875" style="38" customWidth="1"/>
    <col min="12" max="12" width="16.7109375" style="38" customWidth="1"/>
    <col min="13" max="256" width="9.140625" style="25"/>
    <col min="257" max="257" width="16.7109375" style="25" customWidth="1"/>
    <col min="258" max="267" width="8.7109375" style="25" customWidth="1"/>
    <col min="268" max="268" width="16.7109375" style="25" customWidth="1"/>
    <col min="269" max="512" width="9.140625" style="25"/>
    <col min="513" max="513" width="16.7109375" style="25" customWidth="1"/>
    <col min="514" max="523" width="8.7109375" style="25" customWidth="1"/>
    <col min="524" max="524" width="16.7109375" style="25" customWidth="1"/>
    <col min="525" max="768" width="9.140625" style="25"/>
    <col min="769" max="769" width="16.7109375" style="25" customWidth="1"/>
    <col min="770" max="779" width="8.7109375" style="25" customWidth="1"/>
    <col min="780" max="780" width="16.7109375" style="25" customWidth="1"/>
    <col min="781" max="1024" width="9.140625" style="25"/>
    <col min="1025" max="1025" width="16.7109375" style="25" customWidth="1"/>
    <col min="1026" max="1035" width="8.7109375" style="25" customWidth="1"/>
    <col min="1036" max="1036" width="16.7109375" style="25" customWidth="1"/>
    <col min="1037" max="1280" width="9.140625" style="25"/>
    <col min="1281" max="1281" width="16.7109375" style="25" customWidth="1"/>
    <col min="1282" max="1291" width="8.7109375" style="25" customWidth="1"/>
    <col min="1292" max="1292" width="16.7109375" style="25" customWidth="1"/>
    <col min="1293" max="1536" width="9.140625" style="25"/>
    <col min="1537" max="1537" width="16.7109375" style="25" customWidth="1"/>
    <col min="1538" max="1547" width="8.7109375" style="25" customWidth="1"/>
    <col min="1548" max="1548" width="16.7109375" style="25" customWidth="1"/>
    <col min="1549" max="1792" width="9.140625" style="25"/>
    <col min="1793" max="1793" width="16.7109375" style="25" customWidth="1"/>
    <col min="1794" max="1803" width="8.7109375" style="25" customWidth="1"/>
    <col min="1804" max="1804" width="16.7109375" style="25" customWidth="1"/>
    <col min="1805" max="2048" width="9.140625" style="25"/>
    <col min="2049" max="2049" width="16.7109375" style="25" customWidth="1"/>
    <col min="2050" max="2059" width="8.7109375" style="25" customWidth="1"/>
    <col min="2060" max="2060" width="16.7109375" style="25" customWidth="1"/>
    <col min="2061" max="2304" width="9.140625" style="25"/>
    <col min="2305" max="2305" width="16.7109375" style="25" customWidth="1"/>
    <col min="2306" max="2315" width="8.7109375" style="25" customWidth="1"/>
    <col min="2316" max="2316" width="16.7109375" style="25" customWidth="1"/>
    <col min="2317" max="2560" width="9.140625" style="25"/>
    <col min="2561" max="2561" width="16.7109375" style="25" customWidth="1"/>
    <col min="2562" max="2571" width="8.7109375" style="25" customWidth="1"/>
    <col min="2572" max="2572" width="16.7109375" style="25" customWidth="1"/>
    <col min="2573" max="2816" width="9.140625" style="25"/>
    <col min="2817" max="2817" width="16.7109375" style="25" customWidth="1"/>
    <col min="2818" max="2827" width="8.7109375" style="25" customWidth="1"/>
    <col min="2828" max="2828" width="16.7109375" style="25" customWidth="1"/>
    <col min="2829" max="3072" width="9.140625" style="25"/>
    <col min="3073" max="3073" width="16.7109375" style="25" customWidth="1"/>
    <col min="3074" max="3083" width="8.7109375" style="25" customWidth="1"/>
    <col min="3084" max="3084" width="16.7109375" style="25" customWidth="1"/>
    <col min="3085" max="3328" width="9.140625" style="25"/>
    <col min="3329" max="3329" width="16.7109375" style="25" customWidth="1"/>
    <col min="3330" max="3339" width="8.7109375" style="25" customWidth="1"/>
    <col min="3340" max="3340" width="16.7109375" style="25" customWidth="1"/>
    <col min="3341" max="3584" width="9.140625" style="25"/>
    <col min="3585" max="3585" width="16.7109375" style="25" customWidth="1"/>
    <col min="3586" max="3595" width="8.7109375" style="25" customWidth="1"/>
    <col min="3596" max="3596" width="16.7109375" style="25" customWidth="1"/>
    <col min="3597" max="3840" width="9.140625" style="25"/>
    <col min="3841" max="3841" width="16.7109375" style="25" customWidth="1"/>
    <col min="3842" max="3851" width="8.7109375" style="25" customWidth="1"/>
    <col min="3852" max="3852" width="16.7109375" style="25" customWidth="1"/>
    <col min="3853" max="4096" width="9.140625" style="25"/>
    <col min="4097" max="4097" width="16.7109375" style="25" customWidth="1"/>
    <col min="4098" max="4107" width="8.7109375" style="25" customWidth="1"/>
    <col min="4108" max="4108" width="16.7109375" style="25" customWidth="1"/>
    <col min="4109" max="4352" width="9.140625" style="25"/>
    <col min="4353" max="4353" width="16.7109375" style="25" customWidth="1"/>
    <col min="4354" max="4363" width="8.7109375" style="25" customWidth="1"/>
    <col min="4364" max="4364" width="16.7109375" style="25" customWidth="1"/>
    <col min="4365" max="4608" width="9.140625" style="25"/>
    <col min="4609" max="4609" width="16.7109375" style="25" customWidth="1"/>
    <col min="4610" max="4619" width="8.7109375" style="25" customWidth="1"/>
    <col min="4620" max="4620" width="16.7109375" style="25" customWidth="1"/>
    <col min="4621" max="4864" width="9.140625" style="25"/>
    <col min="4865" max="4865" width="16.7109375" style="25" customWidth="1"/>
    <col min="4866" max="4875" width="8.7109375" style="25" customWidth="1"/>
    <col min="4876" max="4876" width="16.7109375" style="25" customWidth="1"/>
    <col min="4877" max="5120" width="9.140625" style="25"/>
    <col min="5121" max="5121" width="16.7109375" style="25" customWidth="1"/>
    <col min="5122" max="5131" width="8.7109375" style="25" customWidth="1"/>
    <col min="5132" max="5132" width="16.7109375" style="25" customWidth="1"/>
    <col min="5133" max="5376" width="9.140625" style="25"/>
    <col min="5377" max="5377" width="16.7109375" style="25" customWidth="1"/>
    <col min="5378" max="5387" width="8.7109375" style="25" customWidth="1"/>
    <col min="5388" max="5388" width="16.7109375" style="25" customWidth="1"/>
    <col min="5389" max="5632" width="9.140625" style="25"/>
    <col min="5633" max="5633" width="16.7109375" style="25" customWidth="1"/>
    <col min="5634" max="5643" width="8.7109375" style="25" customWidth="1"/>
    <col min="5644" max="5644" width="16.7109375" style="25" customWidth="1"/>
    <col min="5645" max="5888" width="9.140625" style="25"/>
    <col min="5889" max="5889" width="16.7109375" style="25" customWidth="1"/>
    <col min="5890" max="5899" width="8.7109375" style="25" customWidth="1"/>
    <col min="5900" max="5900" width="16.7109375" style="25" customWidth="1"/>
    <col min="5901" max="6144" width="9.140625" style="25"/>
    <col min="6145" max="6145" width="16.7109375" style="25" customWidth="1"/>
    <col min="6146" max="6155" width="8.7109375" style="25" customWidth="1"/>
    <col min="6156" max="6156" width="16.7109375" style="25" customWidth="1"/>
    <col min="6157" max="6400" width="9.140625" style="25"/>
    <col min="6401" max="6401" width="16.7109375" style="25" customWidth="1"/>
    <col min="6402" max="6411" width="8.7109375" style="25" customWidth="1"/>
    <col min="6412" max="6412" width="16.7109375" style="25" customWidth="1"/>
    <col min="6413" max="6656" width="9.140625" style="25"/>
    <col min="6657" max="6657" width="16.7109375" style="25" customWidth="1"/>
    <col min="6658" max="6667" width="8.7109375" style="25" customWidth="1"/>
    <col min="6668" max="6668" width="16.7109375" style="25" customWidth="1"/>
    <col min="6669" max="6912" width="9.140625" style="25"/>
    <col min="6913" max="6913" width="16.7109375" style="25" customWidth="1"/>
    <col min="6914" max="6923" width="8.7109375" style="25" customWidth="1"/>
    <col min="6924" max="6924" width="16.7109375" style="25" customWidth="1"/>
    <col min="6925" max="7168" width="9.140625" style="25"/>
    <col min="7169" max="7169" width="16.7109375" style="25" customWidth="1"/>
    <col min="7170" max="7179" width="8.7109375" style="25" customWidth="1"/>
    <col min="7180" max="7180" width="16.7109375" style="25" customWidth="1"/>
    <col min="7181" max="7424" width="9.140625" style="25"/>
    <col min="7425" max="7425" width="16.7109375" style="25" customWidth="1"/>
    <col min="7426" max="7435" width="8.7109375" style="25" customWidth="1"/>
    <col min="7436" max="7436" width="16.7109375" style="25" customWidth="1"/>
    <col min="7437" max="7680" width="9.140625" style="25"/>
    <col min="7681" max="7681" width="16.7109375" style="25" customWidth="1"/>
    <col min="7682" max="7691" width="8.7109375" style="25" customWidth="1"/>
    <col min="7692" max="7692" width="16.7109375" style="25" customWidth="1"/>
    <col min="7693" max="7936" width="9.140625" style="25"/>
    <col min="7937" max="7937" width="16.7109375" style="25" customWidth="1"/>
    <col min="7938" max="7947" width="8.7109375" style="25" customWidth="1"/>
    <col min="7948" max="7948" width="16.7109375" style="25" customWidth="1"/>
    <col min="7949" max="8192" width="9.140625" style="25"/>
    <col min="8193" max="8193" width="16.7109375" style="25" customWidth="1"/>
    <col min="8194" max="8203" width="8.7109375" style="25" customWidth="1"/>
    <col min="8204" max="8204" width="16.7109375" style="25" customWidth="1"/>
    <col min="8205" max="8448" width="9.140625" style="25"/>
    <col min="8449" max="8449" width="16.7109375" style="25" customWidth="1"/>
    <col min="8450" max="8459" width="8.7109375" style="25" customWidth="1"/>
    <col min="8460" max="8460" width="16.7109375" style="25" customWidth="1"/>
    <col min="8461" max="8704" width="9.140625" style="25"/>
    <col min="8705" max="8705" width="16.7109375" style="25" customWidth="1"/>
    <col min="8706" max="8715" width="8.7109375" style="25" customWidth="1"/>
    <col min="8716" max="8716" width="16.7109375" style="25" customWidth="1"/>
    <col min="8717" max="8960" width="9.140625" style="25"/>
    <col min="8961" max="8961" width="16.7109375" style="25" customWidth="1"/>
    <col min="8962" max="8971" width="8.7109375" style="25" customWidth="1"/>
    <col min="8972" max="8972" width="16.7109375" style="25" customWidth="1"/>
    <col min="8973" max="9216" width="9.140625" style="25"/>
    <col min="9217" max="9217" width="16.7109375" style="25" customWidth="1"/>
    <col min="9218" max="9227" width="8.7109375" style="25" customWidth="1"/>
    <col min="9228" max="9228" width="16.7109375" style="25" customWidth="1"/>
    <col min="9229" max="9472" width="9.140625" style="25"/>
    <col min="9473" max="9473" width="16.7109375" style="25" customWidth="1"/>
    <col min="9474" max="9483" width="8.7109375" style="25" customWidth="1"/>
    <col min="9484" max="9484" width="16.7109375" style="25" customWidth="1"/>
    <col min="9485" max="9728" width="9.140625" style="25"/>
    <col min="9729" max="9729" width="16.7109375" style="25" customWidth="1"/>
    <col min="9730" max="9739" width="8.7109375" style="25" customWidth="1"/>
    <col min="9740" max="9740" width="16.7109375" style="25" customWidth="1"/>
    <col min="9741" max="9984" width="9.140625" style="25"/>
    <col min="9985" max="9985" width="16.7109375" style="25" customWidth="1"/>
    <col min="9986" max="9995" width="8.7109375" style="25" customWidth="1"/>
    <col min="9996" max="9996" width="16.7109375" style="25" customWidth="1"/>
    <col min="9997" max="10240" width="9.140625" style="25"/>
    <col min="10241" max="10241" width="16.7109375" style="25" customWidth="1"/>
    <col min="10242" max="10251" width="8.7109375" style="25" customWidth="1"/>
    <col min="10252" max="10252" width="16.7109375" style="25" customWidth="1"/>
    <col min="10253" max="10496" width="9.140625" style="25"/>
    <col min="10497" max="10497" width="16.7109375" style="25" customWidth="1"/>
    <col min="10498" max="10507" width="8.7109375" style="25" customWidth="1"/>
    <col min="10508" max="10508" width="16.7109375" style="25" customWidth="1"/>
    <col min="10509" max="10752" width="9.140625" style="25"/>
    <col min="10753" max="10753" width="16.7109375" style="25" customWidth="1"/>
    <col min="10754" max="10763" width="8.7109375" style="25" customWidth="1"/>
    <col min="10764" max="10764" width="16.7109375" style="25" customWidth="1"/>
    <col min="10765" max="11008" width="9.140625" style="25"/>
    <col min="11009" max="11009" width="16.7109375" style="25" customWidth="1"/>
    <col min="11010" max="11019" width="8.7109375" style="25" customWidth="1"/>
    <col min="11020" max="11020" width="16.7109375" style="25" customWidth="1"/>
    <col min="11021" max="11264" width="9.140625" style="25"/>
    <col min="11265" max="11265" width="16.7109375" style="25" customWidth="1"/>
    <col min="11266" max="11275" width="8.7109375" style="25" customWidth="1"/>
    <col min="11276" max="11276" width="16.7109375" style="25" customWidth="1"/>
    <col min="11277" max="11520" width="9.140625" style="25"/>
    <col min="11521" max="11521" width="16.7109375" style="25" customWidth="1"/>
    <col min="11522" max="11531" width="8.7109375" style="25" customWidth="1"/>
    <col min="11532" max="11532" width="16.7109375" style="25" customWidth="1"/>
    <col min="11533" max="11776" width="9.140625" style="25"/>
    <col min="11777" max="11777" width="16.7109375" style="25" customWidth="1"/>
    <col min="11778" max="11787" width="8.7109375" style="25" customWidth="1"/>
    <col min="11788" max="11788" width="16.7109375" style="25" customWidth="1"/>
    <col min="11789" max="12032" width="9.140625" style="25"/>
    <col min="12033" max="12033" width="16.7109375" style="25" customWidth="1"/>
    <col min="12034" max="12043" width="8.7109375" style="25" customWidth="1"/>
    <col min="12044" max="12044" width="16.7109375" style="25" customWidth="1"/>
    <col min="12045" max="12288" width="9.140625" style="25"/>
    <col min="12289" max="12289" width="16.7109375" style="25" customWidth="1"/>
    <col min="12290" max="12299" width="8.7109375" style="25" customWidth="1"/>
    <col min="12300" max="12300" width="16.7109375" style="25" customWidth="1"/>
    <col min="12301" max="12544" width="9.140625" style="25"/>
    <col min="12545" max="12545" width="16.7109375" style="25" customWidth="1"/>
    <col min="12546" max="12555" width="8.7109375" style="25" customWidth="1"/>
    <col min="12556" max="12556" width="16.7109375" style="25" customWidth="1"/>
    <col min="12557" max="12800" width="9.140625" style="25"/>
    <col min="12801" max="12801" width="16.7109375" style="25" customWidth="1"/>
    <col min="12802" max="12811" width="8.7109375" style="25" customWidth="1"/>
    <col min="12812" max="12812" width="16.7109375" style="25" customWidth="1"/>
    <col min="12813" max="13056" width="9.140625" style="25"/>
    <col min="13057" max="13057" width="16.7109375" style="25" customWidth="1"/>
    <col min="13058" max="13067" width="8.7109375" style="25" customWidth="1"/>
    <col min="13068" max="13068" width="16.7109375" style="25" customWidth="1"/>
    <col min="13069" max="13312" width="9.140625" style="25"/>
    <col min="13313" max="13313" width="16.7109375" style="25" customWidth="1"/>
    <col min="13314" max="13323" width="8.7109375" style="25" customWidth="1"/>
    <col min="13324" max="13324" width="16.7109375" style="25" customWidth="1"/>
    <col min="13325" max="13568" width="9.140625" style="25"/>
    <col min="13569" max="13569" width="16.7109375" style="25" customWidth="1"/>
    <col min="13570" max="13579" width="8.7109375" style="25" customWidth="1"/>
    <col min="13580" max="13580" width="16.7109375" style="25" customWidth="1"/>
    <col min="13581" max="13824" width="9.140625" style="25"/>
    <col min="13825" max="13825" width="16.7109375" style="25" customWidth="1"/>
    <col min="13826" max="13835" width="8.7109375" style="25" customWidth="1"/>
    <col min="13836" max="13836" width="16.7109375" style="25" customWidth="1"/>
    <col min="13837" max="14080" width="9.140625" style="25"/>
    <col min="14081" max="14081" width="16.7109375" style="25" customWidth="1"/>
    <col min="14082" max="14091" width="8.7109375" style="25" customWidth="1"/>
    <col min="14092" max="14092" width="16.7109375" style="25" customWidth="1"/>
    <col min="14093" max="14336" width="9.140625" style="25"/>
    <col min="14337" max="14337" width="16.7109375" style="25" customWidth="1"/>
    <col min="14338" max="14347" width="8.7109375" style="25" customWidth="1"/>
    <col min="14348" max="14348" width="16.7109375" style="25" customWidth="1"/>
    <col min="14349" max="14592" width="9.140625" style="25"/>
    <col min="14593" max="14593" width="16.7109375" style="25" customWidth="1"/>
    <col min="14594" max="14603" width="8.7109375" style="25" customWidth="1"/>
    <col min="14604" max="14604" width="16.7109375" style="25" customWidth="1"/>
    <col min="14605" max="14848" width="9.140625" style="25"/>
    <col min="14849" max="14849" width="16.7109375" style="25" customWidth="1"/>
    <col min="14850" max="14859" width="8.7109375" style="25" customWidth="1"/>
    <col min="14860" max="14860" width="16.7109375" style="25" customWidth="1"/>
    <col min="14861" max="15104" width="9.140625" style="25"/>
    <col min="15105" max="15105" width="16.7109375" style="25" customWidth="1"/>
    <col min="15106" max="15115" width="8.7109375" style="25" customWidth="1"/>
    <col min="15116" max="15116" width="16.7109375" style="25" customWidth="1"/>
    <col min="15117" max="15360" width="9.140625" style="25"/>
    <col min="15361" max="15361" width="16.7109375" style="25" customWidth="1"/>
    <col min="15362" max="15371" width="8.7109375" style="25" customWidth="1"/>
    <col min="15372" max="15372" width="16.7109375" style="25" customWidth="1"/>
    <col min="15373" max="15616" width="9.140625" style="25"/>
    <col min="15617" max="15617" width="16.7109375" style="25" customWidth="1"/>
    <col min="15618" max="15627" width="8.7109375" style="25" customWidth="1"/>
    <col min="15628" max="15628" width="16.7109375" style="25" customWidth="1"/>
    <col min="15629" max="15872" width="9.140625" style="25"/>
    <col min="15873" max="15873" width="16.7109375" style="25" customWidth="1"/>
    <col min="15874" max="15883" width="8.7109375" style="25" customWidth="1"/>
    <col min="15884" max="15884" width="16.7109375" style="25" customWidth="1"/>
    <col min="15885" max="16128" width="9.140625" style="25"/>
    <col min="16129" max="16129" width="16.7109375" style="25" customWidth="1"/>
    <col min="16130" max="16139" width="8.7109375" style="25" customWidth="1"/>
    <col min="16140" max="16140" width="16.7109375" style="25" customWidth="1"/>
    <col min="16141" max="16384" width="9.140625" style="25"/>
  </cols>
  <sheetData>
    <row r="1" spans="1:12" ht="20.25" customHeight="1" x14ac:dyDescent="0.5">
      <c r="A1" s="1314" t="s">
        <v>466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</row>
    <row r="2" spans="1:12" ht="18" customHeight="1" x14ac:dyDescent="0.25">
      <c r="A2" s="1315" t="s">
        <v>729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8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8" customHeight="1" x14ac:dyDescent="0.25">
      <c r="A4" s="1373" t="s">
        <v>345</v>
      </c>
      <c r="B4" s="1373"/>
      <c r="C4" s="1373"/>
      <c r="D4" s="1373"/>
      <c r="E4" s="1373"/>
      <c r="F4" s="1373"/>
      <c r="G4" s="1373"/>
      <c r="H4" s="1373"/>
      <c r="I4" s="1373"/>
      <c r="J4" s="1373"/>
      <c r="K4" s="1373"/>
      <c r="L4" s="1373"/>
    </row>
    <row r="5" spans="1:12" ht="13.5" x14ac:dyDescent="0.25">
      <c r="A5" s="255" t="s">
        <v>449</v>
      </c>
      <c r="B5" s="1206"/>
      <c r="C5" s="1206"/>
      <c r="D5" s="1206"/>
      <c r="E5" s="1206"/>
      <c r="F5" s="1206"/>
      <c r="G5" s="1206"/>
      <c r="H5" s="1206"/>
      <c r="I5" s="1209"/>
      <c r="J5" s="1206"/>
      <c r="K5" s="1206"/>
      <c r="L5" s="1124" t="s">
        <v>204</v>
      </c>
    </row>
    <row r="6" spans="1:12" ht="28.5" customHeight="1" thickBot="1" x14ac:dyDescent="0.25">
      <c r="A6" s="1374" t="s">
        <v>202</v>
      </c>
      <c r="B6" s="1376" t="s">
        <v>728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90</v>
      </c>
    </row>
    <row r="7" spans="1:12" ht="46.5" customHeight="1" thickTop="1" x14ac:dyDescent="0.2">
      <c r="A7" s="1375"/>
      <c r="B7" s="44" t="s">
        <v>387</v>
      </c>
      <c r="C7" s="44" t="s">
        <v>338</v>
      </c>
      <c r="D7" s="118" t="s">
        <v>3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91</v>
      </c>
      <c r="B8" s="146">
        <f t="shared" ref="B8:B18" si="0">SUM(C8:K8)</f>
        <v>4872</v>
      </c>
      <c r="C8" s="718">
        <v>0</v>
      </c>
      <c r="D8" s="147">
        <v>3</v>
      </c>
      <c r="E8" s="147">
        <v>14</v>
      </c>
      <c r="F8" s="147">
        <v>116</v>
      </c>
      <c r="G8" s="147">
        <v>592</v>
      </c>
      <c r="H8" s="147">
        <v>1385</v>
      </c>
      <c r="I8" s="147">
        <v>1759</v>
      </c>
      <c r="J8" s="147">
        <v>891</v>
      </c>
      <c r="K8" s="147">
        <v>112</v>
      </c>
      <c r="L8" s="469" t="s">
        <v>497</v>
      </c>
    </row>
    <row r="9" spans="1:12" ht="24.95" customHeight="1" thickTop="1" thickBot="1" x14ac:dyDescent="0.25">
      <c r="A9" s="476" t="s">
        <v>92</v>
      </c>
      <c r="B9" s="150">
        <f t="shared" si="0"/>
        <v>3618</v>
      </c>
      <c r="C9" s="172">
        <v>0</v>
      </c>
      <c r="D9" s="151">
        <v>5</v>
      </c>
      <c r="E9" s="151">
        <v>12</v>
      </c>
      <c r="F9" s="151">
        <v>118</v>
      </c>
      <c r="G9" s="151">
        <v>598</v>
      </c>
      <c r="H9" s="151">
        <v>1279</v>
      </c>
      <c r="I9" s="151">
        <v>1187</v>
      </c>
      <c r="J9" s="151">
        <v>399</v>
      </c>
      <c r="K9" s="151">
        <v>20</v>
      </c>
      <c r="L9" s="471" t="s">
        <v>815</v>
      </c>
    </row>
    <row r="10" spans="1:12" ht="24.95" customHeight="1" thickTop="1" thickBot="1" x14ac:dyDescent="0.25">
      <c r="A10" s="499" t="s">
        <v>93</v>
      </c>
      <c r="B10" s="148">
        <f t="shared" si="0"/>
        <v>2504</v>
      </c>
      <c r="C10" s="718">
        <v>0</v>
      </c>
      <c r="D10" s="149">
        <v>1</v>
      </c>
      <c r="E10" s="149">
        <v>9</v>
      </c>
      <c r="F10" s="149">
        <v>139</v>
      </c>
      <c r="G10" s="149">
        <v>612</v>
      </c>
      <c r="H10" s="149">
        <v>1009</v>
      </c>
      <c r="I10" s="149">
        <v>621</v>
      </c>
      <c r="J10" s="149">
        <v>112</v>
      </c>
      <c r="K10" s="149">
        <v>1</v>
      </c>
      <c r="L10" s="470" t="s">
        <v>94</v>
      </c>
    </row>
    <row r="11" spans="1:12" ht="24.95" customHeight="1" thickTop="1" thickBot="1" x14ac:dyDescent="0.25">
      <c r="A11" s="476" t="s">
        <v>95</v>
      </c>
      <c r="B11" s="150">
        <f t="shared" si="0"/>
        <v>1488</v>
      </c>
      <c r="C11" s="172">
        <v>0</v>
      </c>
      <c r="D11" s="151">
        <v>0</v>
      </c>
      <c r="E11" s="151">
        <v>6</v>
      </c>
      <c r="F11" s="151">
        <v>110</v>
      </c>
      <c r="G11" s="151">
        <v>478</v>
      </c>
      <c r="H11" s="151">
        <v>597</v>
      </c>
      <c r="I11" s="151">
        <v>271</v>
      </c>
      <c r="J11" s="151">
        <v>26</v>
      </c>
      <c r="K11" s="151">
        <v>0</v>
      </c>
      <c r="L11" s="471" t="s">
        <v>96</v>
      </c>
    </row>
    <row r="12" spans="1:12" ht="24.95" customHeight="1" thickTop="1" thickBot="1" x14ac:dyDescent="0.25">
      <c r="A12" s="499" t="s">
        <v>97</v>
      </c>
      <c r="B12" s="148">
        <f t="shared" si="0"/>
        <v>787</v>
      </c>
      <c r="C12" s="718">
        <v>0</v>
      </c>
      <c r="D12" s="149">
        <v>0</v>
      </c>
      <c r="E12" s="149">
        <v>5</v>
      </c>
      <c r="F12" s="149">
        <v>117</v>
      </c>
      <c r="G12" s="149">
        <v>325</v>
      </c>
      <c r="H12" s="149">
        <v>256</v>
      </c>
      <c r="I12" s="149">
        <v>81</v>
      </c>
      <c r="J12" s="149">
        <v>3</v>
      </c>
      <c r="K12" s="149">
        <v>0</v>
      </c>
      <c r="L12" s="470" t="s">
        <v>98</v>
      </c>
    </row>
    <row r="13" spans="1:12" ht="24.95" customHeight="1" thickTop="1" thickBot="1" x14ac:dyDescent="0.25">
      <c r="A13" s="476" t="s">
        <v>99</v>
      </c>
      <c r="B13" s="150">
        <f t="shared" si="0"/>
        <v>420</v>
      </c>
      <c r="C13" s="172">
        <v>0</v>
      </c>
      <c r="D13" s="151">
        <v>0</v>
      </c>
      <c r="E13" s="151">
        <v>7</v>
      </c>
      <c r="F13" s="151">
        <v>80</v>
      </c>
      <c r="G13" s="151">
        <v>175</v>
      </c>
      <c r="H13" s="151">
        <v>127</v>
      </c>
      <c r="I13" s="151">
        <v>30</v>
      </c>
      <c r="J13" s="151">
        <v>1</v>
      </c>
      <c r="K13" s="151">
        <v>0</v>
      </c>
      <c r="L13" s="471" t="s">
        <v>100</v>
      </c>
    </row>
    <row r="14" spans="1:12" ht="24.95" customHeight="1" thickTop="1" thickBot="1" x14ac:dyDescent="0.25">
      <c r="A14" s="499" t="s">
        <v>101</v>
      </c>
      <c r="B14" s="148">
        <f t="shared" si="0"/>
        <v>174</v>
      </c>
      <c r="C14" s="718">
        <v>0</v>
      </c>
      <c r="D14" s="149">
        <v>0</v>
      </c>
      <c r="E14" s="149">
        <v>4</v>
      </c>
      <c r="F14" s="149">
        <v>52</v>
      </c>
      <c r="G14" s="149">
        <v>72</v>
      </c>
      <c r="H14" s="149">
        <v>40</v>
      </c>
      <c r="I14" s="149">
        <v>6</v>
      </c>
      <c r="J14" s="149">
        <v>0</v>
      </c>
      <c r="K14" s="149">
        <v>0</v>
      </c>
      <c r="L14" s="470" t="s">
        <v>102</v>
      </c>
    </row>
    <row r="15" spans="1:12" ht="24.95" customHeight="1" thickTop="1" thickBot="1" x14ac:dyDescent="0.25">
      <c r="A15" s="476" t="s">
        <v>103</v>
      </c>
      <c r="B15" s="150">
        <f t="shared" si="0"/>
        <v>93</v>
      </c>
      <c r="C15" s="172">
        <v>0</v>
      </c>
      <c r="D15" s="151">
        <v>0</v>
      </c>
      <c r="E15" s="151">
        <v>5</v>
      </c>
      <c r="F15" s="151">
        <v>25</v>
      </c>
      <c r="G15" s="151">
        <v>46</v>
      </c>
      <c r="H15" s="151">
        <v>17</v>
      </c>
      <c r="I15" s="151">
        <v>0</v>
      </c>
      <c r="J15" s="151">
        <v>0</v>
      </c>
      <c r="K15" s="151">
        <v>0</v>
      </c>
      <c r="L15" s="471" t="s">
        <v>104</v>
      </c>
    </row>
    <row r="16" spans="1:12" ht="24.95" customHeight="1" thickTop="1" thickBot="1" x14ac:dyDescent="0.25">
      <c r="A16" s="499" t="s">
        <v>105</v>
      </c>
      <c r="B16" s="148">
        <f t="shared" si="0"/>
        <v>52</v>
      </c>
      <c r="C16" s="718">
        <v>0</v>
      </c>
      <c r="D16" s="149">
        <v>0</v>
      </c>
      <c r="E16" s="149">
        <v>2</v>
      </c>
      <c r="F16" s="149">
        <v>19</v>
      </c>
      <c r="G16" s="149">
        <v>22</v>
      </c>
      <c r="H16" s="149">
        <v>9</v>
      </c>
      <c r="I16" s="149">
        <v>0</v>
      </c>
      <c r="J16" s="149">
        <v>0</v>
      </c>
      <c r="K16" s="149">
        <v>0</v>
      </c>
      <c r="L16" s="470" t="s">
        <v>106</v>
      </c>
    </row>
    <row r="17" spans="1:12" ht="24.95" customHeight="1" thickTop="1" x14ac:dyDescent="0.2">
      <c r="A17" s="477" t="s">
        <v>107</v>
      </c>
      <c r="B17" s="153">
        <f t="shared" si="0"/>
        <v>33</v>
      </c>
      <c r="C17" s="172">
        <v>0</v>
      </c>
      <c r="D17" s="172">
        <v>0</v>
      </c>
      <c r="E17" s="172">
        <v>1</v>
      </c>
      <c r="F17" s="172">
        <v>14</v>
      </c>
      <c r="G17" s="172">
        <v>16</v>
      </c>
      <c r="H17" s="172">
        <v>2</v>
      </c>
      <c r="I17" s="172">
        <v>0</v>
      </c>
      <c r="J17" s="172">
        <v>0</v>
      </c>
      <c r="K17" s="172">
        <v>0</v>
      </c>
      <c r="L17" s="496" t="s">
        <v>108</v>
      </c>
    </row>
    <row r="18" spans="1:12" ht="24.95" customHeight="1" x14ac:dyDescent="0.2">
      <c r="A18" s="716" t="s">
        <v>69</v>
      </c>
      <c r="B18" s="717">
        <f t="shared" si="0"/>
        <v>0</v>
      </c>
      <c r="C18" s="718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9" t="s">
        <v>70</v>
      </c>
    </row>
    <row r="19" spans="1:12" ht="30" customHeight="1" x14ac:dyDescent="0.2">
      <c r="A19" s="720" t="s">
        <v>42</v>
      </c>
      <c r="B19" s="721">
        <f>SUM(B8:B18)</f>
        <v>14041</v>
      </c>
      <c r="C19" s="721">
        <f>SUM(C8:C18)</f>
        <v>0</v>
      </c>
      <c r="D19" s="721">
        <f t="shared" ref="D19:K19" si="1">SUM(D8:D18)</f>
        <v>9</v>
      </c>
      <c r="E19" s="721">
        <f t="shared" si="1"/>
        <v>65</v>
      </c>
      <c r="F19" s="721">
        <f t="shared" si="1"/>
        <v>790</v>
      </c>
      <c r="G19" s="721">
        <f t="shared" si="1"/>
        <v>2936</v>
      </c>
      <c r="H19" s="721">
        <f>SUM(H8:H18)</f>
        <v>4721</v>
      </c>
      <c r="I19" s="721">
        <f t="shared" si="1"/>
        <v>3955</v>
      </c>
      <c r="J19" s="721">
        <f t="shared" si="1"/>
        <v>1432</v>
      </c>
      <c r="K19" s="721">
        <f t="shared" si="1"/>
        <v>133</v>
      </c>
      <c r="L19" s="722" t="s">
        <v>43</v>
      </c>
    </row>
    <row r="26" spans="1:12" x14ac:dyDescent="0.25">
      <c r="C26" s="361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L26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0" width="10.42578125" style="38" customWidth="1"/>
    <col min="11" max="11" width="11.28515625" style="38" customWidth="1"/>
    <col min="12" max="12" width="16.7109375" style="38" customWidth="1"/>
    <col min="13" max="256" width="9.140625" style="25"/>
    <col min="257" max="257" width="16.7109375" style="25" customWidth="1"/>
    <col min="258" max="267" width="8.7109375" style="25" customWidth="1"/>
    <col min="268" max="268" width="16.7109375" style="25" customWidth="1"/>
    <col min="269" max="512" width="9.140625" style="25"/>
    <col min="513" max="513" width="16.7109375" style="25" customWidth="1"/>
    <col min="514" max="523" width="8.7109375" style="25" customWidth="1"/>
    <col min="524" max="524" width="16.7109375" style="25" customWidth="1"/>
    <col min="525" max="768" width="9.140625" style="25"/>
    <col min="769" max="769" width="16.7109375" style="25" customWidth="1"/>
    <col min="770" max="779" width="8.7109375" style="25" customWidth="1"/>
    <col min="780" max="780" width="16.7109375" style="25" customWidth="1"/>
    <col min="781" max="1024" width="9.140625" style="25"/>
    <col min="1025" max="1025" width="16.7109375" style="25" customWidth="1"/>
    <col min="1026" max="1035" width="8.7109375" style="25" customWidth="1"/>
    <col min="1036" max="1036" width="16.7109375" style="25" customWidth="1"/>
    <col min="1037" max="1280" width="9.140625" style="25"/>
    <col min="1281" max="1281" width="16.7109375" style="25" customWidth="1"/>
    <col min="1282" max="1291" width="8.7109375" style="25" customWidth="1"/>
    <col min="1292" max="1292" width="16.7109375" style="25" customWidth="1"/>
    <col min="1293" max="1536" width="9.140625" style="25"/>
    <col min="1537" max="1537" width="16.7109375" style="25" customWidth="1"/>
    <col min="1538" max="1547" width="8.7109375" style="25" customWidth="1"/>
    <col min="1548" max="1548" width="16.7109375" style="25" customWidth="1"/>
    <col min="1549" max="1792" width="9.140625" style="25"/>
    <col min="1793" max="1793" width="16.7109375" style="25" customWidth="1"/>
    <col min="1794" max="1803" width="8.7109375" style="25" customWidth="1"/>
    <col min="1804" max="1804" width="16.7109375" style="25" customWidth="1"/>
    <col min="1805" max="2048" width="9.140625" style="25"/>
    <col min="2049" max="2049" width="16.7109375" style="25" customWidth="1"/>
    <col min="2050" max="2059" width="8.7109375" style="25" customWidth="1"/>
    <col min="2060" max="2060" width="16.7109375" style="25" customWidth="1"/>
    <col min="2061" max="2304" width="9.140625" style="25"/>
    <col min="2305" max="2305" width="16.7109375" style="25" customWidth="1"/>
    <col min="2306" max="2315" width="8.7109375" style="25" customWidth="1"/>
    <col min="2316" max="2316" width="16.7109375" style="25" customWidth="1"/>
    <col min="2317" max="2560" width="9.140625" style="25"/>
    <col min="2561" max="2561" width="16.7109375" style="25" customWidth="1"/>
    <col min="2562" max="2571" width="8.7109375" style="25" customWidth="1"/>
    <col min="2572" max="2572" width="16.7109375" style="25" customWidth="1"/>
    <col min="2573" max="2816" width="9.140625" style="25"/>
    <col min="2817" max="2817" width="16.7109375" style="25" customWidth="1"/>
    <col min="2818" max="2827" width="8.7109375" style="25" customWidth="1"/>
    <col min="2828" max="2828" width="16.7109375" style="25" customWidth="1"/>
    <col min="2829" max="3072" width="9.140625" style="25"/>
    <col min="3073" max="3073" width="16.7109375" style="25" customWidth="1"/>
    <col min="3074" max="3083" width="8.7109375" style="25" customWidth="1"/>
    <col min="3084" max="3084" width="16.7109375" style="25" customWidth="1"/>
    <col min="3085" max="3328" width="9.140625" style="25"/>
    <col min="3329" max="3329" width="16.7109375" style="25" customWidth="1"/>
    <col min="3330" max="3339" width="8.7109375" style="25" customWidth="1"/>
    <col min="3340" max="3340" width="16.7109375" style="25" customWidth="1"/>
    <col min="3341" max="3584" width="9.140625" style="25"/>
    <col min="3585" max="3585" width="16.7109375" style="25" customWidth="1"/>
    <col min="3586" max="3595" width="8.7109375" style="25" customWidth="1"/>
    <col min="3596" max="3596" width="16.7109375" style="25" customWidth="1"/>
    <col min="3597" max="3840" width="9.140625" style="25"/>
    <col min="3841" max="3841" width="16.7109375" style="25" customWidth="1"/>
    <col min="3842" max="3851" width="8.7109375" style="25" customWidth="1"/>
    <col min="3852" max="3852" width="16.7109375" style="25" customWidth="1"/>
    <col min="3853" max="4096" width="9.140625" style="25"/>
    <col min="4097" max="4097" width="16.7109375" style="25" customWidth="1"/>
    <col min="4098" max="4107" width="8.7109375" style="25" customWidth="1"/>
    <col min="4108" max="4108" width="16.7109375" style="25" customWidth="1"/>
    <col min="4109" max="4352" width="9.140625" style="25"/>
    <col min="4353" max="4353" width="16.7109375" style="25" customWidth="1"/>
    <col min="4354" max="4363" width="8.7109375" style="25" customWidth="1"/>
    <col min="4364" max="4364" width="16.7109375" style="25" customWidth="1"/>
    <col min="4365" max="4608" width="9.140625" style="25"/>
    <col min="4609" max="4609" width="16.7109375" style="25" customWidth="1"/>
    <col min="4610" max="4619" width="8.7109375" style="25" customWidth="1"/>
    <col min="4620" max="4620" width="16.7109375" style="25" customWidth="1"/>
    <col min="4621" max="4864" width="9.140625" style="25"/>
    <col min="4865" max="4865" width="16.7109375" style="25" customWidth="1"/>
    <col min="4866" max="4875" width="8.7109375" style="25" customWidth="1"/>
    <col min="4876" max="4876" width="16.7109375" style="25" customWidth="1"/>
    <col min="4877" max="5120" width="9.140625" style="25"/>
    <col min="5121" max="5121" width="16.7109375" style="25" customWidth="1"/>
    <col min="5122" max="5131" width="8.7109375" style="25" customWidth="1"/>
    <col min="5132" max="5132" width="16.7109375" style="25" customWidth="1"/>
    <col min="5133" max="5376" width="9.140625" style="25"/>
    <col min="5377" max="5377" width="16.7109375" style="25" customWidth="1"/>
    <col min="5378" max="5387" width="8.7109375" style="25" customWidth="1"/>
    <col min="5388" max="5388" width="16.7109375" style="25" customWidth="1"/>
    <col min="5389" max="5632" width="9.140625" style="25"/>
    <col min="5633" max="5633" width="16.7109375" style="25" customWidth="1"/>
    <col min="5634" max="5643" width="8.7109375" style="25" customWidth="1"/>
    <col min="5644" max="5644" width="16.7109375" style="25" customWidth="1"/>
    <col min="5645" max="5888" width="9.140625" style="25"/>
    <col min="5889" max="5889" width="16.7109375" style="25" customWidth="1"/>
    <col min="5890" max="5899" width="8.7109375" style="25" customWidth="1"/>
    <col min="5900" max="5900" width="16.7109375" style="25" customWidth="1"/>
    <col min="5901" max="6144" width="9.140625" style="25"/>
    <col min="6145" max="6145" width="16.7109375" style="25" customWidth="1"/>
    <col min="6146" max="6155" width="8.7109375" style="25" customWidth="1"/>
    <col min="6156" max="6156" width="16.7109375" style="25" customWidth="1"/>
    <col min="6157" max="6400" width="9.140625" style="25"/>
    <col min="6401" max="6401" width="16.7109375" style="25" customWidth="1"/>
    <col min="6402" max="6411" width="8.7109375" style="25" customWidth="1"/>
    <col min="6412" max="6412" width="16.7109375" style="25" customWidth="1"/>
    <col min="6413" max="6656" width="9.140625" style="25"/>
    <col min="6657" max="6657" width="16.7109375" style="25" customWidth="1"/>
    <col min="6658" max="6667" width="8.7109375" style="25" customWidth="1"/>
    <col min="6668" max="6668" width="16.7109375" style="25" customWidth="1"/>
    <col min="6669" max="6912" width="9.140625" style="25"/>
    <col min="6913" max="6913" width="16.7109375" style="25" customWidth="1"/>
    <col min="6914" max="6923" width="8.7109375" style="25" customWidth="1"/>
    <col min="6924" max="6924" width="16.7109375" style="25" customWidth="1"/>
    <col min="6925" max="7168" width="9.140625" style="25"/>
    <col min="7169" max="7169" width="16.7109375" style="25" customWidth="1"/>
    <col min="7170" max="7179" width="8.7109375" style="25" customWidth="1"/>
    <col min="7180" max="7180" width="16.7109375" style="25" customWidth="1"/>
    <col min="7181" max="7424" width="9.140625" style="25"/>
    <col min="7425" max="7425" width="16.7109375" style="25" customWidth="1"/>
    <col min="7426" max="7435" width="8.7109375" style="25" customWidth="1"/>
    <col min="7436" max="7436" width="16.7109375" style="25" customWidth="1"/>
    <col min="7437" max="7680" width="9.140625" style="25"/>
    <col min="7681" max="7681" width="16.7109375" style="25" customWidth="1"/>
    <col min="7682" max="7691" width="8.7109375" style="25" customWidth="1"/>
    <col min="7692" max="7692" width="16.7109375" style="25" customWidth="1"/>
    <col min="7693" max="7936" width="9.140625" style="25"/>
    <col min="7937" max="7937" width="16.7109375" style="25" customWidth="1"/>
    <col min="7938" max="7947" width="8.7109375" style="25" customWidth="1"/>
    <col min="7948" max="7948" width="16.7109375" style="25" customWidth="1"/>
    <col min="7949" max="8192" width="9.140625" style="25"/>
    <col min="8193" max="8193" width="16.7109375" style="25" customWidth="1"/>
    <col min="8194" max="8203" width="8.7109375" style="25" customWidth="1"/>
    <col min="8204" max="8204" width="16.7109375" style="25" customWidth="1"/>
    <col min="8205" max="8448" width="9.140625" style="25"/>
    <col min="8449" max="8449" width="16.7109375" style="25" customWidth="1"/>
    <col min="8450" max="8459" width="8.7109375" style="25" customWidth="1"/>
    <col min="8460" max="8460" width="16.7109375" style="25" customWidth="1"/>
    <col min="8461" max="8704" width="9.140625" style="25"/>
    <col min="8705" max="8705" width="16.7109375" style="25" customWidth="1"/>
    <col min="8706" max="8715" width="8.7109375" style="25" customWidth="1"/>
    <col min="8716" max="8716" width="16.7109375" style="25" customWidth="1"/>
    <col min="8717" max="8960" width="9.140625" style="25"/>
    <col min="8961" max="8961" width="16.7109375" style="25" customWidth="1"/>
    <col min="8962" max="8971" width="8.7109375" style="25" customWidth="1"/>
    <col min="8972" max="8972" width="16.7109375" style="25" customWidth="1"/>
    <col min="8973" max="9216" width="9.140625" style="25"/>
    <col min="9217" max="9217" width="16.7109375" style="25" customWidth="1"/>
    <col min="9218" max="9227" width="8.7109375" style="25" customWidth="1"/>
    <col min="9228" max="9228" width="16.7109375" style="25" customWidth="1"/>
    <col min="9229" max="9472" width="9.140625" style="25"/>
    <col min="9473" max="9473" width="16.7109375" style="25" customWidth="1"/>
    <col min="9474" max="9483" width="8.7109375" style="25" customWidth="1"/>
    <col min="9484" max="9484" width="16.7109375" style="25" customWidth="1"/>
    <col min="9485" max="9728" width="9.140625" style="25"/>
    <col min="9729" max="9729" width="16.7109375" style="25" customWidth="1"/>
    <col min="9730" max="9739" width="8.7109375" style="25" customWidth="1"/>
    <col min="9740" max="9740" width="16.7109375" style="25" customWidth="1"/>
    <col min="9741" max="9984" width="9.140625" style="25"/>
    <col min="9985" max="9985" width="16.7109375" style="25" customWidth="1"/>
    <col min="9986" max="9995" width="8.7109375" style="25" customWidth="1"/>
    <col min="9996" max="9996" width="16.7109375" style="25" customWidth="1"/>
    <col min="9997" max="10240" width="9.140625" style="25"/>
    <col min="10241" max="10241" width="16.7109375" style="25" customWidth="1"/>
    <col min="10242" max="10251" width="8.7109375" style="25" customWidth="1"/>
    <col min="10252" max="10252" width="16.7109375" style="25" customWidth="1"/>
    <col min="10253" max="10496" width="9.140625" style="25"/>
    <col min="10497" max="10497" width="16.7109375" style="25" customWidth="1"/>
    <col min="10498" max="10507" width="8.7109375" style="25" customWidth="1"/>
    <col min="10508" max="10508" width="16.7109375" style="25" customWidth="1"/>
    <col min="10509" max="10752" width="9.140625" style="25"/>
    <col min="10753" max="10753" width="16.7109375" style="25" customWidth="1"/>
    <col min="10754" max="10763" width="8.7109375" style="25" customWidth="1"/>
    <col min="10764" max="10764" width="16.7109375" style="25" customWidth="1"/>
    <col min="10765" max="11008" width="9.140625" style="25"/>
    <col min="11009" max="11009" width="16.7109375" style="25" customWidth="1"/>
    <col min="11010" max="11019" width="8.7109375" style="25" customWidth="1"/>
    <col min="11020" max="11020" width="16.7109375" style="25" customWidth="1"/>
    <col min="11021" max="11264" width="9.140625" style="25"/>
    <col min="11265" max="11265" width="16.7109375" style="25" customWidth="1"/>
    <col min="11266" max="11275" width="8.7109375" style="25" customWidth="1"/>
    <col min="11276" max="11276" width="16.7109375" style="25" customWidth="1"/>
    <col min="11277" max="11520" width="9.140625" style="25"/>
    <col min="11521" max="11521" width="16.7109375" style="25" customWidth="1"/>
    <col min="11522" max="11531" width="8.7109375" style="25" customWidth="1"/>
    <col min="11532" max="11532" width="16.7109375" style="25" customWidth="1"/>
    <col min="11533" max="11776" width="9.140625" style="25"/>
    <col min="11777" max="11777" width="16.7109375" style="25" customWidth="1"/>
    <col min="11778" max="11787" width="8.7109375" style="25" customWidth="1"/>
    <col min="11788" max="11788" width="16.7109375" style="25" customWidth="1"/>
    <col min="11789" max="12032" width="9.140625" style="25"/>
    <col min="12033" max="12033" width="16.7109375" style="25" customWidth="1"/>
    <col min="12034" max="12043" width="8.7109375" style="25" customWidth="1"/>
    <col min="12044" max="12044" width="16.7109375" style="25" customWidth="1"/>
    <col min="12045" max="12288" width="9.140625" style="25"/>
    <col min="12289" max="12289" width="16.7109375" style="25" customWidth="1"/>
    <col min="12290" max="12299" width="8.7109375" style="25" customWidth="1"/>
    <col min="12300" max="12300" width="16.7109375" style="25" customWidth="1"/>
    <col min="12301" max="12544" width="9.140625" style="25"/>
    <col min="12545" max="12545" width="16.7109375" style="25" customWidth="1"/>
    <col min="12546" max="12555" width="8.7109375" style="25" customWidth="1"/>
    <col min="12556" max="12556" width="16.7109375" style="25" customWidth="1"/>
    <col min="12557" max="12800" width="9.140625" style="25"/>
    <col min="12801" max="12801" width="16.7109375" style="25" customWidth="1"/>
    <col min="12802" max="12811" width="8.7109375" style="25" customWidth="1"/>
    <col min="12812" max="12812" width="16.7109375" style="25" customWidth="1"/>
    <col min="12813" max="13056" width="9.140625" style="25"/>
    <col min="13057" max="13057" width="16.7109375" style="25" customWidth="1"/>
    <col min="13058" max="13067" width="8.7109375" style="25" customWidth="1"/>
    <col min="13068" max="13068" width="16.7109375" style="25" customWidth="1"/>
    <col min="13069" max="13312" width="9.140625" style="25"/>
    <col min="13313" max="13313" width="16.7109375" style="25" customWidth="1"/>
    <col min="13314" max="13323" width="8.7109375" style="25" customWidth="1"/>
    <col min="13324" max="13324" width="16.7109375" style="25" customWidth="1"/>
    <col min="13325" max="13568" width="9.140625" style="25"/>
    <col min="13569" max="13569" width="16.7109375" style="25" customWidth="1"/>
    <col min="13570" max="13579" width="8.7109375" style="25" customWidth="1"/>
    <col min="13580" max="13580" width="16.7109375" style="25" customWidth="1"/>
    <col min="13581" max="13824" width="9.140625" style="25"/>
    <col min="13825" max="13825" width="16.7109375" style="25" customWidth="1"/>
    <col min="13826" max="13835" width="8.7109375" style="25" customWidth="1"/>
    <col min="13836" max="13836" width="16.7109375" style="25" customWidth="1"/>
    <col min="13837" max="14080" width="9.140625" style="25"/>
    <col min="14081" max="14081" width="16.7109375" style="25" customWidth="1"/>
    <col min="14082" max="14091" width="8.7109375" style="25" customWidth="1"/>
    <col min="14092" max="14092" width="16.7109375" style="25" customWidth="1"/>
    <col min="14093" max="14336" width="9.140625" style="25"/>
    <col min="14337" max="14337" width="16.7109375" style="25" customWidth="1"/>
    <col min="14338" max="14347" width="8.7109375" style="25" customWidth="1"/>
    <col min="14348" max="14348" width="16.7109375" style="25" customWidth="1"/>
    <col min="14349" max="14592" width="9.140625" style="25"/>
    <col min="14593" max="14593" width="16.7109375" style="25" customWidth="1"/>
    <col min="14594" max="14603" width="8.7109375" style="25" customWidth="1"/>
    <col min="14604" max="14604" width="16.7109375" style="25" customWidth="1"/>
    <col min="14605" max="14848" width="9.140625" style="25"/>
    <col min="14849" max="14849" width="16.7109375" style="25" customWidth="1"/>
    <col min="14850" max="14859" width="8.7109375" style="25" customWidth="1"/>
    <col min="14860" max="14860" width="16.7109375" style="25" customWidth="1"/>
    <col min="14861" max="15104" width="9.140625" style="25"/>
    <col min="15105" max="15105" width="16.7109375" style="25" customWidth="1"/>
    <col min="15106" max="15115" width="8.7109375" style="25" customWidth="1"/>
    <col min="15116" max="15116" width="16.7109375" style="25" customWidth="1"/>
    <col min="15117" max="15360" width="9.140625" style="25"/>
    <col min="15361" max="15361" width="16.7109375" style="25" customWidth="1"/>
    <col min="15362" max="15371" width="8.7109375" style="25" customWidth="1"/>
    <col min="15372" max="15372" width="16.7109375" style="25" customWidth="1"/>
    <col min="15373" max="15616" width="9.140625" style="25"/>
    <col min="15617" max="15617" width="16.7109375" style="25" customWidth="1"/>
    <col min="15618" max="15627" width="8.7109375" style="25" customWidth="1"/>
    <col min="15628" max="15628" width="16.7109375" style="25" customWidth="1"/>
    <col min="15629" max="15872" width="9.140625" style="25"/>
    <col min="15873" max="15873" width="16.7109375" style="25" customWidth="1"/>
    <col min="15874" max="15883" width="8.7109375" style="25" customWidth="1"/>
    <col min="15884" max="15884" width="16.7109375" style="25" customWidth="1"/>
    <col min="15885" max="16128" width="9.140625" style="25"/>
    <col min="16129" max="16129" width="16.7109375" style="25" customWidth="1"/>
    <col min="16130" max="16139" width="8.7109375" style="25" customWidth="1"/>
    <col min="16140" max="16140" width="16.7109375" style="25" customWidth="1"/>
    <col min="16141" max="16384" width="9.140625" style="25"/>
  </cols>
  <sheetData>
    <row r="1" spans="1:12" ht="21.75" customHeight="1" x14ac:dyDescent="0.5">
      <c r="A1" s="1314" t="s">
        <v>466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</row>
    <row r="2" spans="1:12" ht="18" customHeight="1" x14ac:dyDescent="0.25">
      <c r="A2" s="1315" t="s">
        <v>729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8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8" customHeight="1" x14ac:dyDescent="0.25">
      <c r="A4" s="1373" t="s">
        <v>344</v>
      </c>
      <c r="B4" s="1373"/>
      <c r="C4" s="1373"/>
      <c r="D4" s="1373"/>
      <c r="E4" s="1373"/>
      <c r="F4" s="1373"/>
      <c r="G4" s="1373"/>
      <c r="H4" s="1373"/>
      <c r="I4" s="1373"/>
      <c r="J4" s="1373"/>
      <c r="K4" s="1373"/>
      <c r="L4" s="1373"/>
    </row>
    <row r="5" spans="1:12" ht="13.5" x14ac:dyDescent="0.25">
      <c r="A5" s="255" t="s">
        <v>691</v>
      </c>
      <c r="B5" s="1206"/>
      <c r="C5" s="1206"/>
      <c r="D5" s="1206"/>
      <c r="E5" s="1206"/>
      <c r="F5" s="1206"/>
      <c r="G5" s="1206"/>
      <c r="H5" s="1206"/>
      <c r="I5" s="1209"/>
      <c r="J5" s="1206"/>
      <c r="K5" s="1206"/>
      <c r="L5" s="1124" t="s">
        <v>205</v>
      </c>
    </row>
    <row r="6" spans="1:12" ht="28.5" customHeight="1" thickBot="1" x14ac:dyDescent="0.25">
      <c r="A6" s="1374" t="s">
        <v>202</v>
      </c>
      <c r="B6" s="1376" t="s">
        <v>728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90</v>
      </c>
    </row>
    <row r="7" spans="1:12" ht="43.5" customHeight="1" thickTop="1" x14ac:dyDescent="0.2">
      <c r="A7" s="1375"/>
      <c r="B7" s="44" t="s">
        <v>387</v>
      </c>
      <c r="C7" s="44" t="s">
        <v>338</v>
      </c>
      <c r="D7" s="118" t="s">
        <v>195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91</v>
      </c>
      <c r="B8" s="146">
        <f t="shared" ref="B8:B18" si="0">SUM(C8:K8)</f>
        <v>4508</v>
      </c>
      <c r="C8" s="146">
        <v>0</v>
      </c>
      <c r="D8" s="147">
        <v>0</v>
      </c>
      <c r="E8" s="147">
        <v>17</v>
      </c>
      <c r="F8" s="147">
        <v>112</v>
      </c>
      <c r="G8" s="147">
        <v>553</v>
      </c>
      <c r="H8" s="147">
        <v>1255</v>
      </c>
      <c r="I8" s="147">
        <v>1664</v>
      </c>
      <c r="J8" s="147">
        <v>805</v>
      </c>
      <c r="K8" s="147">
        <v>102</v>
      </c>
      <c r="L8" s="469" t="s">
        <v>497</v>
      </c>
    </row>
    <row r="9" spans="1:12" ht="24.95" customHeight="1" thickTop="1" thickBot="1" x14ac:dyDescent="0.25">
      <c r="A9" s="476" t="s">
        <v>92</v>
      </c>
      <c r="B9" s="206">
        <f t="shared" si="0"/>
        <v>3506</v>
      </c>
      <c r="C9" s="150">
        <v>0</v>
      </c>
      <c r="D9" s="151">
        <v>1</v>
      </c>
      <c r="E9" s="151">
        <v>12</v>
      </c>
      <c r="F9" s="151">
        <v>106</v>
      </c>
      <c r="G9" s="151">
        <v>579</v>
      </c>
      <c r="H9" s="151">
        <v>1355</v>
      </c>
      <c r="I9" s="151">
        <v>1089</v>
      </c>
      <c r="J9" s="151">
        <v>350</v>
      </c>
      <c r="K9" s="151">
        <v>14</v>
      </c>
      <c r="L9" s="471" t="s">
        <v>815</v>
      </c>
    </row>
    <row r="10" spans="1:12" ht="24.95" customHeight="1" thickTop="1" thickBot="1" x14ac:dyDescent="0.25">
      <c r="A10" s="499" t="s">
        <v>93</v>
      </c>
      <c r="B10" s="146">
        <f t="shared" si="0"/>
        <v>2409</v>
      </c>
      <c r="C10" s="146">
        <v>0</v>
      </c>
      <c r="D10" s="149">
        <v>0</v>
      </c>
      <c r="E10" s="149">
        <v>6</v>
      </c>
      <c r="F10" s="149">
        <v>110</v>
      </c>
      <c r="G10" s="149">
        <v>592</v>
      </c>
      <c r="H10" s="149">
        <v>954</v>
      </c>
      <c r="I10" s="149">
        <v>616</v>
      </c>
      <c r="J10" s="149">
        <v>128</v>
      </c>
      <c r="K10" s="149">
        <v>3</v>
      </c>
      <c r="L10" s="470" t="s">
        <v>94</v>
      </c>
    </row>
    <row r="11" spans="1:12" ht="24.95" customHeight="1" thickTop="1" thickBot="1" x14ac:dyDescent="0.25">
      <c r="A11" s="476" t="s">
        <v>95</v>
      </c>
      <c r="B11" s="150">
        <f t="shared" si="0"/>
        <v>1372</v>
      </c>
      <c r="C11" s="150">
        <v>0</v>
      </c>
      <c r="D11" s="151">
        <v>0</v>
      </c>
      <c r="E11" s="151">
        <v>5</v>
      </c>
      <c r="F11" s="151">
        <v>119</v>
      </c>
      <c r="G11" s="151">
        <v>456</v>
      </c>
      <c r="H11" s="151">
        <v>534</v>
      </c>
      <c r="I11" s="151">
        <v>239</v>
      </c>
      <c r="J11" s="151">
        <v>19</v>
      </c>
      <c r="K11" s="151">
        <v>0</v>
      </c>
      <c r="L11" s="471" t="s">
        <v>96</v>
      </c>
    </row>
    <row r="12" spans="1:12" ht="24.95" customHeight="1" thickTop="1" thickBot="1" x14ac:dyDescent="0.25">
      <c r="A12" s="499" t="s">
        <v>97</v>
      </c>
      <c r="B12" s="148">
        <f t="shared" si="0"/>
        <v>774</v>
      </c>
      <c r="C12" s="146">
        <v>0</v>
      </c>
      <c r="D12" s="149">
        <v>1</v>
      </c>
      <c r="E12" s="149">
        <v>4</v>
      </c>
      <c r="F12" s="149">
        <v>100</v>
      </c>
      <c r="G12" s="149">
        <v>323</v>
      </c>
      <c r="H12" s="149">
        <v>259</v>
      </c>
      <c r="I12" s="149">
        <v>83</v>
      </c>
      <c r="J12" s="149">
        <v>4</v>
      </c>
      <c r="K12" s="149">
        <v>0</v>
      </c>
      <c r="L12" s="470" t="s">
        <v>98</v>
      </c>
    </row>
    <row r="13" spans="1:12" ht="24.95" customHeight="1" thickTop="1" thickBot="1" x14ac:dyDescent="0.25">
      <c r="A13" s="476" t="s">
        <v>99</v>
      </c>
      <c r="B13" s="150">
        <f t="shared" si="0"/>
        <v>389</v>
      </c>
      <c r="C13" s="150">
        <v>0</v>
      </c>
      <c r="D13" s="151">
        <v>0</v>
      </c>
      <c r="E13" s="151">
        <v>6</v>
      </c>
      <c r="F13" s="151">
        <v>74</v>
      </c>
      <c r="G13" s="151">
        <v>174</v>
      </c>
      <c r="H13" s="151">
        <v>111</v>
      </c>
      <c r="I13" s="151">
        <v>23</v>
      </c>
      <c r="J13" s="151">
        <v>1</v>
      </c>
      <c r="K13" s="151">
        <v>0</v>
      </c>
      <c r="L13" s="471" t="s">
        <v>100</v>
      </c>
    </row>
    <row r="14" spans="1:12" ht="24.95" customHeight="1" thickTop="1" thickBot="1" x14ac:dyDescent="0.25">
      <c r="A14" s="499" t="s">
        <v>101</v>
      </c>
      <c r="B14" s="148">
        <f t="shared" si="0"/>
        <v>189</v>
      </c>
      <c r="C14" s="146">
        <v>0</v>
      </c>
      <c r="D14" s="149">
        <v>0</v>
      </c>
      <c r="E14" s="149">
        <v>2</v>
      </c>
      <c r="F14" s="149">
        <v>45</v>
      </c>
      <c r="G14" s="149">
        <v>93</v>
      </c>
      <c r="H14" s="149">
        <v>45</v>
      </c>
      <c r="I14" s="149">
        <v>4</v>
      </c>
      <c r="J14" s="149">
        <v>0</v>
      </c>
      <c r="K14" s="149">
        <v>0</v>
      </c>
      <c r="L14" s="470" t="s">
        <v>102</v>
      </c>
    </row>
    <row r="15" spans="1:12" ht="24.95" customHeight="1" thickTop="1" thickBot="1" x14ac:dyDescent="0.25">
      <c r="A15" s="476" t="s">
        <v>103</v>
      </c>
      <c r="B15" s="150">
        <f t="shared" si="0"/>
        <v>76</v>
      </c>
      <c r="C15" s="150">
        <v>0</v>
      </c>
      <c r="D15" s="151">
        <v>0</v>
      </c>
      <c r="E15" s="151">
        <v>4</v>
      </c>
      <c r="F15" s="151">
        <v>22</v>
      </c>
      <c r="G15" s="151">
        <v>31</v>
      </c>
      <c r="H15" s="151">
        <v>19</v>
      </c>
      <c r="I15" s="151">
        <v>0</v>
      </c>
      <c r="J15" s="151">
        <v>0</v>
      </c>
      <c r="K15" s="151">
        <v>0</v>
      </c>
      <c r="L15" s="471" t="s">
        <v>104</v>
      </c>
    </row>
    <row r="16" spans="1:12" ht="24.95" customHeight="1" thickTop="1" thickBot="1" x14ac:dyDescent="0.25">
      <c r="A16" s="499" t="s">
        <v>105</v>
      </c>
      <c r="B16" s="148">
        <f t="shared" si="0"/>
        <v>43</v>
      </c>
      <c r="C16" s="146">
        <v>0</v>
      </c>
      <c r="D16" s="149">
        <v>0</v>
      </c>
      <c r="E16" s="149">
        <v>2</v>
      </c>
      <c r="F16" s="149">
        <v>15</v>
      </c>
      <c r="G16" s="149">
        <v>19</v>
      </c>
      <c r="H16" s="149">
        <v>6</v>
      </c>
      <c r="I16" s="149">
        <v>1</v>
      </c>
      <c r="J16" s="149">
        <v>0</v>
      </c>
      <c r="K16" s="149">
        <v>0</v>
      </c>
      <c r="L16" s="470" t="s">
        <v>106</v>
      </c>
    </row>
    <row r="17" spans="1:12" ht="24.95" customHeight="1" thickTop="1" thickBot="1" x14ac:dyDescent="0.25">
      <c r="A17" s="477" t="s">
        <v>107</v>
      </c>
      <c r="B17" s="153">
        <f t="shared" si="0"/>
        <v>15</v>
      </c>
      <c r="C17" s="150">
        <v>0</v>
      </c>
      <c r="D17" s="172">
        <v>0</v>
      </c>
      <c r="E17" s="172">
        <v>4</v>
      </c>
      <c r="F17" s="172">
        <v>4</v>
      </c>
      <c r="G17" s="172">
        <v>5</v>
      </c>
      <c r="H17" s="172">
        <v>2</v>
      </c>
      <c r="I17" s="172">
        <v>0</v>
      </c>
      <c r="J17" s="172">
        <v>0</v>
      </c>
      <c r="K17" s="172">
        <v>0</v>
      </c>
      <c r="L17" s="496" t="s">
        <v>108</v>
      </c>
    </row>
    <row r="18" spans="1:12" ht="24.95" customHeight="1" thickTop="1" x14ac:dyDescent="0.2">
      <c r="A18" s="716" t="s">
        <v>69</v>
      </c>
      <c r="B18" s="717">
        <f t="shared" si="0"/>
        <v>0</v>
      </c>
      <c r="C18" s="717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9" t="s">
        <v>70</v>
      </c>
    </row>
    <row r="19" spans="1:12" ht="30" customHeight="1" x14ac:dyDescent="0.2">
      <c r="A19" s="720" t="s">
        <v>42</v>
      </c>
      <c r="B19" s="721">
        <f>SUM(B8:B18)</f>
        <v>13281</v>
      </c>
      <c r="C19" s="1117">
        <f>SUM(C8:C18)</f>
        <v>0</v>
      </c>
      <c r="D19" s="721">
        <f t="shared" ref="D19:K19" si="1">SUM(D8:D18)</f>
        <v>2</v>
      </c>
      <c r="E19" s="721">
        <f t="shared" si="1"/>
        <v>62</v>
      </c>
      <c r="F19" s="721">
        <f t="shared" si="1"/>
        <v>707</v>
      </c>
      <c r="G19" s="721">
        <f t="shared" si="1"/>
        <v>2825</v>
      </c>
      <c r="H19" s="721">
        <f t="shared" si="1"/>
        <v>4540</v>
      </c>
      <c r="I19" s="721">
        <f t="shared" si="1"/>
        <v>3719</v>
      </c>
      <c r="J19" s="721">
        <f t="shared" si="1"/>
        <v>1307</v>
      </c>
      <c r="K19" s="721">
        <f t="shared" si="1"/>
        <v>119</v>
      </c>
      <c r="L19" s="722" t="s">
        <v>43</v>
      </c>
    </row>
    <row r="20" spans="1:12" x14ac:dyDescent="0.25">
      <c r="A20" s="22"/>
    </row>
    <row r="21" spans="1:12" x14ac:dyDescent="0.25">
      <c r="A21" s="22"/>
    </row>
    <row r="26" spans="1:12" x14ac:dyDescent="0.25">
      <c r="C26" s="361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L26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16.7109375" style="38" customWidth="1"/>
    <col min="2" max="10" width="10.42578125" style="38" customWidth="1"/>
    <col min="11" max="11" width="11.140625" style="38" customWidth="1"/>
    <col min="12" max="12" width="16.7109375" style="38" customWidth="1"/>
    <col min="13" max="256" width="9.140625" style="25"/>
    <col min="257" max="257" width="16.7109375" style="25" customWidth="1"/>
    <col min="258" max="267" width="8.7109375" style="25" customWidth="1"/>
    <col min="268" max="268" width="16.7109375" style="25" customWidth="1"/>
    <col min="269" max="512" width="9.140625" style="25"/>
    <col min="513" max="513" width="16.7109375" style="25" customWidth="1"/>
    <col min="514" max="523" width="8.7109375" style="25" customWidth="1"/>
    <col min="524" max="524" width="16.7109375" style="25" customWidth="1"/>
    <col min="525" max="768" width="9.140625" style="25"/>
    <col min="769" max="769" width="16.7109375" style="25" customWidth="1"/>
    <col min="770" max="779" width="8.7109375" style="25" customWidth="1"/>
    <col min="780" max="780" width="16.7109375" style="25" customWidth="1"/>
    <col min="781" max="1024" width="9.140625" style="25"/>
    <col min="1025" max="1025" width="16.7109375" style="25" customWidth="1"/>
    <col min="1026" max="1035" width="8.7109375" style="25" customWidth="1"/>
    <col min="1036" max="1036" width="16.7109375" style="25" customWidth="1"/>
    <col min="1037" max="1280" width="9.140625" style="25"/>
    <col min="1281" max="1281" width="16.7109375" style="25" customWidth="1"/>
    <col min="1282" max="1291" width="8.7109375" style="25" customWidth="1"/>
    <col min="1292" max="1292" width="16.7109375" style="25" customWidth="1"/>
    <col min="1293" max="1536" width="9.140625" style="25"/>
    <col min="1537" max="1537" width="16.7109375" style="25" customWidth="1"/>
    <col min="1538" max="1547" width="8.7109375" style="25" customWidth="1"/>
    <col min="1548" max="1548" width="16.7109375" style="25" customWidth="1"/>
    <col min="1549" max="1792" width="9.140625" style="25"/>
    <col min="1793" max="1793" width="16.7109375" style="25" customWidth="1"/>
    <col min="1794" max="1803" width="8.7109375" style="25" customWidth="1"/>
    <col min="1804" max="1804" width="16.7109375" style="25" customWidth="1"/>
    <col min="1805" max="2048" width="9.140625" style="25"/>
    <col min="2049" max="2049" width="16.7109375" style="25" customWidth="1"/>
    <col min="2050" max="2059" width="8.7109375" style="25" customWidth="1"/>
    <col min="2060" max="2060" width="16.7109375" style="25" customWidth="1"/>
    <col min="2061" max="2304" width="9.140625" style="25"/>
    <col min="2305" max="2305" width="16.7109375" style="25" customWidth="1"/>
    <col min="2306" max="2315" width="8.7109375" style="25" customWidth="1"/>
    <col min="2316" max="2316" width="16.7109375" style="25" customWidth="1"/>
    <col min="2317" max="2560" width="9.140625" style="25"/>
    <col min="2561" max="2561" width="16.7109375" style="25" customWidth="1"/>
    <col min="2562" max="2571" width="8.7109375" style="25" customWidth="1"/>
    <col min="2572" max="2572" width="16.7109375" style="25" customWidth="1"/>
    <col min="2573" max="2816" width="9.140625" style="25"/>
    <col min="2817" max="2817" width="16.7109375" style="25" customWidth="1"/>
    <col min="2818" max="2827" width="8.7109375" style="25" customWidth="1"/>
    <col min="2828" max="2828" width="16.7109375" style="25" customWidth="1"/>
    <col min="2829" max="3072" width="9.140625" style="25"/>
    <col min="3073" max="3073" width="16.7109375" style="25" customWidth="1"/>
    <col min="3074" max="3083" width="8.7109375" style="25" customWidth="1"/>
    <col min="3084" max="3084" width="16.7109375" style="25" customWidth="1"/>
    <col min="3085" max="3328" width="9.140625" style="25"/>
    <col min="3329" max="3329" width="16.7109375" style="25" customWidth="1"/>
    <col min="3330" max="3339" width="8.7109375" style="25" customWidth="1"/>
    <col min="3340" max="3340" width="16.7109375" style="25" customWidth="1"/>
    <col min="3341" max="3584" width="9.140625" style="25"/>
    <col min="3585" max="3585" width="16.7109375" style="25" customWidth="1"/>
    <col min="3586" max="3595" width="8.7109375" style="25" customWidth="1"/>
    <col min="3596" max="3596" width="16.7109375" style="25" customWidth="1"/>
    <col min="3597" max="3840" width="9.140625" style="25"/>
    <col min="3841" max="3841" width="16.7109375" style="25" customWidth="1"/>
    <col min="3842" max="3851" width="8.7109375" style="25" customWidth="1"/>
    <col min="3852" max="3852" width="16.7109375" style="25" customWidth="1"/>
    <col min="3853" max="4096" width="9.140625" style="25"/>
    <col min="4097" max="4097" width="16.7109375" style="25" customWidth="1"/>
    <col min="4098" max="4107" width="8.7109375" style="25" customWidth="1"/>
    <col min="4108" max="4108" width="16.7109375" style="25" customWidth="1"/>
    <col min="4109" max="4352" width="9.140625" style="25"/>
    <col min="4353" max="4353" width="16.7109375" style="25" customWidth="1"/>
    <col min="4354" max="4363" width="8.7109375" style="25" customWidth="1"/>
    <col min="4364" max="4364" width="16.7109375" style="25" customWidth="1"/>
    <col min="4365" max="4608" width="9.140625" style="25"/>
    <col min="4609" max="4609" width="16.7109375" style="25" customWidth="1"/>
    <col min="4610" max="4619" width="8.7109375" style="25" customWidth="1"/>
    <col min="4620" max="4620" width="16.7109375" style="25" customWidth="1"/>
    <col min="4621" max="4864" width="9.140625" style="25"/>
    <col min="4865" max="4865" width="16.7109375" style="25" customWidth="1"/>
    <col min="4866" max="4875" width="8.7109375" style="25" customWidth="1"/>
    <col min="4876" max="4876" width="16.7109375" style="25" customWidth="1"/>
    <col min="4877" max="5120" width="9.140625" style="25"/>
    <col min="5121" max="5121" width="16.7109375" style="25" customWidth="1"/>
    <col min="5122" max="5131" width="8.7109375" style="25" customWidth="1"/>
    <col min="5132" max="5132" width="16.7109375" style="25" customWidth="1"/>
    <col min="5133" max="5376" width="9.140625" style="25"/>
    <col min="5377" max="5377" width="16.7109375" style="25" customWidth="1"/>
    <col min="5378" max="5387" width="8.7109375" style="25" customWidth="1"/>
    <col min="5388" max="5388" width="16.7109375" style="25" customWidth="1"/>
    <col min="5389" max="5632" width="9.140625" style="25"/>
    <col min="5633" max="5633" width="16.7109375" style="25" customWidth="1"/>
    <col min="5634" max="5643" width="8.7109375" style="25" customWidth="1"/>
    <col min="5644" max="5644" width="16.7109375" style="25" customWidth="1"/>
    <col min="5645" max="5888" width="9.140625" style="25"/>
    <col min="5889" max="5889" width="16.7109375" style="25" customWidth="1"/>
    <col min="5890" max="5899" width="8.7109375" style="25" customWidth="1"/>
    <col min="5900" max="5900" width="16.7109375" style="25" customWidth="1"/>
    <col min="5901" max="6144" width="9.140625" style="25"/>
    <col min="6145" max="6145" width="16.7109375" style="25" customWidth="1"/>
    <col min="6146" max="6155" width="8.7109375" style="25" customWidth="1"/>
    <col min="6156" max="6156" width="16.7109375" style="25" customWidth="1"/>
    <col min="6157" max="6400" width="9.140625" style="25"/>
    <col min="6401" max="6401" width="16.7109375" style="25" customWidth="1"/>
    <col min="6402" max="6411" width="8.7109375" style="25" customWidth="1"/>
    <col min="6412" max="6412" width="16.7109375" style="25" customWidth="1"/>
    <col min="6413" max="6656" width="9.140625" style="25"/>
    <col min="6657" max="6657" width="16.7109375" style="25" customWidth="1"/>
    <col min="6658" max="6667" width="8.7109375" style="25" customWidth="1"/>
    <col min="6668" max="6668" width="16.7109375" style="25" customWidth="1"/>
    <col min="6669" max="6912" width="9.140625" style="25"/>
    <col min="6913" max="6913" width="16.7109375" style="25" customWidth="1"/>
    <col min="6914" max="6923" width="8.7109375" style="25" customWidth="1"/>
    <col min="6924" max="6924" width="16.7109375" style="25" customWidth="1"/>
    <col min="6925" max="7168" width="9.140625" style="25"/>
    <col min="7169" max="7169" width="16.7109375" style="25" customWidth="1"/>
    <col min="7170" max="7179" width="8.7109375" style="25" customWidth="1"/>
    <col min="7180" max="7180" width="16.7109375" style="25" customWidth="1"/>
    <col min="7181" max="7424" width="9.140625" style="25"/>
    <col min="7425" max="7425" width="16.7109375" style="25" customWidth="1"/>
    <col min="7426" max="7435" width="8.7109375" style="25" customWidth="1"/>
    <col min="7436" max="7436" width="16.7109375" style="25" customWidth="1"/>
    <col min="7437" max="7680" width="9.140625" style="25"/>
    <col min="7681" max="7681" width="16.7109375" style="25" customWidth="1"/>
    <col min="7682" max="7691" width="8.7109375" style="25" customWidth="1"/>
    <col min="7692" max="7692" width="16.7109375" style="25" customWidth="1"/>
    <col min="7693" max="7936" width="9.140625" style="25"/>
    <col min="7937" max="7937" width="16.7109375" style="25" customWidth="1"/>
    <col min="7938" max="7947" width="8.7109375" style="25" customWidth="1"/>
    <col min="7948" max="7948" width="16.7109375" style="25" customWidth="1"/>
    <col min="7949" max="8192" width="9.140625" style="25"/>
    <col min="8193" max="8193" width="16.7109375" style="25" customWidth="1"/>
    <col min="8194" max="8203" width="8.7109375" style="25" customWidth="1"/>
    <col min="8204" max="8204" width="16.7109375" style="25" customWidth="1"/>
    <col min="8205" max="8448" width="9.140625" style="25"/>
    <col min="8449" max="8449" width="16.7109375" style="25" customWidth="1"/>
    <col min="8450" max="8459" width="8.7109375" style="25" customWidth="1"/>
    <col min="8460" max="8460" width="16.7109375" style="25" customWidth="1"/>
    <col min="8461" max="8704" width="9.140625" style="25"/>
    <col min="8705" max="8705" width="16.7109375" style="25" customWidth="1"/>
    <col min="8706" max="8715" width="8.7109375" style="25" customWidth="1"/>
    <col min="8716" max="8716" width="16.7109375" style="25" customWidth="1"/>
    <col min="8717" max="8960" width="9.140625" style="25"/>
    <col min="8961" max="8961" width="16.7109375" style="25" customWidth="1"/>
    <col min="8962" max="8971" width="8.7109375" style="25" customWidth="1"/>
    <col min="8972" max="8972" width="16.7109375" style="25" customWidth="1"/>
    <col min="8973" max="9216" width="9.140625" style="25"/>
    <col min="9217" max="9217" width="16.7109375" style="25" customWidth="1"/>
    <col min="9218" max="9227" width="8.7109375" style="25" customWidth="1"/>
    <col min="9228" max="9228" width="16.7109375" style="25" customWidth="1"/>
    <col min="9229" max="9472" width="9.140625" style="25"/>
    <col min="9473" max="9473" width="16.7109375" style="25" customWidth="1"/>
    <col min="9474" max="9483" width="8.7109375" style="25" customWidth="1"/>
    <col min="9484" max="9484" width="16.7109375" style="25" customWidth="1"/>
    <col min="9485" max="9728" width="9.140625" style="25"/>
    <col min="9729" max="9729" width="16.7109375" style="25" customWidth="1"/>
    <col min="9730" max="9739" width="8.7109375" style="25" customWidth="1"/>
    <col min="9740" max="9740" width="16.7109375" style="25" customWidth="1"/>
    <col min="9741" max="9984" width="9.140625" style="25"/>
    <col min="9985" max="9985" width="16.7109375" style="25" customWidth="1"/>
    <col min="9986" max="9995" width="8.7109375" style="25" customWidth="1"/>
    <col min="9996" max="9996" width="16.7109375" style="25" customWidth="1"/>
    <col min="9997" max="10240" width="9.140625" style="25"/>
    <col min="10241" max="10241" width="16.7109375" style="25" customWidth="1"/>
    <col min="10242" max="10251" width="8.7109375" style="25" customWidth="1"/>
    <col min="10252" max="10252" width="16.7109375" style="25" customWidth="1"/>
    <col min="10253" max="10496" width="9.140625" style="25"/>
    <col min="10497" max="10497" width="16.7109375" style="25" customWidth="1"/>
    <col min="10498" max="10507" width="8.7109375" style="25" customWidth="1"/>
    <col min="10508" max="10508" width="16.7109375" style="25" customWidth="1"/>
    <col min="10509" max="10752" width="9.140625" style="25"/>
    <col min="10753" max="10753" width="16.7109375" style="25" customWidth="1"/>
    <col min="10754" max="10763" width="8.7109375" style="25" customWidth="1"/>
    <col min="10764" max="10764" width="16.7109375" style="25" customWidth="1"/>
    <col min="10765" max="11008" width="9.140625" style="25"/>
    <col min="11009" max="11009" width="16.7109375" style="25" customWidth="1"/>
    <col min="11010" max="11019" width="8.7109375" style="25" customWidth="1"/>
    <col min="11020" max="11020" width="16.7109375" style="25" customWidth="1"/>
    <col min="11021" max="11264" width="9.140625" style="25"/>
    <col min="11265" max="11265" width="16.7109375" style="25" customWidth="1"/>
    <col min="11266" max="11275" width="8.7109375" style="25" customWidth="1"/>
    <col min="11276" max="11276" width="16.7109375" style="25" customWidth="1"/>
    <col min="11277" max="11520" width="9.140625" style="25"/>
    <col min="11521" max="11521" width="16.7109375" style="25" customWidth="1"/>
    <col min="11522" max="11531" width="8.7109375" style="25" customWidth="1"/>
    <col min="11532" max="11532" width="16.7109375" style="25" customWidth="1"/>
    <col min="11533" max="11776" width="9.140625" style="25"/>
    <col min="11777" max="11777" width="16.7109375" style="25" customWidth="1"/>
    <col min="11778" max="11787" width="8.7109375" style="25" customWidth="1"/>
    <col min="11788" max="11788" width="16.7109375" style="25" customWidth="1"/>
    <col min="11789" max="12032" width="9.140625" style="25"/>
    <col min="12033" max="12033" width="16.7109375" style="25" customWidth="1"/>
    <col min="12034" max="12043" width="8.7109375" style="25" customWidth="1"/>
    <col min="12044" max="12044" width="16.7109375" style="25" customWidth="1"/>
    <col min="12045" max="12288" width="9.140625" style="25"/>
    <col min="12289" max="12289" width="16.7109375" style="25" customWidth="1"/>
    <col min="12290" max="12299" width="8.7109375" style="25" customWidth="1"/>
    <col min="12300" max="12300" width="16.7109375" style="25" customWidth="1"/>
    <col min="12301" max="12544" width="9.140625" style="25"/>
    <col min="12545" max="12545" width="16.7109375" style="25" customWidth="1"/>
    <col min="12546" max="12555" width="8.7109375" style="25" customWidth="1"/>
    <col min="12556" max="12556" width="16.7109375" style="25" customWidth="1"/>
    <col min="12557" max="12800" width="9.140625" style="25"/>
    <col min="12801" max="12801" width="16.7109375" style="25" customWidth="1"/>
    <col min="12802" max="12811" width="8.7109375" style="25" customWidth="1"/>
    <col min="12812" max="12812" width="16.7109375" style="25" customWidth="1"/>
    <col min="12813" max="13056" width="9.140625" style="25"/>
    <col min="13057" max="13057" width="16.7109375" style="25" customWidth="1"/>
    <col min="13058" max="13067" width="8.7109375" style="25" customWidth="1"/>
    <col min="13068" max="13068" width="16.7109375" style="25" customWidth="1"/>
    <col min="13069" max="13312" width="9.140625" style="25"/>
    <col min="13313" max="13313" width="16.7109375" style="25" customWidth="1"/>
    <col min="13314" max="13323" width="8.7109375" style="25" customWidth="1"/>
    <col min="13324" max="13324" width="16.7109375" style="25" customWidth="1"/>
    <col min="13325" max="13568" width="9.140625" style="25"/>
    <col min="13569" max="13569" width="16.7109375" style="25" customWidth="1"/>
    <col min="13570" max="13579" width="8.7109375" style="25" customWidth="1"/>
    <col min="13580" max="13580" width="16.7109375" style="25" customWidth="1"/>
    <col min="13581" max="13824" width="9.140625" style="25"/>
    <col min="13825" max="13825" width="16.7109375" style="25" customWidth="1"/>
    <col min="13826" max="13835" width="8.7109375" style="25" customWidth="1"/>
    <col min="13836" max="13836" width="16.7109375" style="25" customWidth="1"/>
    <col min="13837" max="14080" width="9.140625" style="25"/>
    <col min="14081" max="14081" width="16.7109375" style="25" customWidth="1"/>
    <col min="14082" max="14091" width="8.7109375" style="25" customWidth="1"/>
    <col min="14092" max="14092" width="16.7109375" style="25" customWidth="1"/>
    <col min="14093" max="14336" width="9.140625" style="25"/>
    <col min="14337" max="14337" width="16.7109375" style="25" customWidth="1"/>
    <col min="14338" max="14347" width="8.7109375" style="25" customWidth="1"/>
    <col min="14348" max="14348" width="16.7109375" style="25" customWidth="1"/>
    <col min="14349" max="14592" width="9.140625" style="25"/>
    <col min="14593" max="14593" width="16.7109375" style="25" customWidth="1"/>
    <col min="14594" max="14603" width="8.7109375" style="25" customWidth="1"/>
    <col min="14604" max="14604" width="16.7109375" style="25" customWidth="1"/>
    <col min="14605" max="14848" width="9.140625" style="25"/>
    <col min="14849" max="14849" width="16.7109375" style="25" customWidth="1"/>
    <col min="14850" max="14859" width="8.7109375" style="25" customWidth="1"/>
    <col min="14860" max="14860" width="16.7109375" style="25" customWidth="1"/>
    <col min="14861" max="15104" width="9.140625" style="25"/>
    <col min="15105" max="15105" width="16.7109375" style="25" customWidth="1"/>
    <col min="15106" max="15115" width="8.7109375" style="25" customWidth="1"/>
    <col min="15116" max="15116" width="16.7109375" style="25" customWidth="1"/>
    <col min="15117" max="15360" width="9.140625" style="25"/>
    <col min="15361" max="15361" width="16.7109375" style="25" customWidth="1"/>
    <col min="15362" max="15371" width="8.7109375" style="25" customWidth="1"/>
    <col min="15372" max="15372" width="16.7109375" style="25" customWidth="1"/>
    <col min="15373" max="15616" width="9.140625" style="25"/>
    <col min="15617" max="15617" width="16.7109375" style="25" customWidth="1"/>
    <col min="15618" max="15627" width="8.7109375" style="25" customWidth="1"/>
    <col min="15628" max="15628" width="16.7109375" style="25" customWidth="1"/>
    <col min="15629" max="15872" width="9.140625" style="25"/>
    <col min="15873" max="15873" width="16.7109375" style="25" customWidth="1"/>
    <col min="15874" max="15883" width="8.7109375" style="25" customWidth="1"/>
    <col min="15884" max="15884" width="16.7109375" style="25" customWidth="1"/>
    <col min="15885" max="16128" width="9.140625" style="25"/>
    <col min="16129" max="16129" width="16.7109375" style="25" customWidth="1"/>
    <col min="16130" max="16139" width="8.7109375" style="25" customWidth="1"/>
    <col min="16140" max="16140" width="16.7109375" style="25" customWidth="1"/>
    <col min="16141" max="16384" width="9.140625" style="25"/>
  </cols>
  <sheetData>
    <row r="1" spans="1:12" ht="18" customHeight="1" x14ac:dyDescent="0.5">
      <c r="A1" s="1379" t="s">
        <v>466</v>
      </c>
      <c r="B1" s="1379"/>
      <c r="C1" s="1379"/>
      <c r="D1" s="1379"/>
      <c r="E1" s="1379"/>
      <c r="F1" s="1379"/>
      <c r="G1" s="1379"/>
      <c r="H1" s="1379"/>
      <c r="I1" s="1379"/>
      <c r="J1" s="1379"/>
      <c r="K1" s="1379"/>
      <c r="L1" s="1379"/>
    </row>
    <row r="2" spans="1:12" ht="18" customHeight="1" x14ac:dyDescent="0.25">
      <c r="A2" s="1315" t="s">
        <v>729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8" customHeight="1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8" customHeight="1" x14ac:dyDescent="0.25">
      <c r="A4" s="1311" t="s">
        <v>343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</row>
    <row r="5" spans="1:12" ht="13.5" x14ac:dyDescent="0.25">
      <c r="A5" s="255" t="s">
        <v>692</v>
      </c>
      <c r="B5" s="1206"/>
      <c r="C5" s="1206"/>
      <c r="D5" s="1206"/>
      <c r="E5" s="1206"/>
      <c r="F5" s="1206"/>
      <c r="G5" s="1206"/>
      <c r="H5" s="1206"/>
      <c r="I5" s="1209"/>
      <c r="J5" s="1206"/>
      <c r="K5" s="1206"/>
      <c r="L5" s="1124" t="s">
        <v>206</v>
      </c>
    </row>
    <row r="6" spans="1:12" ht="28.5" customHeight="1" thickBot="1" x14ac:dyDescent="0.25">
      <c r="A6" s="1374" t="s">
        <v>202</v>
      </c>
      <c r="B6" s="1376" t="s">
        <v>728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90</v>
      </c>
    </row>
    <row r="7" spans="1:12" ht="42" customHeight="1" thickTop="1" x14ac:dyDescent="0.2">
      <c r="A7" s="1375"/>
      <c r="B7" s="44" t="s">
        <v>387</v>
      </c>
      <c r="C7" s="44" t="s">
        <v>338</v>
      </c>
      <c r="D7" s="118" t="s">
        <v>195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91</v>
      </c>
      <c r="B8" s="146">
        <f t="shared" ref="B8:B16" si="0">SUM(C8:K8)</f>
        <v>9380</v>
      </c>
      <c r="C8" s="146">
        <f>'B13-1'!C8+'B13-2'!C8</f>
        <v>0</v>
      </c>
      <c r="D8" s="147">
        <f>SUM('B13-1'!D8+'B13-2'!D8)</f>
        <v>3</v>
      </c>
      <c r="E8" s="147">
        <f>SUM('B13-1'!E8+'B13-2'!E8)</f>
        <v>31</v>
      </c>
      <c r="F8" s="147">
        <f>SUM('B13-1'!F8+'B13-2'!F8)</f>
        <v>228</v>
      </c>
      <c r="G8" s="147">
        <f>SUM('B13-1'!G8+'B13-2'!G8)</f>
        <v>1145</v>
      </c>
      <c r="H8" s="147">
        <f>SUM('B13-1'!H8+'B13-2'!H8)</f>
        <v>2640</v>
      </c>
      <c r="I8" s="147">
        <f>SUM('B13-1'!I8+'B13-2'!I8)</f>
        <v>3423</v>
      </c>
      <c r="J8" s="147">
        <f>SUM('B13-1'!J8+'B13-2'!J8)</f>
        <v>1696</v>
      </c>
      <c r="K8" s="147">
        <f>SUM('B13-1'!K8+'B13-2'!K8)</f>
        <v>214</v>
      </c>
      <c r="L8" s="469" t="s">
        <v>497</v>
      </c>
    </row>
    <row r="9" spans="1:12" ht="24.95" customHeight="1" thickTop="1" thickBot="1" x14ac:dyDescent="0.25">
      <c r="A9" s="476" t="s">
        <v>92</v>
      </c>
      <c r="B9" s="150">
        <f t="shared" si="0"/>
        <v>7124</v>
      </c>
      <c r="C9" s="206">
        <f>'B13-1'!C9+'B13-2'!C9</f>
        <v>0</v>
      </c>
      <c r="D9" s="151">
        <f>SUM('B13-1'!D9+'B13-2'!D9)</f>
        <v>6</v>
      </c>
      <c r="E9" s="151">
        <f>SUM('B13-1'!E9+'B13-2'!E9)</f>
        <v>24</v>
      </c>
      <c r="F9" s="151">
        <f>SUM('B13-1'!F9+'B13-2'!F9)</f>
        <v>224</v>
      </c>
      <c r="G9" s="151">
        <f>SUM('B13-1'!G9+'B13-2'!G9)</f>
        <v>1177</v>
      </c>
      <c r="H9" s="151">
        <f>SUM('B13-1'!H9+'B13-2'!H9)</f>
        <v>2634</v>
      </c>
      <c r="I9" s="151">
        <f>SUM('B13-1'!I9+'B13-2'!I9)</f>
        <v>2276</v>
      </c>
      <c r="J9" s="151">
        <f>SUM('B13-1'!J9+'B13-2'!J9)</f>
        <v>749</v>
      </c>
      <c r="K9" s="151">
        <f>SUM('B13-1'!K9+'B13-2'!K9)</f>
        <v>34</v>
      </c>
      <c r="L9" s="471" t="s">
        <v>815</v>
      </c>
    </row>
    <row r="10" spans="1:12" ht="24.95" customHeight="1" thickTop="1" thickBot="1" x14ac:dyDescent="0.25">
      <c r="A10" s="499" t="s">
        <v>93</v>
      </c>
      <c r="B10" s="148">
        <f t="shared" si="0"/>
        <v>4912</v>
      </c>
      <c r="C10" s="146">
        <f>'B13-1'!C10+'B13-2'!C10</f>
        <v>0</v>
      </c>
      <c r="D10" s="149">
        <f>SUM('B13-1'!D10+'B13-2'!D10)</f>
        <v>0</v>
      </c>
      <c r="E10" s="149">
        <f>SUM('B13-1'!E10+'B13-2'!E10)</f>
        <v>15</v>
      </c>
      <c r="F10" s="149">
        <f>SUM('B13-1'!F10+'B13-2'!F10)</f>
        <v>249</v>
      </c>
      <c r="G10" s="149">
        <f>SUM('B13-1'!G10+'B13-2'!G10)</f>
        <v>1204</v>
      </c>
      <c r="H10" s="149">
        <f>SUM('B13-1'!H10+'B13-2'!H10)</f>
        <v>1963</v>
      </c>
      <c r="I10" s="149">
        <f>SUM('B13-1'!I10+'B13-2'!I10)</f>
        <v>1237</v>
      </c>
      <c r="J10" s="149">
        <f>SUM('B13-1'!J10+'B13-2'!J10)</f>
        <v>240</v>
      </c>
      <c r="K10" s="149">
        <f>SUM('B13-1'!K10+'B13-2'!K10)</f>
        <v>4</v>
      </c>
      <c r="L10" s="470" t="s">
        <v>94</v>
      </c>
    </row>
    <row r="11" spans="1:12" ht="24.95" customHeight="1" thickTop="1" thickBot="1" x14ac:dyDescent="0.25">
      <c r="A11" s="476" t="s">
        <v>95</v>
      </c>
      <c r="B11" s="150">
        <f t="shared" si="0"/>
        <v>2861</v>
      </c>
      <c r="C11" s="206">
        <f>'B13-1'!C11+'B13-2'!C11</f>
        <v>0</v>
      </c>
      <c r="D11" s="151">
        <f>SUM('B13-1'!D11+'B13-2'!D11)</f>
        <v>1</v>
      </c>
      <c r="E11" s="151">
        <f>SUM('B13-1'!E11+'B13-2'!E11)</f>
        <v>11</v>
      </c>
      <c r="F11" s="151">
        <f>SUM('B13-1'!F11+'B13-2'!F11)</f>
        <v>229</v>
      </c>
      <c r="G11" s="151">
        <f>SUM('B13-1'!G11+'B13-2'!G11)</f>
        <v>934</v>
      </c>
      <c r="H11" s="151">
        <f>SUM('B13-1'!H11+'B13-2'!H11)</f>
        <v>1131</v>
      </c>
      <c r="I11" s="151">
        <f>SUM('B13-1'!I11+'B13-2'!I11)</f>
        <v>510</v>
      </c>
      <c r="J11" s="151">
        <f>SUM('B13-1'!J11+'B13-2'!J11)</f>
        <v>45</v>
      </c>
      <c r="K11" s="151">
        <f>SUM('B13-1'!K11+'B13-2'!K11)</f>
        <v>0</v>
      </c>
      <c r="L11" s="471" t="s">
        <v>96</v>
      </c>
    </row>
    <row r="12" spans="1:12" ht="24.95" customHeight="1" thickTop="1" thickBot="1" x14ac:dyDescent="0.25">
      <c r="A12" s="499" t="s">
        <v>97</v>
      </c>
      <c r="B12" s="148">
        <f t="shared" si="0"/>
        <v>1561</v>
      </c>
      <c r="C12" s="146">
        <f>'B13-1'!C12+'B13-2'!C12</f>
        <v>0</v>
      </c>
      <c r="D12" s="149">
        <f>SUM('B13-1'!D12+'B13-2'!D12)</f>
        <v>1</v>
      </c>
      <c r="E12" s="149">
        <f>SUM('B13-1'!E12+'B13-2'!E12)</f>
        <v>9</v>
      </c>
      <c r="F12" s="149">
        <f>SUM('B13-1'!F12+'B13-2'!F12)</f>
        <v>217</v>
      </c>
      <c r="G12" s="149">
        <f>SUM('B13-1'!G12+'B13-2'!G12)</f>
        <v>648</v>
      </c>
      <c r="H12" s="149">
        <f>SUM('B13-1'!H12+'B13-2'!H12)</f>
        <v>515</v>
      </c>
      <c r="I12" s="149">
        <f>SUM('B13-1'!I12+'B13-2'!I12)</f>
        <v>164</v>
      </c>
      <c r="J12" s="149">
        <f>SUM('B13-1'!J12+'B13-2'!J12)</f>
        <v>7</v>
      </c>
      <c r="K12" s="149">
        <f>SUM('B13-1'!K12+'B13-2'!K12)</f>
        <v>0</v>
      </c>
      <c r="L12" s="470" t="s">
        <v>98</v>
      </c>
    </row>
    <row r="13" spans="1:12" ht="24.95" customHeight="1" thickTop="1" thickBot="1" x14ac:dyDescent="0.25">
      <c r="A13" s="476" t="s">
        <v>99</v>
      </c>
      <c r="B13" s="150">
        <f t="shared" si="0"/>
        <v>809</v>
      </c>
      <c r="C13" s="206">
        <f>'B13-1'!C13+'B13-2'!C13</f>
        <v>0</v>
      </c>
      <c r="D13" s="151">
        <f>SUM('B13-1'!D13+'B13-2'!D13)</f>
        <v>0</v>
      </c>
      <c r="E13" s="151">
        <f>SUM('B13-1'!E13+'B13-2'!E13)</f>
        <v>13</v>
      </c>
      <c r="F13" s="151">
        <f>SUM('B13-1'!F13+'B13-2'!F13)</f>
        <v>154</v>
      </c>
      <c r="G13" s="151">
        <f>SUM('B13-1'!G13+'B13-2'!G13)</f>
        <v>349</v>
      </c>
      <c r="H13" s="151">
        <f>SUM('B13-1'!H13+'B13-2'!H13)</f>
        <v>238</v>
      </c>
      <c r="I13" s="151">
        <f>SUM('B13-1'!I13+'B13-2'!I13)</f>
        <v>53</v>
      </c>
      <c r="J13" s="151">
        <f>SUM('B13-1'!J13+'B13-2'!J13)</f>
        <v>2</v>
      </c>
      <c r="K13" s="151">
        <f>SUM('B13-1'!K13+'B13-2'!K13)</f>
        <v>0</v>
      </c>
      <c r="L13" s="471" t="s">
        <v>100</v>
      </c>
    </row>
    <row r="14" spans="1:12" ht="24.95" customHeight="1" thickTop="1" thickBot="1" x14ac:dyDescent="0.25">
      <c r="A14" s="499" t="s">
        <v>101</v>
      </c>
      <c r="B14" s="148">
        <f t="shared" si="0"/>
        <v>363</v>
      </c>
      <c r="C14" s="146">
        <f>'B13-1'!C14+'B13-2'!C14</f>
        <v>0</v>
      </c>
      <c r="D14" s="149">
        <f>SUM('B13-1'!D14+'B13-2'!D14)</f>
        <v>0</v>
      </c>
      <c r="E14" s="149">
        <f>SUM('B13-1'!E14+'B13-2'!E14)</f>
        <v>6</v>
      </c>
      <c r="F14" s="149">
        <f>SUM('B13-1'!F14+'B13-2'!F14)</f>
        <v>97</v>
      </c>
      <c r="G14" s="149">
        <f>SUM('B13-1'!G14+'B13-2'!G14)</f>
        <v>165</v>
      </c>
      <c r="H14" s="149">
        <f>SUM('B13-1'!H14+'B13-2'!H14)</f>
        <v>85</v>
      </c>
      <c r="I14" s="149">
        <f>SUM('B13-1'!I14+'B13-2'!I14)</f>
        <v>10</v>
      </c>
      <c r="J14" s="149">
        <f>SUM('B13-1'!J14+'B13-2'!J14)</f>
        <v>0</v>
      </c>
      <c r="K14" s="149">
        <f>SUM('B13-1'!K14+'B13-2'!K14)</f>
        <v>0</v>
      </c>
      <c r="L14" s="470" t="s">
        <v>102</v>
      </c>
    </row>
    <row r="15" spans="1:12" ht="24.95" customHeight="1" thickTop="1" thickBot="1" x14ac:dyDescent="0.25">
      <c r="A15" s="476" t="s">
        <v>103</v>
      </c>
      <c r="B15" s="150">
        <f t="shared" si="0"/>
        <v>169</v>
      </c>
      <c r="C15" s="206">
        <f>'B13-1'!C15+'B13-2'!C15</f>
        <v>0</v>
      </c>
      <c r="D15" s="151">
        <f>SUM('B13-1'!D15+'B13-2'!D15)</f>
        <v>0</v>
      </c>
      <c r="E15" s="151">
        <f>SUM('B13-1'!E15+'B13-2'!E15)</f>
        <v>9</v>
      </c>
      <c r="F15" s="151">
        <f>SUM('B13-1'!F15+'B13-2'!F15)</f>
        <v>47</v>
      </c>
      <c r="G15" s="151">
        <f>SUM('B13-1'!G15+'B13-2'!G15)</f>
        <v>77</v>
      </c>
      <c r="H15" s="151">
        <f>SUM('B13-1'!H15+'B13-2'!H15)</f>
        <v>36</v>
      </c>
      <c r="I15" s="151">
        <f>SUM('B13-1'!I15+'B13-2'!I15)</f>
        <v>0</v>
      </c>
      <c r="J15" s="151">
        <f>SUM('B13-1'!J15+'B13-2'!J15)</f>
        <v>0</v>
      </c>
      <c r="K15" s="151">
        <f>SUM('B13-1'!K15+'B13-2'!K15)</f>
        <v>0</v>
      </c>
      <c r="L15" s="471" t="s">
        <v>104</v>
      </c>
    </row>
    <row r="16" spans="1:12" ht="24.95" customHeight="1" thickTop="1" thickBot="1" x14ac:dyDescent="0.25">
      <c r="A16" s="499" t="s">
        <v>105</v>
      </c>
      <c r="B16" s="148">
        <f t="shared" si="0"/>
        <v>95</v>
      </c>
      <c r="C16" s="146">
        <f>'B13-1'!C16+'B13-2'!C16</f>
        <v>0</v>
      </c>
      <c r="D16" s="149">
        <f>SUM('B13-1'!D16+'B13-2'!D16)</f>
        <v>0</v>
      </c>
      <c r="E16" s="149">
        <f>SUM('B13-1'!E16+'B13-2'!E16)</f>
        <v>4</v>
      </c>
      <c r="F16" s="149">
        <f>SUM('B13-1'!F16+'B13-2'!F16)</f>
        <v>34</v>
      </c>
      <c r="G16" s="149">
        <f>SUM('B13-1'!G16+'B13-2'!G16)</f>
        <v>41</v>
      </c>
      <c r="H16" s="149">
        <f>SUM('B13-1'!H16+'B13-2'!H16)</f>
        <v>15</v>
      </c>
      <c r="I16" s="149">
        <f>SUM('B13-1'!I16+'B13-2'!I16)</f>
        <v>1</v>
      </c>
      <c r="J16" s="149">
        <f>SUM('B13-1'!J16+'B13-2'!J16)</f>
        <v>0</v>
      </c>
      <c r="K16" s="149">
        <f>SUM('B13-1'!K16+'B13-2'!K16)</f>
        <v>0</v>
      </c>
      <c r="L16" s="470" t="s">
        <v>106</v>
      </c>
    </row>
    <row r="17" spans="1:12" ht="24.95" customHeight="1" thickTop="1" thickBot="1" x14ac:dyDescent="0.25">
      <c r="A17" s="477" t="s">
        <v>107</v>
      </c>
      <c r="B17" s="153">
        <f t="shared" ref="B17" si="1">SUM(D17:K17)</f>
        <v>48</v>
      </c>
      <c r="C17" s="206">
        <f>'B13-1'!C17+'B13-2'!C17</f>
        <v>0</v>
      </c>
      <c r="D17" s="172">
        <f>SUM('B13-1'!D17+'B13-2'!D17)</f>
        <v>0</v>
      </c>
      <c r="E17" s="172">
        <f>SUM('B13-1'!E17+'B13-2'!E17)</f>
        <v>5</v>
      </c>
      <c r="F17" s="172">
        <f>SUM('B13-1'!F17+'B13-2'!F17)</f>
        <v>18</v>
      </c>
      <c r="G17" s="172">
        <f>SUM('B13-1'!G17+'B13-2'!G17)</f>
        <v>21</v>
      </c>
      <c r="H17" s="172">
        <f>SUM('B13-1'!H17+'B13-2'!H17)</f>
        <v>4</v>
      </c>
      <c r="I17" s="172">
        <f>SUM('B13-1'!I17+'B13-2'!I17)</f>
        <v>0</v>
      </c>
      <c r="J17" s="172">
        <f>SUM('B13-1'!J17+'B13-2'!J17)</f>
        <v>0</v>
      </c>
      <c r="K17" s="172">
        <f>SUM('B13-1'!K17+'B13-2'!K17)</f>
        <v>0</v>
      </c>
      <c r="L17" s="496" t="s">
        <v>108</v>
      </c>
    </row>
    <row r="18" spans="1:12" ht="24.95" customHeight="1" thickTop="1" x14ac:dyDescent="0.2">
      <c r="A18" s="716" t="s">
        <v>69</v>
      </c>
      <c r="B18" s="717">
        <f>'B13-1'!B18+'B13-2'!B18</f>
        <v>0</v>
      </c>
      <c r="C18" s="156">
        <f>'B13-1'!C18+'B13-2'!C18</f>
        <v>0</v>
      </c>
      <c r="D18" s="717">
        <f>'B13-1'!D18+'B13-2'!D18</f>
        <v>0</v>
      </c>
      <c r="E18" s="717">
        <f>'B13-1'!E18+'B13-2'!E18</f>
        <v>0</v>
      </c>
      <c r="F18" s="717">
        <f>'B13-1'!F18+'B13-2'!F18</f>
        <v>0</v>
      </c>
      <c r="G18" s="717">
        <f>'B13-1'!G18+'B13-2'!G18</f>
        <v>0</v>
      </c>
      <c r="H18" s="717">
        <f>'B13-1'!H18+'B13-2'!H18</f>
        <v>0</v>
      </c>
      <c r="I18" s="717">
        <f>'B13-1'!I18+'B13-2'!I18</f>
        <v>0</v>
      </c>
      <c r="J18" s="717">
        <f>'B13-1'!J18+'B13-2'!J18</f>
        <v>0</v>
      </c>
      <c r="K18" s="717">
        <f>'B13-1'!K18+'B13-2'!K18</f>
        <v>0</v>
      </c>
      <c r="L18" s="719" t="s">
        <v>70</v>
      </c>
    </row>
    <row r="19" spans="1:12" ht="30" customHeight="1" x14ac:dyDescent="0.2">
      <c r="A19" s="720" t="s">
        <v>42</v>
      </c>
      <c r="B19" s="721">
        <f>SUM(B8:B18)</f>
        <v>27322</v>
      </c>
      <c r="C19" s="725">
        <f>SUM(C8:C18)</f>
        <v>0</v>
      </c>
      <c r="D19" s="721">
        <f t="shared" ref="D19:K19" si="2">SUM(D8:D18)</f>
        <v>11</v>
      </c>
      <c r="E19" s="721">
        <f t="shared" si="2"/>
        <v>127</v>
      </c>
      <c r="F19" s="721">
        <f>SUM(F8:F18)</f>
        <v>1497</v>
      </c>
      <c r="G19" s="721">
        <f t="shared" si="2"/>
        <v>5761</v>
      </c>
      <c r="H19" s="721">
        <f t="shared" si="2"/>
        <v>9261</v>
      </c>
      <c r="I19" s="721">
        <f t="shared" si="2"/>
        <v>7674</v>
      </c>
      <c r="J19" s="721">
        <f t="shared" si="2"/>
        <v>2739</v>
      </c>
      <c r="K19" s="721">
        <f t="shared" si="2"/>
        <v>252</v>
      </c>
      <c r="L19" s="722" t="s">
        <v>43</v>
      </c>
    </row>
    <row r="26" spans="1:12" x14ac:dyDescent="0.25">
      <c r="C26" s="361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M19"/>
  <sheetViews>
    <sheetView view="pageBreakPreview" zoomScaleNormal="100" workbookViewId="0">
      <selection activeCell="O18" sqref="O18"/>
    </sheetView>
  </sheetViews>
  <sheetFormatPr defaultColWidth="9.140625" defaultRowHeight="15" x14ac:dyDescent="0.25"/>
  <cols>
    <col min="1" max="1" width="16.7109375" style="38" customWidth="1"/>
    <col min="2" max="12" width="10" style="38" customWidth="1"/>
    <col min="13" max="13" width="16.7109375" style="38" customWidth="1"/>
    <col min="14" max="256" width="9.140625" style="25"/>
    <col min="257" max="257" width="16.7109375" style="25" customWidth="1"/>
    <col min="258" max="268" width="8.7109375" style="25" customWidth="1"/>
    <col min="269" max="269" width="16.7109375" style="25" customWidth="1"/>
    <col min="270" max="512" width="9.140625" style="25"/>
    <col min="513" max="513" width="16.7109375" style="25" customWidth="1"/>
    <col min="514" max="524" width="8.7109375" style="25" customWidth="1"/>
    <col min="525" max="525" width="16.7109375" style="25" customWidth="1"/>
    <col min="526" max="768" width="9.140625" style="25"/>
    <col min="769" max="769" width="16.7109375" style="25" customWidth="1"/>
    <col min="770" max="780" width="8.7109375" style="25" customWidth="1"/>
    <col min="781" max="781" width="16.7109375" style="25" customWidth="1"/>
    <col min="782" max="1024" width="9.140625" style="25"/>
    <col min="1025" max="1025" width="16.7109375" style="25" customWidth="1"/>
    <col min="1026" max="1036" width="8.7109375" style="25" customWidth="1"/>
    <col min="1037" max="1037" width="16.7109375" style="25" customWidth="1"/>
    <col min="1038" max="1280" width="9.140625" style="25"/>
    <col min="1281" max="1281" width="16.7109375" style="25" customWidth="1"/>
    <col min="1282" max="1292" width="8.7109375" style="25" customWidth="1"/>
    <col min="1293" max="1293" width="16.7109375" style="25" customWidth="1"/>
    <col min="1294" max="1536" width="9.140625" style="25"/>
    <col min="1537" max="1537" width="16.7109375" style="25" customWidth="1"/>
    <col min="1538" max="1548" width="8.7109375" style="25" customWidth="1"/>
    <col min="1549" max="1549" width="16.7109375" style="25" customWidth="1"/>
    <col min="1550" max="1792" width="9.140625" style="25"/>
    <col min="1793" max="1793" width="16.7109375" style="25" customWidth="1"/>
    <col min="1794" max="1804" width="8.7109375" style="25" customWidth="1"/>
    <col min="1805" max="1805" width="16.7109375" style="25" customWidth="1"/>
    <col min="1806" max="2048" width="9.140625" style="25"/>
    <col min="2049" max="2049" width="16.7109375" style="25" customWidth="1"/>
    <col min="2050" max="2060" width="8.7109375" style="25" customWidth="1"/>
    <col min="2061" max="2061" width="16.7109375" style="25" customWidth="1"/>
    <col min="2062" max="2304" width="9.140625" style="25"/>
    <col min="2305" max="2305" width="16.7109375" style="25" customWidth="1"/>
    <col min="2306" max="2316" width="8.7109375" style="25" customWidth="1"/>
    <col min="2317" max="2317" width="16.7109375" style="25" customWidth="1"/>
    <col min="2318" max="2560" width="9.140625" style="25"/>
    <col min="2561" max="2561" width="16.7109375" style="25" customWidth="1"/>
    <col min="2562" max="2572" width="8.7109375" style="25" customWidth="1"/>
    <col min="2573" max="2573" width="16.7109375" style="25" customWidth="1"/>
    <col min="2574" max="2816" width="9.140625" style="25"/>
    <col min="2817" max="2817" width="16.7109375" style="25" customWidth="1"/>
    <col min="2818" max="2828" width="8.7109375" style="25" customWidth="1"/>
    <col min="2829" max="2829" width="16.7109375" style="25" customWidth="1"/>
    <col min="2830" max="3072" width="9.140625" style="25"/>
    <col min="3073" max="3073" width="16.7109375" style="25" customWidth="1"/>
    <col min="3074" max="3084" width="8.7109375" style="25" customWidth="1"/>
    <col min="3085" max="3085" width="16.7109375" style="25" customWidth="1"/>
    <col min="3086" max="3328" width="9.140625" style="25"/>
    <col min="3329" max="3329" width="16.7109375" style="25" customWidth="1"/>
    <col min="3330" max="3340" width="8.7109375" style="25" customWidth="1"/>
    <col min="3341" max="3341" width="16.7109375" style="25" customWidth="1"/>
    <col min="3342" max="3584" width="9.140625" style="25"/>
    <col min="3585" max="3585" width="16.7109375" style="25" customWidth="1"/>
    <col min="3586" max="3596" width="8.7109375" style="25" customWidth="1"/>
    <col min="3597" max="3597" width="16.7109375" style="25" customWidth="1"/>
    <col min="3598" max="3840" width="9.140625" style="25"/>
    <col min="3841" max="3841" width="16.7109375" style="25" customWidth="1"/>
    <col min="3842" max="3852" width="8.7109375" style="25" customWidth="1"/>
    <col min="3853" max="3853" width="16.7109375" style="25" customWidth="1"/>
    <col min="3854" max="4096" width="9.140625" style="25"/>
    <col min="4097" max="4097" width="16.7109375" style="25" customWidth="1"/>
    <col min="4098" max="4108" width="8.7109375" style="25" customWidth="1"/>
    <col min="4109" max="4109" width="16.7109375" style="25" customWidth="1"/>
    <col min="4110" max="4352" width="9.140625" style="25"/>
    <col min="4353" max="4353" width="16.7109375" style="25" customWidth="1"/>
    <col min="4354" max="4364" width="8.7109375" style="25" customWidth="1"/>
    <col min="4365" max="4365" width="16.7109375" style="25" customWidth="1"/>
    <col min="4366" max="4608" width="9.140625" style="25"/>
    <col min="4609" max="4609" width="16.7109375" style="25" customWidth="1"/>
    <col min="4610" max="4620" width="8.7109375" style="25" customWidth="1"/>
    <col min="4621" max="4621" width="16.7109375" style="25" customWidth="1"/>
    <col min="4622" max="4864" width="9.140625" style="25"/>
    <col min="4865" max="4865" width="16.7109375" style="25" customWidth="1"/>
    <col min="4866" max="4876" width="8.7109375" style="25" customWidth="1"/>
    <col min="4877" max="4877" width="16.7109375" style="25" customWidth="1"/>
    <col min="4878" max="5120" width="9.140625" style="25"/>
    <col min="5121" max="5121" width="16.7109375" style="25" customWidth="1"/>
    <col min="5122" max="5132" width="8.7109375" style="25" customWidth="1"/>
    <col min="5133" max="5133" width="16.7109375" style="25" customWidth="1"/>
    <col min="5134" max="5376" width="9.140625" style="25"/>
    <col min="5377" max="5377" width="16.7109375" style="25" customWidth="1"/>
    <col min="5378" max="5388" width="8.7109375" style="25" customWidth="1"/>
    <col min="5389" max="5389" width="16.7109375" style="25" customWidth="1"/>
    <col min="5390" max="5632" width="9.140625" style="25"/>
    <col min="5633" max="5633" width="16.7109375" style="25" customWidth="1"/>
    <col min="5634" max="5644" width="8.7109375" style="25" customWidth="1"/>
    <col min="5645" max="5645" width="16.7109375" style="25" customWidth="1"/>
    <col min="5646" max="5888" width="9.140625" style="25"/>
    <col min="5889" max="5889" width="16.7109375" style="25" customWidth="1"/>
    <col min="5890" max="5900" width="8.7109375" style="25" customWidth="1"/>
    <col min="5901" max="5901" width="16.7109375" style="25" customWidth="1"/>
    <col min="5902" max="6144" width="9.140625" style="25"/>
    <col min="6145" max="6145" width="16.7109375" style="25" customWidth="1"/>
    <col min="6146" max="6156" width="8.7109375" style="25" customWidth="1"/>
    <col min="6157" max="6157" width="16.7109375" style="25" customWidth="1"/>
    <col min="6158" max="6400" width="9.140625" style="25"/>
    <col min="6401" max="6401" width="16.7109375" style="25" customWidth="1"/>
    <col min="6402" max="6412" width="8.7109375" style="25" customWidth="1"/>
    <col min="6413" max="6413" width="16.7109375" style="25" customWidth="1"/>
    <col min="6414" max="6656" width="9.140625" style="25"/>
    <col min="6657" max="6657" width="16.7109375" style="25" customWidth="1"/>
    <col min="6658" max="6668" width="8.7109375" style="25" customWidth="1"/>
    <col min="6669" max="6669" width="16.7109375" style="25" customWidth="1"/>
    <col min="6670" max="6912" width="9.140625" style="25"/>
    <col min="6913" max="6913" width="16.7109375" style="25" customWidth="1"/>
    <col min="6914" max="6924" width="8.7109375" style="25" customWidth="1"/>
    <col min="6925" max="6925" width="16.7109375" style="25" customWidth="1"/>
    <col min="6926" max="7168" width="9.140625" style="25"/>
    <col min="7169" max="7169" width="16.7109375" style="25" customWidth="1"/>
    <col min="7170" max="7180" width="8.7109375" style="25" customWidth="1"/>
    <col min="7181" max="7181" width="16.7109375" style="25" customWidth="1"/>
    <col min="7182" max="7424" width="9.140625" style="25"/>
    <col min="7425" max="7425" width="16.7109375" style="25" customWidth="1"/>
    <col min="7426" max="7436" width="8.7109375" style="25" customWidth="1"/>
    <col min="7437" max="7437" width="16.7109375" style="25" customWidth="1"/>
    <col min="7438" max="7680" width="9.140625" style="25"/>
    <col min="7681" max="7681" width="16.7109375" style="25" customWidth="1"/>
    <col min="7682" max="7692" width="8.7109375" style="25" customWidth="1"/>
    <col min="7693" max="7693" width="16.7109375" style="25" customWidth="1"/>
    <col min="7694" max="7936" width="9.140625" style="25"/>
    <col min="7937" max="7937" width="16.7109375" style="25" customWidth="1"/>
    <col min="7938" max="7948" width="8.7109375" style="25" customWidth="1"/>
    <col min="7949" max="7949" width="16.7109375" style="25" customWidth="1"/>
    <col min="7950" max="8192" width="9.140625" style="25"/>
    <col min="8193" max="8193" width="16.7109375" style="25" customWidth="1"/>
    <col min="8194" max="8204" width="8.7109375" style="25" customWidth="1"/>
    <col min="8205" max="8205" width="16.7109375" style="25" customWidth="1"/>
    <col min="8206" max="8448" width="9.140625" style="25"/>
    <col min="8449" max="8449" width="16.7109375" style="25" customWidth="1"/>
    <col min="8450" max="8460" width="8.7109375" style="25" customWidth="1"/>
    <col min="8461" max="8461" width="16.7109375" style="25" customWidth="1"/>
    <col min="8462" max="8704" width="9.140625" style="25"/>
    <col min="8705" max="8705" width="16.7109375" style="25" customWidth="1"/>
    <col min="8706" max="8716" width="8.7109375" style="25" customWidth="1"/>
    <col min="8717" max="8717" width="16.7109375" style="25" customWidth="1"/>
    <col min="8718" max="8960" width="9.140625" style="25"/>
    <col min="8961" max="8961" width="16.7109375" style="25" customWidth="1"/>
    <col min="8962" max="8972" width="8.7109375" style="25" customWidth="1"/>
    <col min="8973" max="8973" width="16.7109375" style="25" customWidth="1"/>
    <col min="8974" max="9216" width="9.140625" style="25"/>
    <col min="9217" max="9217" width="16.7109375" style="25" customWidth="1"/>
    <col min="9218" max="9228" width="8.7109375" style="25" customWidth="1"/>
    <col min="9229" max="9229" width="16.7109375" style="25" customWidth="1"/>
    <col min="9230" max="9472" width="9.140625" style="25"/>
    <col min="9473" max="9473" width="16.7109375" style="25" customWidth="1"/>
    <col min="9474" max="9484" width="8.7109375" style="25" customWidth="1"/>
    <col min="9485" max="9485" width="16.7109375" style="25" customWidth="1"/>
    <col min="9486" max="9728" width="9.140625" style="25"/>
    <col min="9729" max="9729" width="16.7109375" style="25" customWidth="1"/>
    <col min="9730" max="9740" width="8.7109375" style="25" customWidth="1"/>
    <col min="9741" max="9741" width="16.7109375" style="25" customWidth="1"/>
    <col min="9742" max="9984" width="9.140625" style="25"/>
    <col min="9985" max="9985" width="16.7109375" style="25" customWidth="1"/>
    <col min="9986" max="9996" width="8.7109375" style="25" customWidth="1"/>
    <col min="9997" max="9997" width="16.7109375" style="25" customWidth="1"/>
    <col min="9998" max="10240" width="9.140625" style="25"/>
    <col min="10241" max="10241" width="16.7109375" style="25" customWidth="1"/>
    <col min="10242" max="10252" width="8.7109375" style="25" customWidth="1"/>
    <col min="10253" max="10253" width="16.7109375" style="25" customWidth="1"/>
    <col min="10254" max="10496" width="9.140625" style="25"/>
    <col min="10497" max="10497" width="16.7109375" style="25" customWidth="1"/>
    <col min="10498" max="10508" width="8.7109375" style="25" customWidth="1"/>
    <col min="10509" max="10509" width="16.7109375" style="25" customWidth="1"/>
    <col min="10510" max="10752" width="9.140625" style="25"/>
    <col min="10753" max="10753" width="16.7109375" style="25" customWidth="1"/>
    <col min="10754" max="10764" width="8.7109375" style="25" customWidth="1"/>
    <col min="10765" max="10765" width="16.7109375" style="25" customWidth="1"/>
    <col min="10766" max="11008" width="9.140625" style="25"/>
    <col min="11009" max="11009" width="16.7109375" style="25" customWidth="1"/>
    <col min="11010" max="11020" width="8.7109375" style="25" customWidth="1"/>
    <col min="11021" max="11021" width="16.7109375" style="25" customWidth="1"/>
    <col min="11022" max="11264" width="9.140625" style="25"/>
    <col min="11265" max="11265" width="16.7109375" style="25" customWidth="1"/>
    <col min="11266" max="11276" width="8.7109375" style="25" customWidth="1"/>
    <col min="11277" max="11277" width="16.7109375" style="25" customWidth="1"/>
    <col min="11278" max="11520" width="9.140625" style="25"/>
    <col min="11521" max="11521" width="16.7109375" style="25" customWidth="1"/>
    <col min="11522" max="11532" width="8.7109375" style="25" customWidth="1"/>
    <col min="11533" max="11533" width="16.7109375" style="25" customWidth="1"/>
    <col min="11534" max="11776" width="9.140625" style="25"/>
    <col min="11777" max="11777" width="16.7109375" style="25" customWidth="1"/>
    <col min="11778" max="11788" width="8.7109375" style="25" customWidth="1"/>
    <col min="11789" max="11789" width="16.7109375" style="25" customWidth="1"/>
    <col min="11790" max="12032" width="9.140625" style="25"/>
    <col min="12033" max="12033" width="16.7109375" style="25" customWidth="1"/>
    <col min="12034" max="12044" width="8.7109375" style="25" customWidth="1"/>
    <col min="12045" max="12045" width="16.7109375" style="25" customWidth="1"/>
    <col min="12046" max="12288" width="9.140625" style="25"/>
    <col min="12289" max="12289" width="16.7109375" style="25" customWidth="1"/>
    <col min="12290" max="12300" width="8.7109375" style="25" customWidth="1"/>
    <col min="12301" max="12301" width="16.7109375" style="25" customWidth="1"/>
    <col min="12302" max="12544" width="9.140625" style="25"/>
    <col min="12545" max="12545" width="16.7109375" style="25" customWidth="1"/>
    <col min="12546" max="12556" width="8.7109375" style="25" customWidth="1"/>
    <col min="12557" max="12557" width="16.7109375" style="25" customWidth="1"/>
    <col min="12558" max="12800" width="9.140625" style="25"/>
    <col min="12801" max="12801" width="16.7109375" style="25" customWidth="1"/>
    <col min="12802" max="12812" width="8.7109375" style="25" customWidth="1"/>
    <col min="12813" max="12813" width="16.7109375" style="25" customWidth="1"/>
    <col min="12814" max="13056" width="9.140625" style="25"/>
    <col min="13057" max="13057" width="16.7109375" style="25" customWidth="1"/>
    <col min="13058" max="13068" width="8.7109375" style="25" customWidth="1"/>
    <col min="13069" max="13069" width="16.7109375" style="25" customWidth="1"/>
    <col min="13070" max="13312" width="9.140625" style="25"/>
    <col min="13313" max="13313" width="16.7109375" style="25" customWidth="1"/>
    <col min="13314" max="13324" width="8.7109375" style="25" customWidth="1"/>
    <col min="13325" max="13325" width="16.7109375" style="25" customWidth="1"/>
    <col min="13326" max="13568" width="9.140625" style="25"/>
    <col min="13569" max="13569" width="16.7109375" style="25" customWidth="1"/>
    <col min="13570" max="13580" width="8.7109375" style="25" customWidth="1"/>
    <col min="13581" max="13581" width="16.7109375" style="25" customWidth="1"/>
    <col min="13582" max="13824" width="9.140625" style="25"/>
    <col min="13825" max="13825" width="16.7109375" style="25" customWidth="1"/>
    <col min="13826" max="13836" width="8.7109375" style="25" customWidth="1"/>
    <col min="13837" max="13837" width="16.7109375" style="25" customWidth="1"/>
    <col min="13838" max="14080" width="9.140625" style="25"/>
    <col min="14081" max="14081" width="16.7109375" style="25" customWidth="1"/>
    <col min="14082" max="14092" width="8.7109375" style="25" customWidth="1"/>
    <col min="14093" max="14093" width="16.7109375" style="25" customWidth="1"/>
    <col min="14094" max="14336" width="9.140625" style="25"/>
    <col min="14337" max="14337" width="16.7109375" style="25" customWidth="1"/>
    <col min="14338" max="14348" width="8.7109375" style="25" customWidth="1"/>
    <col min="14349" max="14349" width="16.7109375" style="25" customWidth="1"/>
    <col min="14350" max="14592" width="9.140625" style="25"/>
    <col min="14593" max="14593" width="16.7109375" style="25" customWidth="1"/>
    <col min="14594" max="14604" width="8.7109375" style="25" customWidth="1"/>
    <col min="14605" max="14605" width="16.7109375" style="25" customWidth="1"/>
    <col min="14606" max="14848" width="9.140625" style="25"/>
    <col min="14849" max="14849" width="16.7109375" style="25" customWidth="1"/>
    <col min="14850" max="14860" width="8.7109375" style="25" customWidth="1"/>
    <col min="14861" max="14861" width="16.7109375" style="25" customWidth="1"/>
    <col min="14862" max="15104" width="9.140625" style="25"/>
    <col min="15105" max="15105" width="16.7109375" style="25" customWidth="1"/>
    <col min="15106" max="15116" width="8.7109375" style="25" customWidth="1"/>
    <col min="15117" max="15117" width="16.7109375" style="25" customWidth="1"/>
    <col min="15118" max="15360" width="9.140625" style="25"/>
    <col min="15361" max="15361" width="16.7109375" style="25" customWidth="1"/>
    <col min="15362" max="15372" width="8.7109375" style="25" customWidth="1"/>
    <col min="15373" max="15373" width="16.7109375" style="25" customWidth="1"/>
    <col min="15374" max="15616" width="9.140625" style="25"/>
    <col min="15617" max="15617" width="16.7109375" style="25" customWidth="1"/>
    <col min="15618" max="15628" width="8.7109375" style="25" customWidth="1"/>
    <col min="15629" max="15629" width="16.7109375" style="25" customWidth="1"/>
    <col min="15630" max="15872" width="9.140625" style="25"/>
    <col min="15873" max="15873" width="16.7109375" style="25" customWidth="1"/>
    <col min="15874" max="15884" width="8.7109375" style="25" customWidth="1"/>
    <col min="15885" max="15885" width="16.7109375" style="25" customWidth="1"/>
    <col min="15886" max="16128" width="9.140625" style="25"/>
    <col min="16129" max="16129" width="16.7109375" style="25" customWidth="1"/>
    <col min="16130" max="16140" width="8.7109375" style="25" customWidth="1"/>
    <col min="16141" max="16141" width="16.7109375" style="25" customWidth="1"/>
    <col min="16142" max="16384" width="9.140625" style="25"/>
  </cols>
  <sheetData>
    <row r="1" spans="1:13" ht="23.25" x14ac:dyDescent="0.5">
      <c r="A1" s="1314" t="s">
        <v>467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</row>
    <row r="2" spans="1:13" ht="16.5" customHeight="1" x14ac:dyDescent="0.25">
      <c r="A2" s="1315" t="s">
        <v>730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</row>
    <row r="3" spans="1:13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</row>
    <row r="4" spans="1:13" ht="15.75" x14ac:dyDescent="0.25">
      <c r="A4" s="1311" t="s">
        <v>339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</row>
    <row r="5" spans="1:13" ht="13.5" x14ac:dyDescent="0.25">
      <c r="A5" s="255" t="s">
        <v>693</v>
      </c>
      <c r="B5" s="1206"/>
      <c r="C5" s="1206"/>
      <c r="D5" s="1206"/>
      <c r="E5" s="1206"/>
      <c r="F5" s="1206"/>
      <c r="G5" s="1206"/>
      <c r="H5" s="1209"/>
      <c r="I5" s="1206"/>
      <c r="J5" s="1206"/>
      <c r="K5" s="1206"/>
      <c r="L5" s="1206"/>
      <c r="M5" s="1124" t="s">
        <v>207</v>
      </c>
    </row>
    <row r="6" spans="1:13" ht="28.5" customHeight="1" thickBot="1" x14ac:dyDescent="0.25">
      <c r="A6" s="1374" t="s">
        <v>202</v>
      </c>
      <c r="B6" s="1380" t="s">
        <v>668</v>
      </c>
      <c r="C6" s="1381"/>
      <c r="D6" s="1381"/>
      <c r="E6" s="1381"/>
      <c r="F6" s="1381"/>
      <c r="G6" s="1381"/>
      <c r="H6" s="1381"/>
      <c r="I6" s="1381"/>
      <c r="J6" s="1381"/>
      <c r="K6" s="1381"/>
      <c r="L6" s="1382"/>
      <c r="M6" s="1377" t="s">
        <v>90</v>
      </c>
    </row>
    <row r="7" spans="1:13" ht="36" customHeight="1" thickTop="1" x14ac:dyDescent="0.2">
      <c r="A7" s="1375"/>
      <c r="B7" s="80" t="s">
        <v>387</v>
      </c>
      <c r="C7" s="80" t="s">
        <v>1047</v>
      </c>
      <c r="D7" s="216" t="s">
        <v>438</v>
      </c>
      <c r="E7" s="216" t="s">
        <v>60</v>
      </c>
      <c r="F7" s="216" t="s">
        <v>58</v>
      </c>
      <c r="G7" s="216" t="s">
        <v>437</v>
      </c>
      <c r="H7" s="216" t="s">
        <v>436</v>
      </c>
      <c r="I7" s="216">
        <v>4</v>
      </c>
      <c r="J7" s="216">
        <v>3</v>
      </c>
      <c r="K7" s="216">
        <v>2</v>
      </c>
      <c r="L7" s="216">
        <v>1</v>
      </c>
      <c r="M7" s="1378"/>
    </row>
    <row r="8" spans="1:13" ht="24.95" customHeight="1" thickBot="1" x14ac:dyDescent="0.25">
      <c r="A8" s="503" t="s">
        <v>91</v>
      </c>
      <c r="B8" s="146">
        <f t="shared" ref="B8:B18" si="0">SUM(C8:L8)</f>
        <v>1724</v>
      </c>
      <c r="C8" s="146">
        <v>13</v>
      </c>
      <c r="D8" s="147">
        <v>0</v>
      </c>
      <c r="E8" s="147">
        <v>2</v>
      </c>
      <c r="F8" s="147">
        <v>7</v>
      </c>
      <c r="G8" s="147">
        <v>30</v>
      </c>
      <c r="H8" s="147">
        <v>136</v>
      </c>
      <c r="I8" s="147">
        <v>97</v>
      </c>
      <c r="J8" s="147">
        <v>232</v>
      </c>
      <c r="K8" s="147">
        <v>632</v>
      </c>
      <c r="L8" s="147">
        <v>575</v>
      </c>
      <c r="M8" s="501" t="s">
        <v>497</v>
      </c>
    </row>
    <row r="9" spans="1:13" ht="24.95" customHeight="1" thickTop="1" thickBot="1" x14ac:dyDescent="0.25">
      <c r="A9" s="504" t="s">
        <v>92</v>
      </c>
      <c r="B9" s="150">
        <f t="shared" si="0"/>
        <v>1602</v>
      </c>
      <c r="C9" s="150">
        <v>13</v>
      </c>
      <c r="D9" s="151">
        <v>0</v>
      </c>
      <c r="E9" s="151">
        <v>0</v>
      </c>
      <c r="F9" s="151">
        <v>11</v>
      </c>
      <c r="G9" s="151">
        <v>60</v>
      </c>
      <c r="H9" s="151">
        <v>490</v>
      </c>
      <c r="I9" s="151">
        <v>301</v>
      </c>
      <c r="J9" s="151">
        <v>421</v>
      </c>
      <c r="K9" s="151">
        <v>269</v>
      </c>
      <c r="L9" s="151">
        <v>37</v>
      </c>
      <c r="M9" s="471" t="s">
        <v>815</v>
      </c>
    </row>
    <row r="10" spans="1:13" ht="24.95" customHeight="1" thickTop="1" thickBot="1" x14ac:dyDescent="0.25">
      <c r="A10" s="505" t="s">
        <v>93</v>
      </c>
      <c r="B10" s="148">
        <f t="shared" si="0"/>
        <v>1278</v>
      </c>
      <c r="C10" s="148">
        <v>26</v>
      </c>
      <c r="D10" s="149">
        <v>0</v>
      </c>
      <c r="E10" s="149">
        <v>2</v>
      </c>
      <c r="F10" s="149">
        <v>33</v>
      </c>
      <c r="G10" s="149">
        <v>190</v>
      </c>
      <c r="H10" s="149">
        <v>841</v>
      </c>
      <c r="I10" s="149">
        <v>97</v>
      </c>
      <c r="J10" s="149">
        <v>84</v>
      </c>
      <c r="K10" s="149">
        <v>5</v>
      </c>
      <c r="L10" s="149">
        <v>0</v>
      </c>
      <c r="M10" s="473" t="s">
        <v>94</v>
      </c>
    </row>
    <row r="11" spans="1:13" ht="24.95" customHeight="1" thickTop="1" thickBot="1" x14ac:dyDescent="0.25">
      <c r="A11" s="504" t="s">
        <v>95</v>
      </c>
      <c r="B11" s="150">
        <f t="shared" si="0"/>
        <v>960</v>
      </c>
      <c r="C11" s="150">
        <v>31</v>
      </c>
      <c r="D11" s="151">
        <v>2</v>
      </c>
      <c r="E11" s="151">
        <v>4</v>
      </c>
      <c r="F11" s="151">
        <v>89</v>
      </c>
      <c r="G11" s="151">
        <v>359</v>
      </c>
      <c r="H11" s="151">
        <v>441</v>
      </c>
      <c r="I11" s="151">
        <v>21</v>
      </c>
      <c r="J11" s="151">
        <v>13</v>
      </c>
      <c r="K11" s="151">
        <v>0</v>
      </c>
      <c r="L11" s="151">
        <v>0</v>
      </c>
      <c r="M11" s="474" t="s">
        <v>96</v>
      </c>
    </row>
    <row r="12" spans="1:13" ht="24.95" customHeight="1" thickTop="1" thickBot="1" x14ac:dyDescent="0.25">
      <c r="A12" s="505" t="s">
        <v>97</v>
      </c>
      <c r="B12" s="148">
        <f t="shared" si="0"/>
        <v>667</v>
      </c>
      <c r="C12" s="148">
        <v>37</v>
      </c>
      <c r="D12" s="149">
        <v>0</v>
      </c>
      <c r="E12" s="149">
        <v>17</v>
      </c>
      <c r="F12" s="149">
        <v>167</v>
      </c>
      <c r="G12" s="149">
        <v>304</v>
      </c>
      <c r="H12" s="149">
        <v>128</v>
      </c>
      <c r="I12" s="149">
        <v>14</v>
      </c>
      <c r="J12" s="149">
        <v>0</v>
      </c>
      <c r="K12" s="149">
        <v>0</v>
      </c>
      <c r="L12" s="149">
        <v>0</v>
      </c>
      <c r="M12" s="473" t="s">
        <v>98</v>
      </c>
    </row>
    <row r="13" spans="1:13" ht="24.95" customHeight="1" thickTop="1" thickBot="1" x14ac:dyDescent="0.25">
      <c r="A13" s="504" t="s">
        <v>99</v>
      </c>
      <c r="B13" s="150">
        <f t="shared" si="0"/>
        <v>411</v>
      </c>
      <c r="C13" s="150">
        <v>18</v>
      </c>
      <c r="D13" s="151">
        <v>1</v>
      </c>
      <c r="E13" s="151">
        <v>34</v>
      </c>
      <c r="F13" s="151">
        <v>163</v>
      </c>
      <c r="G13" s="151">
        <v>142</v>
      </c>
      <c r="H13" s="151">
        <v>53</v>
      </c>
      <c r="I13" s="151">
        <v>0</v>
      </c>
      <c r="J13" s="151">
        <v>0</v>
      </c>
      <c r="K13" s="151">
        <v>0</v>
      </c>
      <c r="L13" s="151">
        <v>0</v>
      </c>
      <c r="M13" s="474" t="s">
        <v>100</v>
      </c>
    </row>
    <row r="14" spans="1:13" ht="24.95" customHeight="1" thickTop="1" thickBot="1" x14ac:dyDescent="0.25">
      <c r="A14" s="505" t="s">
        <v>101</v>
      </c>
      <c r="B14" s="148">
        <f t="shared" si="0"/>
        <v>184</v>
      </c>
      <c r="C14" s="148">
        <v>8</v>
      </c>
      <c r="D14" s="149">
        <v>3</v>
      </c>
      <c r="E14" s="149">
        <v>34</v>
      </c>
      <c r="F14" s="149">
        <v>80</v>
      </c>
      <c r="G14" s="149">
        <v>48</v>
      </c>
      <c r="H14" s="149">
        <v>11</v>
      </c>
      <c r="I14" s="149">
        <v>0</v>
      </c>
      <c r="J14" s="149">
        <v>0</v>
      </c>
      <c r="K14" s="149">
        <v>0</v>
      </c>
      <c r="L14" s="149">
        <v>0</v>
      </c>
      <c r="M14" s="473" t="s">
        <v>102</v>
      </c>
    </row>
    <row r="15" spans="1:13" ht="24.95" customHeight="1" thickTop="1" thickBot="1" x14ac:dyDescent="0.25">
      <c r="A15" s="504" t="s">
        <v>103</v>
      </c>
      <c r="B15" s="150">
        <f t="shared" si="0"/>
        <v>75</v>
      </c>
      <c r="C15" s="150">
        <v>3</v>
      </c>
      <c r="D15" s="151">
        <v>1</v>
      </c>
      <c r="E15" s="151">
        <v>16</v>
      </c>
      <c r="F15" s="151">
        <v>36</v>
      </c>
      <c r="G15" s="151">
        <v>12</v>
      </c>
      <c r="H15" s="151">
        <v>7</v>
      </c>
      <c r="I15" s="151">
        <v>0</v>
      </c>
      <c r="J15" s="151">
        <v>0</v>
      </c>
      <c r="K15" s="151">
        <v>0</v>
      </c>
      <c r="L15" s="151">
        <v>0</v>
      </c>
      <c r="M15" s="474" t="s">
        <v>104</v>
      </c>
    </row>
    <row r="16" spans="1:13" ht="24.95" customHeight="1" thickTop="1" thickBot="1" x14ac:dyDescent="0.25">
      <c r="A16" s="505" t="s">
        <v>105</v>
      </c>
      <c r="B16" s="148">
        <f t="shared" si="0"/>
        <v>50</v>
      </c>
      <c r="C16" s="148">
        <v>2</v>
      </c>
      <c r="D16" s="149">
        <v>2</v>
      </c>
      <c r="E16" s="149">
        <v>21</v>
      </c>
      <c r="F16" s="149">
        <v>14</v>
      </c>
      <c r="G16" s="149">
        <v>7</v>
      </c>
      <c r="H16" s="149">
        <v>4</v>
      </c>
      <c r="I16" s="149">
        <v>0</v>
      </c>
      <c r="J16" s="149">
        <v>0</v>
      </c>
      <c r="K16" s="149">
        <v>0</v>
      </c>
      <c r="L16" s="149">
        <v>0</v>
      </c>
      <c r="M16" s="473" t="s">
        <v>106</v>
      </c>
    </row>
    <row r="17" spans="1:13" ht="24.95" customHeight="1" thickTop="1" x14ac:dyDescent="0.2">
      <c r="A17" s="506" t="s">
        <v>107</v>
      </c>
      <c r="B17" s="153">
        <f t="shared" si="0"/>
        <v>20</v>
      </c>
      <c r="C17" s="153">
        <v>1</v>
      </c>
      <c r="D17" s="172">
        <v>1</v>
      </c>
      <c r="E17" s="172">
        <v>10</v>
      </c>
      <c r="F17" s="172">
        <v>4</v>
      </c>
      <c r="G17" s="172">
        <v>4</v>
      </c>
      <c r="H17" s="172">
        <v>0</v>
      </c>
      <c r="I17" s="172">
        <v>0</v>
      </c>
      <c r="J17" s="172">
        <v>0</v>
      </c>
      <c r="K17" s="172">
        <v>0</v>
      </c>
      <c r="L17" s="172">
        <v>0</v>
      </c>
      <c r="M17" s="502" t="s">
        <v>108</v>
      </c>
    </row>
    <row r="18" spans="1:13" ht="24.95" customHeight="1" x14ac:dyDescent="0.2">
      <c r="A18" s="723" t="s">
        <v>69</v>
      </c>
      <c r="B18" s="717">
        <f t="shared" si="0"/>
        <v>0</v>
      </c>
      <c r="C18" s="717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8">
        <v>0</v>
      </c>
      <c r="M18" s="724" t="s">
        <v>70</v>
      </c>
    </row>
    <row r="19" spans="1:13" ht="30" customHeight="1" x14ac:dyDescent="0.2">
      <c r="A19" s="495" t="s">
        <v>42</v>
      </c>
      <c r="B19" s="721">
        <f t="shared" ref="B19" si="1">SUM(B8:B18)</f>
        <v>6971</v>
      </c>
      <c r="C19" s="721">
        <f>SUM(C8:C18)</f>
        <v>152</v>
      </c>
      <c r="D19" s="721">
        <f t="shared" ref="D19:K19" si="2">SUM(D8:D18)</f>
        <v>10</v>
      </c>
      <c r="E19" s="721">
        <f t="shared" si="2"/>
        <v>140</v>
      </c>
      <c r="F19" s="721">
        <f t="shared" si="2"/>
        <v>604</v>
      </c>
      <c r="G19" s="721">
        <f t="shared" si="2"/>
        <v>1156</v>
      </c>
      <c r="H19" s="721">
        <f t="shared" si="2"/>
        <v>2111</v>
      </c>
      <c r="I19" s="721">
        <f t="shared" si="2"/>
        <v>530</v>
      </c>
      <c r="J19" s="721">
        <f t="shared" si="2"/>
        <v>750</v>
      </c>
      <c r="K19" s="721">
        <f t="shared" si="2"/>
        <v>906</v>
      </c>
      <c r="L19" s="721">
        <f t="shared" ref="L19" si="3">SUM(L8:L18)</f>
        <v>612</v>
      </c>
      <c r="M19" s="490" t="s">
        <v>43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M19"/>
  <sheetViews>
    <sheetView view="pageBreakPreview" zoomScaleNormal="100" workbookViewId="0">
      <selection activeCell="O18" sqref="O18"/>
    </sheetView>
  </sheetViews>
  <sheetFormatPr defaultColWidth="9.140625" defaultRowHeight="15" x14ac:dyDescent="0.25"/>
  <cols>
    <col min="1" max="1" width="16.7109375" style="38" customWidth="1"/>
    <col min="2" max="12" width="10" style="38" customWidth="1"/>
    <col min="13" max="13" width="16.7109375" style="38" customWidth="1"/>
    <col min="14" max="256" width="9.140625" style="25"/>
    <col min="257" max="257" width="16.7109375" style="25" customWidth="1"/>
    <col min="258" max="268" width="8.7109375" style="25" customWidth="1"/>
    <col min="269" max="269" width="16.7109375" style="25" customWidth="1"/>
    <col min="270" max="512" width="9.140625" style="25"/>
    <col min="513" max="513" width="16.7109375" style="25" customWidth="1"/>
    <col min="514" max="524" width="8.7109375" style="25" customWidth="1"/>
    <col min="525" max="525" width="16.7109375" style="25" customWidth="1"/>
    <col min="526" max="768" width="9.140625" style="25"/>
    <col min="769" max="769" width="16.7109375" style="25" customWidth="1"/>
    <col min="770" max="780" width="8.7109375" style="25" customWidth="1"/>
    <col min="781" max="781" width="16.7109375" style="25" customWidth="1"/>
    <col min="782" max="1024" width="9.140625" style="25"/>
    <col min="1025" max="1025" width="16.7109375" style="25" customWidth="1"/>
    <col min="1026" max="1036" width="8.7109375" style="25" customWidth="1"/>
    <col min="1037" max="1037" width="16.7109375" style="25" customWidth="1"/>
    <col min="1038" max="1280" width="9.140625" style="25"/>
    <col min="1281" max="1281" width="16.7109375" style="25" customWidth="1"/>
    <col min="1282" max="1292" width="8.7109375" style="25" customWidth="1"/>
    <col min="1293" max="1293" width="16.7109375" style="25" customWidth="1"/>
    <col min="1294" max="1536" width="9.140625" style="25"/>
    <col min="1537" max="1537" width="16.7109375" style="25" customWidth="1"/>
    <col min="1538" max="1548" width="8.7109375" style="25" customWidth="1"/>
    <col min="1549" max="1549" width="16.7109375" style="25" customWidth="1"/>
    <col min="1550" max="1792" width="9.140625" style="25"/>
    <col min="1793" max="1793" width="16.7109375" style="25" customWidth="1"/>
    <col min="1794" max="1804" width="8.7109375" style="25" customWidth="1"/>
    <col min="1805" max="1805" width="16.7109375" style="25" customWidth="1"/>
    <col min="1806" max="2048" width="9.140625" style="25"/>
    <col min="2049" max="2049" width="16.7109375" style="25" customWidth="1"/>
    <col min="2050" max="2060" width="8.7109375" style="25" customWidth="1"/>
    <col min="2061" max="2061" width="16.7109375" style="25" customWidth="1"/>
    <col min="2062" max="2304" width="9.140625" style="25"/>
    <col min="2305" max="2305" width="16.7109375" style="25" customWidth="1"/>
    <col min="2306" max="2316" width="8.7109375" style="25" customWidth="1"/>
    <col min="2317" max="2317" width="16.7109375" style="25" customWidth="1"/>
    <col min="2318" max="2560" width="9.140625" style="25"/>
    <col min="2561" max="2561" width="16.7109375" style="25" customWidth="1"/>
    <col min="2562" max="2572" width="8.7109375" style="25" customWidth="1"/>
    <col min="2573" max="2573" width="16.7109375" style="25" customWidth="1"/>
    <col min="2574" max="2816" width="9.140625" style="25"/>
    <col min="2817" max="2817" width="16.7109375" style="25" customWidth="1"/>
    <col min="2818" max="2828" width="8.7109375" style="25" customWidth="1"/>
    <col min="2829" max="2829" width="16.7109375" style="25" customWidth="1"/>
    <col min="2830" max="3072" width="9.140625" style="25"/>
    <col min="3073" max="3073" width="16.7109375" style="25" customWidth="1"/>
    <col min="3074" max="3084" width="8.7109375" style="25" customWidth="1"/>
    <col min="3085" max="3085" width="16.7109375" style="25" customWidth="1"/>
    <col min="3086" max="3328" width="9.140625" style="25"/>
    <col min="3329" max="3329" width="16.7109375" style="25" customWidth="1"/>
    <col min="3330" max="3340" width="8.7109375" style="25" customWidth="1"/>
    <col min="3341" max="3341" width="16.7109375" style="25" customWidth="1"/>
    <col min="3342" max="3584" width="9.140625" style="25"/>
    <col min="3585" max="3585" width="16.7109375" style="25" customWidth="1"/>
    <col min="3586" max="3596" width="8.7109375" style="25" customWidth="1"/>
    <col min="3597" max="3597" width="16.7109375" style="25" customWidth="1"/>
    <col min="3598" max="3840" width="9.140625" style="25"/>
    <col min="3841" max="3841" width="16.7109375" style="25" customWidth="1"/>
    <col min="3842" max="3852" width="8.7109375" style="25" customWidth="1"/>
    <col min="3853" max="3853" width="16.7109375" style="25" customWidth="1"/>
    <col min="3854" max="4096" width="9.140625" style="25"/>
    <col min="4097" max="4097" width="16.7109375" style="25" customWidth="1"/>
    <col min="4098" max="4108" width="8.7109375" style="25" customWidth="1"/>
    <col min="4109" max="4109" width="16.7109375" style="25" customWidth="1"/>
    <col min="4110" max="4352" width="9.140625" style="25"/>
    <col min="4353" max="4353" width="16.7109375" style="25" customWidth="1"/>
    <col min="4354" max="4364" width="8.7109375" style="25" customWidth="1"/>
    <col min="4365" max="4365" width="16.7109375" style="25" customWidth="1"/>
    <col min="4366" max="4608" width="9.140625" style="25"/>
    <col min="4609" max="4609" width="16.7109375" style="25" customWidth="1"/>
    <col min="4610" max="4620" width="8.7109375" style="25" customWidth="1"/>
    <col min="4621" max="4621" width="16.7109375" style="25" customWidth="1"/>
    <col min="4622" max="4864" width="9.140625" style="25"/>
    <col min="4865" max="4865" width="16.7109375" style="25" customWidth="1"/>
    <col min="4866" max="4876" width="8.7109375" style="25" customWidth="1"/>
    <col min="4877" max="4877" width="16.7109375" style="25" customWidth="1"/>
    <col min="4878" max="5120" width="9.140625" style="25"/>
    <col min="5121" max="5121" width="16.7109375" style="25" customWidth="1"/>
    <col min="5122" max="5132" width="8.7109375" style="25" customWidth="1"/>
    <col min="5133" max="5133" width="16.7109375" style="25" customWidth="1"/>
    <col min="5134" max="5376" width="9.140625" style="25"/>
    <col min="5377" max="5377" width="16.7109375" style="25" customWidth="1"/>
    <col min="5378" max="5388" width="8.7109375" style="25" customWidth="1"/>
    <col min="5389" max="5389" width="16.7109375" style="25" customWidth="1"/>
    <col min="5390" max="5632" width="9.140625" style="25"/>
    <col min="5633" max="5633" width="16.7109375" style="25" customWidth="1"/>
    <col min="5634" max="5644" width="8.7109375" style="25" customWidth="1"/>
    <col min="5645" max="5645" width="16.7109375" style="25" customWidth="1"/>
    <col min="5646" max="5888" width="9.140625" style="25"/>
    <col min="5889" max="5889" width="16.7109375" style="25" customWidth="1"/>
    <col min="5890" max="5900" width="8.7109375" style="25" customWidth="1"/>
    <col min="5901" max="5901" width="16.7109375" style="25" customWidth="1"/>
    <col min="5902" max="6144" width="9.140625" style="25"/>
    <col min="6145" max="6145" width="16.7109375" style="25" customWidth="1"/>
    <col min="6146" max="6156" width="8.7109375" style="25" customWidth="1"/>
    <col min="6157" max="6157" width="16.7109375" style="25" customWidth="1"/>
    <col min="6158" max="6400" width="9.140625" style="25"/>
    <col min="6401" max="6401" width="16.7109375" style="25" customWidth="1"/>
    <col min="6402" max="6412" width="8.7109375" style="25" customWidth="1"/>
    <col min="6413" max="6413" width="16.7109375" style="25" customWidth="1"/>
    <col min="6414" max="6656" width="9.140625" style="25"/>
    <col min="6657" max="6657" width="16.7109375" style="25" customWidth="1"/>
    <col min="6658" max="6668" width="8.7109375" style="25" customWidth="1"/>
    <col min="6669" max="6669" width="16.7109375" style="25" customWidth="1"/>
    <col min="6670" max="6912" width="9.140625" style="25"/>
    <col min="6913" max="6913" width="16.7109375" style="25" customWidth="1"/>
    <col min="6914" max="6924" width="8.7109375" style="25" customWidth="1"/>
    <col min="6925" max="6925" width="16.7109375" style="25" customWidth="1"/>
    <col min="6926" max="7168" width="9.140625" style="25"/>
    <col min="7169" max="7169" width="16.7109375" style="25" customWidth="1"/>
    <col min="7170" max="7180" width="8.7109375" style="25" customWidth="1"/>
    <col min="7181" max="7181" width="16.7109375" style="25" customWidth="1"/>
    <col min="7182" max="7424" width="9.140625" style="25"/>
    <col min="7425" max="7425" width="16.7109375" style="25" customWidth="1"/>
    <col min="7426" max="7436" width="8.7109375" style="25" customWidth="1"/>
    <col min="7437" max="7437" width="16.7109375" style="25" customWidth="1"/>
    <col min="7438" max="7680" width="9.140625" style="25"/>
    <col min="7681" max="7681" width="16.7109375" style="25" customWidth="1"/>
    <col min="7682" max="7692" width="8.7109375" style="25" customWidth="1"/>
    <col min="7693" max="7693" width="16.7109375" style="25" customWidth="1"/>
    <col min="7694" max="7936" width="9.140625" style="25"/>
    <col min="7937" max="7937" width="16.7109375" style="25" customWidth="1"/>
    <col min="7938" max="7948" width="8.7109375" style="25" customWidth="1"/>
    <col min="7949" max="7949" width="16.7109375" style="25" customWidth="1"/>
    <col min="7950" max="8192" width="9.140625" style="25"/>
    <col min="8193" max="8193" width="16.7109375" style="25" customWidth="1"/>
    <col min="8194" max="8204" width="8.7109375" style="25" customWidth="1"/>
    <col min="8205" max="8205" width="16.7109375" style="25" customWidth="1"/>
    <col min="8206" max="8448" width="9.140625" style="25"/>
    <col min="8449" max="8449" width="16.7109375" style="25" customWidth="1"/>
    <col min="8450" max="8460" width="8.7109375" style="25" customWidth="1"/>
    <col min="8461" max="8461" width="16.7109375" style="25" customWidth="1"/>
    <col min="8462" max="8704" width="9.140625" style="25"/>
    <col min="8705" max="8705" width="16.7109375" style="25" customWidth="1"/>
    <col min="8706" max="8716" width="8.7109375" style="25" customWidth="1"/>
    <col min="8717" max="8717" width="16.7109375" style="25" customWidth="1"/>
    <col min="8718" max="8960" width="9.140625" style="25"/>
    <col min="8961" max="8961" width="16.7109375" style="25" customWidth="1"/>
    <col min="8962" max="8972" width="8.7109375" style="25" customWidth="1"/>
    <col min="8973" max="8973" width="16.7109375" style="25" customWidth="1"/>
    <col min="8974" max="9216" width="9.140625" style="25"/>
    <col min="9217" max="9217" width="16.7109375" style="25" customWidth="1"/>
    <col min="9218" max="9228" width="8.7109375" style="25" customWidth="1"/>
    <col min="9229" max="9229" width="16.7109375" style="25" customWidth="1"/>
    <col min="9230" max="9472" width="9.140625" style="25"/>
    <col min="9473" max="9473" width="16.7109375" style="25" customWidth="1"/>
    <col min="9474" max="9484" width="8.7109375" style="25" customWidth="1"/>
    <col min="9485" max="9485" width="16.7109375" style="25" customWidth="1"/>
    <col min="9486" max="9728" width="9.140625" style="25"/>
    <col min="9729" max="9729" width="16.7109375" style="25" customWidth="1"/>
    <col min="9730" max="9740" width="8.7109375" style="25" customWidth="1"/>
    <col min="9741" max="9741" width="16.7109375" style="25" customWidth="1"/>
    <col min="9742" max="9984" width="9.140625" style="25"/>
    <col min="9985" max="9985" width="16.7109375" style="25" customWidth="1"/>
    <col min="9986" max="9996" width="8.7109375" style="25" customWidth="1"/>
    <col min="9997" max="9997" width="16.7109375" style="25" customWidth="1"/>
    <col min="9998" max="10240" width="9.140625" style="25"/>
    <col min="10241" max="10241" width="16.7109375" style="25" customWidth="1"/>
    <col min="10242" max="10252" width="8.7109375" style="25" customWidth="1"/>
    <col min="10253" max="10253" width="16.7109375" style="25" customWidth="1"/>
    <col min="10254" max="10496" width="9.140625" style="25"/>
    <col min="10497" max="10497" width="16.7109375" style="25" customWidth="1"/>
    <col min="10498" max="10508" width="8.7109375" style="25" customWidth="1"/>
    <col min="10509" max="10509" width="16.7109375" style="25" customWidth="1"/>
    <col min="10510" max="10752" width="9.140625" style="25"/>
    <col min="10753" max="10753" width="16.7109375" style="25" customWidth="1"/>
    <col min="10754" max="10764" width="8.7109375" style="25" customWidth="1"/>
    <col min="10765" max="10765" width="16.7109375" style="25" customWidth="1"/>
    <col min="10766" max="11008" width="9.140625" style="25"/>
    <col min="11009" max="11009" width="16.7109375" style="25" customWidth="1"/>
    <col min="11010" max="11020" width="8.7109375" style="25" customWidth="1"/>
    <col min="11021" max="11021" width="16.7109375" style="25" customWidth="1"/>
    <col min="11022" max="11264" width="9.140625" style="25"/>
    <col min="11265" max="11265" width="16.7109375" style="25" customWidth="1"/>
    <col min="11266" max="11276" width="8.7109375" style="25" customWidth="1"/>
    <col min="11277" max="11277" width="16.7109375" style="25" customWidth="1"/>
    <col min="11278" max="11520" width="9.140625" style="25"/>
    <col min="11521" max="11521" width="16.7109375" style="25" customWidth="1"/>
    <col min="11522" max="11532" width="8.7109375" style="25" customWidth="1"/>
    <col min="11533" max="11533" width="16.7109375" style="25" customWidth="1"/>
    <col min="11534" max="11776" width="9.140625" style="25"/>
    <col min="11777" max="11777" width="16.7109375" style="25" customWidth="1"/>
    <col min="11778" max="11788" width="8.7109375" style="25" customWidth="1"/>
    <col min="11789" max="11789" width="16.7109375" style="25" customWidth="1"/>
    <col min="11790" max="12032" width="9.140625" style="25"/>
    <col min="12033" max="12033" width="16.7109375" style="25" customWidth="1"/>
    <col min="12034" max="12044" width="8.7109375" style="25" customWidth="1"/>
    <col min="12045" max="12045" width="16.7109375" style="25" customWidth="1"/>
    <col min="12046" max="12288" width="9.140625" style="25"/>
    <col min="12289" max="12289" width="16.7109375" style="25" customWidth="1"/>
    <col min="12290" max="12300" width="8.7109375" style="25" customWidth="1"/>
    <col min="12301" max="12301" width="16.7109375" style="25" customWidth="1"/>
    <col min="12302" max="12544" width="9.140625" style="25"/>
    <col min="12545" max="12545" width="16.7109375" style="25" customWidth="1"/>
    <col min="12546" max="12556" width="8.7109375" style="25" customWidth="1"/>
    <col min="12557" max="12557" width="16.7109375" style="25" customWidth="1"/>
    <col min="12558" max="12800" width="9.140625" style="25"/>
    <col min="12801" max="12801" width="16.7109375" style="25" customWidth="1"/>
    <col min="12802" max="12812" width="8.7109375" style="25" customWidth="1"/>
    <col min="12813" max="12813" width="16.7109375" style="25" customWidth="1"/>
    <col min="12814" max="13056" width="9.140625" style="25"/>
    <col min="13057" max="13057" width="16.7109375" style="25" customWidth="1"/>
    <col min="13058" max="13068" width="8.7109375" style="25" customWidth="1"/>
    <col min="13069" max="13069" width="16.7109375" style="25" customWidth="1"/>
    <col min="13070" max="13312" width="9.140625" style="25"/>
    <col min="13313" max="13313" width="16.7109375" style="25" customWidth="1"/>
    <col min="13314" max="13324" width="8.7109375" style="25" customWidth="1"/>
    <col min="13325" max="13325" width="16.7109375" style="25" customWidth="1"/>
    <col min="13326" max="13568" width="9.140625" style="25"/>
    <col min="13569" max="13569" width="16.7109375" style="25" customWidth="1"/>
    <col min="13570" max="13580" width="8.7109375" style="25" customWidth="1"/>
    <col min="13581" max="13581" width="16.7109375" style="25" customWidth="1"/>
    <col min="13582" max="13824" width="9.140625" style="25"/>
    <col min="13825" max="13825" width="16.7109375" style="25" customWidth="1"/>
    <col min="13826" max="13836" width="8.7109375" style="25" customWidth="1"/>
    <col min="13837" max="13837" width="16.7109375" style="25" customWidth="1"/>
    <col min="13838" max="14080" width="9.140625" style="25"/>
    <col min="14081" max="14081" width="16.7109375" style="25" customWidth="1"/>
    <col min="14082" max="14092" width="8.7109375" style="25" customWidth="1"/>
    <col min="14093" max="14093" width="16.7109375" style="25" customWidth="1"/>
    <col min="14094" max="14336" width="9.140625" style="25"/>
    <col min="14337" max="14337" width="16.7109375" style="25" customWidth="1"/>
    <col min="14338" max="14348" width="8.7109375" style="25" customWidth="1"/>
    <col min="14349" max="14349" width="16.7109375" style="25" customWidth="1"/>
    <col min="14350" max="14592" width="9.140625" style="25"/>
    <col min="14593" max="14593" width="16.7109375" style="25" customWidth="1"/>
    <col min="14594" max="14604" width="8.7109375" style="25" customWidth="1"/>
    <col min="14605" max="14605" width="16.7109375" style="25" customWidth="1"/>
    <col min="14606" max="14848" width="9.140625" style="25"/>
    <col min="14849" max="14849" width="16.7109375" style="25" customWidth="1"/>
    <col min="14850" max="14860" width="8.7109375" style="25" customWidth="1"/>
    <col min="14861" max="14861" width="16.7109375" style="25" customWidth="1"/>
    <col min="14862" max="15104" width="9.140625" style="25"/>
    <col min="15105" max="15105" width="16.7109375" style="25" customWidth="1"/>
    <col min="15106" max="15116" width="8.7109375" style="25" customWidth="1"/>
    <col min="15117" max="15117" width="16.7109375" style="25" customWidth="1"/>
    <col min="15118" max="15360" width="9.140625" style="25"/>
    <col min="15361" max="15361" width="16.7109375" style="25" customWidth="1"/>
    <col min="15362" max="15372" width="8.7109375" style="25" customWidth="1"/>
    <col min="15373" max="15373" width="16.7109375" style="25" customWidth="1"/>
    <col min="15374" max="15616" width="9.140625" style="25"/>
    <col min="15617" max="15617" width="16.7109375" style="25" customWidth="1"/>
    <col min="15618" max="15628" width="8.7109375" style="25" customWidth="1"/>
    <col min="15629" max="15629" width="16.7109375" style="25" customWidth="1"/>
    <col min="15630" max="15872" width="9.140625" style="25"/>
    <col min="15873" max="15873" width="16.7109375" style="25" customWidth="1"/>
    <col min="15874" max="15884" width="8.7109375" style="25" customWidth="1"/>
    <col min="15885" max="15885" width="16.7109375" style="25" customWidth="1"/>
    <col min="15886" max="16128" width="9.140625" style="25"/>
    <col min="16129" max="16129" width="16.7109375" style="25" customWidth="1"/>
    <col min="16130" max="16140" width="8.7109375" style="25" customWidth="1"/>
    <col min="16141" max="16141" width="16.7109375" style="25" customWidth="1"/>
    <col min="16142" max="16384" width="9.140625" style="25"/>
  </cols>
  <sheetData>
    <row r="1" spans="1:13" ht="23.25" x14ac:dyDescent="0.5">
      <c r="A1" s="1314" t="s">
        <v>467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</row>
    <row r="2" spans="1:13" ht="16.5" customHeight="1" x14ac:dyDescent="0.25">
      <c r="A2" s="1315" t="s">
        <v>730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</row>
    <row r="3" spans="1:13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</row>
    <row r="4" spans="1:13" ht="15.75" x14ac:dyDescent="0.25">
      <c r="A4" s="1311" t="s">
        <v>340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</row>
    <row r="5" spans="1:13" ht="13.5" x14ac:dyDescent="0.25">
      <c r="A5" s="255" t="s">
        <v>694</v>
      </c>
      <c r="B5" s="1206"/>
      <c r="C5" s="1206"/>
      <c r="D5" s="1206"/>
      <c r="E5" s="1206"/>
      <c r="F5" s="1206"/>
      <c r="G5" s="1206"/>
      <c r="H5" s="1209"/>
      <c r="I5" s="1206"/>
      <c r="J5" s="1206"/>
      <c r="K5" s="1206"/>
      <c r="L5" s="1206"/>
      <c r="M5" s="1124" t="s">
        <v>208</v>
      </c>
    </row>
    <row r="6" spans="1:13" ht="28.5" customHeight="1" thickBot="1" x14ac:dyDescent="0.25">
      <c r="A6" s="1374" t="s">
        <v>202</v>
      </c>
      <c r="B6" s="1380" t="s">
        <v>668</v>
      </c>
      <c r="C6" s="1381"/>
      <c r="D6" s="1381"/>
      <c r="E6" s="1381"/>
      <c r="F6" s="1381"/>
      <c r="G6" s="1381"/>
      <c r="H6" s="1381"/>
      <c r="I6" s="1381"/>
      <c r="J6" s="1381"/>
      <c r="K6" s="1381"/>
      <c r="L6" s="1382"/>
      <c r="M6" s="1377" t="s">
        <v>90</v>
      </c>
    </row>
    <row r="7" spans="1:13" ht="35.25" customHeight="1" thickTop="1" x14ac:dyDescent="0.2">
      <c r="A7" s="1375"/>
      <c r="B7" s="80" t="s">
        <v>387</v>
      </c>
      <c r="C7" s="80" t="s">
        <v>1047</v>
      </c>
      <c r="D7" s="216" t="s">
        <v>438</v>
      </c>
      <c r="E7" s="216" t="s">
        <v>60</v>
      </c>
      <c r="F7" s="216" t="s">
        <v>58</v>
      </c>
      <c r="G7" s="216" t="s">
        <v>437</v>
      </c>
      <c r="H7" s="216" t="s">
        <v>436</v>
      </c>
      <c r="I7" s="216">
        <v>4</v>
      </c>
      <c r="J7" s="216">
        <v>3</v>
      </c>
      <c r="K7" s="216">
        <v>2</v>
      </c>
      <c r="L7" s="216">
        <v>1</v>
      </c>
      <c r="M7" s="1378"/>
    </row>
    <row r="8" spans="1:13" ht="24.95" customHeight="1" thickBot="1" x14ac:dyDescent="0.25">
      <c r="A8" s="503" t="s">
        <v>91</v>
      </c>
      <c r="B8" s="146">
        <f t="shared" ref="B8:B18" si="0">SUM(C8:L8)</f>
        <v>7656</v>
      </c>
      <c r="C8" s="146">
        <v>10</v>
      </c>
      <c r="D8" s="147">
        <v>1</v>
      </c>
      <c r="E8" s="147">
        <v>13</v>
      </c>
      <c r="F8" s="147">
        <v>75</v>
      </c>
      <c r="G8" s="147">
        <v>316</v>
      </c>
      <c r="H8" s="147">
        <v>1457</v>
      </c>
      <c r="I8" s="147">
        <v>734</v>
      </c>
      <c r="J8" s="147">
        <v>924</v>
      </c>
      <c r="K8" s="147">
        <v>1988</v>
      </c>
      <c r="L8" s="147">
        <v>2138</v>
      </c>
      <c r="M8" s="501" t="s">
        <v>497</v>
      </c>
    </row>
    <row r="9" spans="1:13" ht="24.95" customHeight="1" thickTop="1" thickBot="1" x14ac:dyDescent="0.25">
      <c r="A9" s="504" t="s">
        <v>92</v>
      </c>
      <c r="B9" s="150">
        <f t="shared" si="0"/>
        <v>5522</v>
      </c>
      <c r="C9" s="150">
        <v>20</v>
      </c>
      <c r="D9" s="151">
        <v>1</v>
      </c>
      <c r="E9" s="151">
        <v>14</v>
      </c>
      <c r="F9" s="151">
        <v>54</v>
      </c>
      <c r="G9" s="151">
        <v>547</v>
      </c>
      <c r="H9" s="151">
        <v>2961</v>
      </c>
      <c r="I9" s="151">
        <v>838</v>
      </c>
      <c r="J9" s="151">
        <v>617</v>
      </c>
      <c r="K9" s="151">
        <v>367</v>
      </c>
      <c r="L9" s="151">
        <v>103</v>
      </c>
      <c r="M9" s="471" t="s">
        <v>815</v>
      </c>
    </row>
    <row r="10" spans="1:13" ht="24.95" customHeight="1" thickTop="1" thickBot="1" x14ac:dyDescent="0.25">
      <c r="A10" s="505" t="s">
        <v>93</v>
      </c>
      <c r="B10" s="148">
        <f t="shared" si="0"/>
        <v>3634</v>
      </c>
      <c r="C10" s="148">
        <v>24</v>
      </c>
      <c r="D10" s="149">
        <v>0</v>
      </c>
      <c r="E10" s="149">
        <v>13</v>
      </c>
      <c r="F10" s="149">
        <v>168</v>
      </c>
      <c r="G10" s="149">
        <v>1113</v>
      </c>
      <c r="H10" s="149">
        <v>2105</v>
      </c>
      <c r="I10" s="149">
        <v>142</v>
      </c>
      <c r="J10" s="149">
        <v>67</v>
      </c>
      <c r="K10" s="149">
        <v>2</v>
      </c>
      <c r="L10" s="149">
        <v>0</v>
      </c>
      <c r="M10" s="473" t="s">
        <v>94</v>
      </c>
    </row>
    <row r="11" spans="1:13" ht="24.95" customHeight="1" thickTop="1" thickBot="1" x14ac:dyDescent="0.25">
      <c r="A11" s="504" t="s">
        <v>95</v>
      </c>
      <c r="B11" s="150">
        <f t="shared" si="0"/>
        <v>1901</v>
      </c>
      <c r="C11" s="150">
        <v>20</v>
      </c>
      <c r="D11" s="151">
        <v>1</v>
      </c>
      <c r="E11" s="151">
        <v>39</v>
      </c>
      <c r="F11" s="151">
        <v>301</v>
      </c>
      <c r="G11" s="151">
        <v>899</v>
      </c>
      <c r="H11" s="151">
        <v>604</v>
      </c>
      <c r="I11" s="151">
        <v>25</v>
      </c>
      <c r="J11" s="151">
        <v>12</v>
      </c>
      <c r="K11" s="151">
        <v>0</v>
      </c>
      <c r="L11" s="151">
        <v>0</v>
      </c>
      <c r="M11" s="474" t="s">
        <v>96</v>
      </c>
    </row>
    <row r="12" spans="1:13" ht="24.95" customHeight="1" thickTop="1" thickBot="1" x14ac:dyDescent="0.25">
      <c r="A12" s="505" t="s">
        <v>97</v>
      </c>
      <c r="B12" s="148">
        <f t="shared" si="0"/>
        <v>894</v>
      </c>
      <c r="C12" s="148">
        <v>15</v>
      </c>
      <c r="D12" s="149">
        <v>4</v>
      </c>
      <c r="E12" s="149">
        <v>51</v>
      </c>
      <c r="F12" s="149">
        <v>266</v>
      </c>
      <c r="G12" s="149">
        <v>411</v>
      </c>
      <c r="H12" s="149">
        <v>142</v>
      </c>
      <c r="I12" s="149">
        <v>5</v>
      </c>
      <c r="J12" s="149">
        <v>0</v>
      </c>
      <c r="K12" s="149">
        <v>0</v>
      </c>
      <c r="L12" s="149">
        <v>0</v>
      </c>
      <c r="M12" s="473" t="s">
        <v>98</v>
      </c>
    </row>
    <row r="13" spans="1:13" ht="24.95" customHeight="1" thickTop="1" thickBot="1" x14ac:dyDescent="0.25">
      <c r="A13" s="504" t="s">
        <v>99</v>
      </c>
      <c r="B13" s="150">
        <f t="shared" si="0"/>
        <v>398</v>
      </c>
      <c r="C13" s="150">
        <v>8</v>
      </c>
      <c r="D13" s="151">
        <v>3</v>
      </c>
      <c r="E13" s="151">
        <v>49</v>
      </c>
      <c r="F13" s="151">
        <v>161</v>
      </c>
      <c r="G13" s="151">
        <v>148</v>
      </c>
      <c r="H13" s="151">
        <v>29</v>
      </c>
      <c r="I13" s="151">
        <v>0</v>
      </c>
      <c r="J13" s="151">
        <v>0</v>
      </c>
      <c r="K13" s="151">
        <v>0</v>
      </c>
      <c r="L13" s="151">
        <v>0</v>
      </c>
      <c r="M13" s="474" t="s">
        <v>100</v>
      </c>
    </row>
    <row r="14" spans="1:13" ht="24.95" customHeight="1" thickTop="1" thickBot="1" x14ac:dyDescent="0.25">
      <c r="A14" s="505" t="s">
        <v>101</v>
      </c>
      <c r="B14" s="148">
        <f t="shared" si="0"/>
        <v>179</v>
      </c>
      <c r="C14" s="148">
        <v>3</v>
      </c>
      <c r="D14" s="149">
        <v>5</v>
      </c>
      <c r="E14" s="149">
        <v>34</v>
      </c>
      <c r="F14" s="149">
        <v>90</v>
      </c>
      <c r="G14" s="149">
        <v>38</v>
      </c>
      <c r="H14" s="149">
        <v>9</v>
      </c>
      <c r="I14" s="149">
        <v>0</v>
      </c>
      <c r="J14" s="149">
        <v>0</v>
      </c>
      <c r="K14" s="149">
        <v>0</v>
      </c>
      <c r="L14" s="149">
        <v>0</v>
      </c>
      <c r="M14" s="473" t="s">
        <v>102</v>
      </c>
    </row>
    <row r="15" spans="1:13" ht="24.95" customHeight="1" thickTop="1" thickBot="1" x14ac:dyDescent="0.25">
      <c r="A15" s="504" t="s">
        <v>103</v>
      </c>
      <c r="B15" s="150">
        <f t="shared" si="0"/>
        <v>94</v>
      </c>
      <c r="C15" s="150">
        <v>4</v>
      </c>
      <c r="D15" s="151">
        <v>2</v>
      </c>
      <c r="E15" s="151">
        <v>27</v>
      </c>
      <c r="F15" s="151">
        <v>43</v>
      </c>
      <c r="G15" s="151">
        <v>16</v>
      </c>
      <c r="H15" s="151">
        <v>2</v>
      </c>
      <c r="I15" s="151">
        <v>0</v>
      </c>
      <c r="J15" s="151">
        <v>0</v>
      </c>
      <c r="K15" s="151">
        <v>0</v>
      </c>
      <c r="L15" s="151">
        <v>0</v>
      </c>
      <c r="M15" s="474" t="s">
        <v>104</v>
      </c>
    </row>
    <row r="16" spans="1:13" ht="24.95" customHeight="1" thickTop="1" thickBot="1" x14ac:dyDescent="0.25">
      <c r="A16" s="505" t="s">
        <v>105</v>
      </c>
      <c r="B16" s="148">
        <f t="shared" si="0"/>
        <v>45</v>
      </c>
      <c r="C16" s="148">
        <v>1</v>
      </c>
      <c r="D16" s="149">
        <v>0</v>
      </c>
      <c r="E16" s="149">
        <v>15</v>
      </c>
      <c r="F16" s="149">
        <v>22</v>
      </c>
      <c r="G16" s="149">
        <v>5</v>
      </c>
      <c r="H16" s="149">
        <v>2</v>
      </c>
      <c r="I16" s="149">
        <v>0</v>
      </c>
      <c r="J16" s="149">
        <v>0</v>
      </c>
      <c r="K16" s="149">
        <v>0</v>
      </c>
      <c r="L16" s="149">
        <v>0</v>
      </c>
      <c r="M16" s="473" t="s">
        <v>106</v>
      </c>
    </row>
    <row r="17" spans="1:13" ht="24.95" customHeight="1" thickTop="1" x14ac:dyDescent="0.2">
      <c r="A17" s="506" t="s">
        <v>107</v>
      </c>
      <c r="B17" s="153">
        <f t="shared" si="0"/>
        <v>28</v>
      </c>
      <c r="C17" s="153">
        <v>0</v>
      </c>
      <c r="D17" s="172">
        <v>3</v>
      </c>
      <c r="E17" s="172">
        <v>14</v>
      </c>
      <c r="F17" s="172">
        <v>8</v>
      </c>
      <c r="G17" s="172">
        <v>2</v>
      </c>
      <c r="H17" s="172">
        <v>1</v>
      </c>
      <c r="I17" s="172">
        <v>0</v>
      </c>
      <c r="J17" s="172">
        <v>0</v>
      </c>
      <c r="K17" s="172">
        <v>0</v>
      </c>
      <c r="L17" s="172">
        <v>0</v>
      </c>
      <c r="M17" s="502" t="s">
        <v>108</v>
      </c>
    </row>
    <row r="18" spans="1:13" ht="24.95" customHeight="1" x14ac:dyDescent="0.2">
      <c r="A18" s="723" t="s">
        <v>69</v>
      </c>
      <c r="B18" s="717">
        <f t="shared" si="0"/>
        <v>0</v>
      </c>
      <c r="C18" s="717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8">
        <v>0</v>
      </c>
      <c r="M18" s="724" t="s">
        <v>70</v>
      </c>
    </row>
    <row r="19" spans="1:13" ht="30" customHeight="1" x14ac:dyDescent="0.2">
      <c r="A19" s="495" t="s">
        <v>42</v>
      </c>
      <c r="B19" s="721">
        <f t="shared" ref="B19:H19" si="1">SUM(B8:B18)</f>
        <v>20351</v>
      </c>
      <c r="C19" s="721">
        <f t="shared" si="1"/>
        <v>105</v>
      </c>
      <c r="D19" s="721">
        <f t="shared" si="1"/>
        <v>20</v>
      </c>
      <c r="E19" s="721">
        <f t="shared" si="1"/>
        <v>269</v>
      </c>
      <c r="F19" s="721">
        <f t="shared" si="1"/>
        <v>1188</v>
      </c>
      <c r="G19" s="721">
        <f t="shared" si="1"/>
        <v>3495</v>
      </c>
      <c r="H19" s="721">
        <f t="shared" si="1"/>
        <v>7312</v>
      </c>
      <c r="I19" s="721">
        <f t="shared" ref="I19:L19" si="2">SUM(I8:I17)</f>
        <v>1744</v>
      </c>
      <c r="J19" s="721">
        <f t="shared" si="2"/>
        <v>1620</v>
      </c>
      <c r="K19" s="721">
        <f t="shared" si="2"/>
        <v>2357</v>
      </c>
      <c r="L19" s="721">
        <f t="shared" si="2"/>
        <v>2241</v>
      </c>
      <c r="M19" s="490" t="s">
        <v>43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M19"/>
  <sheetViews>
    <sheetView view="pageBreakPreview" zoomScaleNormal="100" workbookViewId="0">
      <selection activeCell="O18" sqref="O18"/>
    </sheetView>
  </sheetViews>
  <sheetFormatPr defaultColWidth="9.140625" defaultRowHeight="15" x14ac:dyDescent="0.25"/>
  <cols>
    <col min="1" max="1" width="16.7109375" style="38" customWidth="1"/>
    <col min="2" max="12" width="10" style="38" customWidth="1"/>
    <col min="13" max="13" width="16.7109375" style="38" customWidth="1"/>
    <col min="14" max="256" width="9.140625" style="25"/>
    <col min="257" max="257" width="16.7109375" style="25" customWidth="1"/>
    <col min="258" max="268" width="8.7109375" style="25" customWidth="1"/>
    <col min="269" max="269" width="16.7109375" style="25" customWidth="1"/>
    <col min="270" max="512" width="9.140625" style="25"/>
    <col min="513" max="513" width="16.7109375" style="25" customWidth="1"/>
    <col min="514" max="524" width="8.7109375" style="25" customWidth="1"/>
    <col min="525" max="525" width="16.7109375" style="25" customWidth="1"/>
    <col min="526" max="768" width="9.140625" style="25"/>
    <col min="769" max="769" width="16.7109375" style="25" customWidth="1"/>
    <col min="770" max="780" width="8.7109375" style="25" customWidth="1"/>
    <col min="781" max="781" width="16.7109375" style="25" customWidth="1"/>
    <col min="782" max="1024" width="9.140625" style="25"/>
    <col min="1025" max="1025" width="16.7109375" style="25" customWidth="1"/>
    <col min="1026" max="1036" width="8.7109375" style="25" customWidth="1"/>
    <col min="1037" max="1037" width="16.7109375" style="25" customWidth="1"/>
    <col min="1038" max="1280" width="9.140625" style="25"/>
    <col min="1281" max="1281" width="16.7109375" style="25" customWidth="1"/>
    <col min="1282" max="1292" width="8.7109375" style="25" customWidth="1"/>
    <col min="1293" max="1293" width="16.7109375" style="25" customWidth="1"/>
    <col min="1294" max="1536" width="9.140625" style="25"/>
    <col min="1537" max="1537" width="16.7109375" style="25" customWidth="1"/>
    <col min="1538" max="1548" width="8.7109375" style="25" customWidth="1"/>
    <col min="1549" max="1549" width="16.7109375" style="25" customWidth="1"/>
    <col min="1550" max="1792" width="9.140625" style="25"/>
    <col min="1793" max="1793" width="16.7109375" style="25" customWidth="1"/>
    <col min="1794" max="1804" width="8.7109375" style="25" customWidth="1"/>
    <col min="1805" max="1805" width="16.7109375" style="25" customWidth="1"/>
    <col min="1806" max="2048" width="9.140625" style="25"/>
    <col min="2049" max="2049" width="16.7109375" style="25" customWidth="1"/>
    <col min="2050" max="2060" width="8.7109375" style="25" customWidth="1"/>
    <col min="2061" max="2061" width="16.7109375" style="25" customWidth="1"/>
    <col min="2062" max="2304" width="9.140625" style="25"/>
    <col min="2305" max="2305" width="16.7109375" style="25" customWidth="1"/>
    <col min="2306" max="2316" width="8.7109375" style="25" customWidth="1"/>
    <col min="2317" max="2317" width="16.7109375" style="25" customWidth="1"/>
    <col min="2318" max="2560" width="9.140625" style="25"/>
    <col min="2561" max="2561" width="16.7109375" style="25" customWidth="1"/>
    <col min="2562" max="2572" width="8.7109375" style="25" customWidth="1"/>
    <col min="2573" max="2573" width="16.7109375" style="25" customWidth="1"/>
    <col min="2574" max="2816" width="9.140625" style="25"/>
    <col min="2817" max="2817" width="16.7109375" style="25" customWidth="1"/>
    <col min="2818" max="2828" width="8.7109375" style="25" customWidth="1"/>
    <col min="2829" max="2829" width="16.7109375" style="25" customWidth="1"/>
    <col min="2830" max="3072" width="9.140625" style="25"/>
    <col min="3073" max="3073" width="16.7109375" style="25" customWidth="1"/>
    <col min="3074" max="3084" width="8.7109375" style="25" customWidth="1"/>
    <col min="3085" max="3085" width="16.7109375" style="25" customWidth="1"/>
    <col min="3086" max="3328" width="9.140625" style="25"/>
    <col min="3329" max="3329" width="16.7109375" style="25" customWidth="1"/>
    <col min="3330" max="3340" width="8.7109375" style="25" customWidth="1"/>
    <col min="3341" max="3341" width="16.7109375" style="25" customWidth="1"/>
    <col min="3342" max="3584" width="9.140625" style="25"/>
    <col min="3585" max="3585" width="16.7109375" style="25" customWidth="1"/>
    <col min="3586" max="3596" width="8.7109375" style="25" customWidth="1"/>
    <col min="3597" max="3597" width="16.7109375" style="25" customWidth="1"/>
    <col min="3598" max="3840" width="9.140625" style="25"/>
    <col min="3841" max="3841" width="16.7109375" style="25" customWidth="1"/>
    <col min="3842" max="3852" width="8.7109375" style="25" customWidth="1"/>
    <col min="3853" max="3853" width="16.7109375" style="25" customWidth="1"/>
    <col min="3854" max="4096" width="9.140625" style="25"/>
    <col min="4097" max="4097" width="16.7109375" style="25" customWidth="1"/>
    <col min="4098" max="4108" width="8.7109375" style="25" customWidth="1"/>
    <col min="4109" max="4109" width="16.7109375" style="25" customWidth="1"/>
    <col min="4110" max="4352" width="9.140625" style="25"/>
    <col min="4353" max="4353" width="16.7109375" style="25" customWidth="1"/>
    <col min="4354" max="4364" width="8.7109375" style="25" customWidth="1"/>
    <col min="4365" max="4365" width="16.7109375" style="25" customWidth="1"/>
    <col min="4366" max="4608" width="9.140625" style="25"/>
    <col min="4609" max="4609" width="16.7109375" style="25" customWidth="1"/>
    <col min="4610" max="4620" width="8.7109375" style="25" customWidth="1"/>
    <col min="4621" max="4621" width="16.7109375" style="25" customWidth="1"/>
    <col min="4622" max="4864" width="9.140625" style="25"/>
    <col min="4865" max="4865" width="16.7109375" style="25" customWidth="1"/>
    <col min="4866" max="4876" width="8.7109375" style="25" customWidth="1"/>
    <col min="4877" max="4877" width="16.7109375" style="25" customWidth="1"/>
    <col min="4878" max="5120" width="9.140625" style="25"/>
    <col min="5121" max="5121" width="16.7109375" style="25" customWidth="1"/>
    <col min="5122" max="5132" width="8.7109375" style="25" customWidth="1"/>
    <col min="5133" max="5133" width="16.7109375" style="25" customWidth="1"/>
    <col min="5134" max="5376" width="9.140625" style="25"/>
    <col min="5377" max="5377" width="16.7109375" style="25" customWidth="1"/>
    <col min="5378" max="5388" width="8.7109375" style="25" customWidth="1"/>
    <col min="5389" max="5389" width="16.7109375" style="25" customWidth="1"/>
    <col min="5390" max="5632" width="9.140625" style="25"/>
    <col min="5633" max="5633" width="16.7109375" style="25" customWidth="1"/>
    <col min="5634" max="5644" width="8.7109375" style="25" customWidth="1"/>
    <col min="5645" max="5645" width="16.7109375" style="25" customWidth="1"/>
    <col min="5646" max="5888" width="9.140625" style="25"/>
    <col min="5889" max="5889" width="16.7109375" style="25" customWidth="1"/>
    <col min="5890" max="5900" width="8.7109375" style="25" customWidth="1"/>
    <col min="5901" max="5901" width="16.7109375" style="25" customWidth="1"/>
    <col min="5902" max="6144" width="9.140625" style="25"/>
    <col min="6145" max="6145" width="16.7109375" style="25" customWidth="1"/>
    <col min="6146" max="6156" width="8.7109375" style="25" customWidth="1"/>
    <col min="6157" max="6157" width="16.7109375" style="25" customWidth="1"/>
    <col min="6158" max="6400" width="9.140625" style="25"/>
    <col min="6401" max="6401" width="16.7109375" style="25" customWidth="1"/>
    <col min="6402" max="6412" width="8.7109375" style="25" customWidth="1"/>
    <col min="6413" max="6413" width="16.7109375" style="25" customWidth="1"/>
    <col min="6414" max="6656" width="9.140625" style="25"/>
    <col min="6657" max="6657" width="16.7109375" style="25" customWidth="1"/>
    <col min="6658" max="6668" width="8.7109375" style="25" customWidth="1"/>
    <col min="6669" max="6669" width="16.7109375" style="25" customWidth="1"/>
    <col min="6670" max="6912" width="9.140625" style="25"/>
    <col min="6913" max="6913" width="16.7109375" style="25" customWidth="1"/>
    <col min="6914" max="6924" width="8.7109375" style="25" customWidth="1"/>
    <col min="6925" max="6925" width="16.7109375" style="25" customWidth="1"/>
    <col min="6926" max="7168" width="9.140625" style="25"/>
    <col min="7169" max="7169" width="16.7109375" style="25" customWidth="1"/>
    <col min="7170" max="7180" width="8.7109375" style="25" customWidth="1"/>
    <col min="7181" max="7181" width="16.7109375" style="25" customWidth="1"/>
    <col min="7182" max="7424" width="9.140625" style="25"/>
    <col min="7425" max="7425" width="16.7109375" style="25" customWidth="1"/>
    <col min="7426" max="7436" width="8.7109375" style="25" customWidth="1"/>
    <col min="7437" max="7437" width="16.7109375" style="25" customWidth="1"/>
    <col min="7438" max="7680" width="9.140625" style="25"/>
    <col min="7681" max="7681" width="16.7109375" style="25" customWidth="1"/>
    <col min="7682" max="7692" width="8.7109375" style="25" customWidth="1"/>
    <col min="7693" max="7693" width="16.7109375" style="25" customWidth="1"/>
    <col min="7694" max="7936" width="9.140625" style="25"/>
    <col min="7937" max="7937" width="16.7109375" style="25" customWidth="1"/>
    <col min="7938" max="7948" width="8.7109375" style="25" customWidth="1"/>
    <col min="7949" max="7949" width="16.7109375" style="25" customWidth="1"/>
    <col min="7950" max="8192" width="9.140625" style="25"/>
    <col min="8193" max="8193" width="16.7109375" style="25" customWidth="1"/>
    <col min="8194" max="8204" width="8.7109375" style="25" customWidth="1"/>
    <col min="8205" max="8205" width="16.7109375" style="25" customWidth="1"/>
    <col min="8206" max="8448" width="9.140625" style="25"/>
    <col min="8449" max="8449" width="16.7109375" style="25" customWidth="1"/>
    <col min="8450" max="8460" width="8.7109375" style="25" customWidth="1"/>
    <col min="8461" max="8461" width="16.7109375" style="25" customWidth="1"/>
    <col min="8462" max="8704" width="9.140625" style="25"/>
    <col min="8705" max="8705" width="16.7109375" style="25" customWidth="1"/>
    <col min="8706" max="8716" width="8.7109375" style="25" customWidth="1"/>
    <col min="8717" max="8717" width="16.7109375" style="25" customWidth="1"/>
    <col min="8718" max="8960" width="9.140625" style="25"/>
    <col min="8961" max="8961" width="16.7109375" style="25" customWidth="1"/>
    <col min="8962" max="8972" width="8.7109375" style="25" customWidth="1"/>
    <col min="8973" max="8973" width="16.7109375" style="25" customWidth="1"/>
    <col min="8974" max="9216" width="9.140625" style="25"/>
    <col min="9217" max="9217" width="16.7109375" style="25" customWidth="1"/>
    <col min="9218" max="9228" width="8.7109375" style="25" customWidth="1"/>
    <col min="9229" max="9229" width="16.7109375" style="25" customWidth="1"/>
    <col min="9230" max="9472" width="9.140625" style="25"/>
    <col min="9473" max="9473" width="16.7109375" style="25" customWidth="1"/>
    <col min="9474" max="9484" width="8.7109375" style="25" customWidth="1"/>
    <col min="9485" max="9485" width="16.7109375" style="25" customWidth="1"/>
    <col min="9486" max="9728" width="9.140625" style="25"/>
    <col min="9729" max="9729" width="16.7109375" style="25" customWidth="1"/>
    <col min="9730" max="9740" width="8.7109375" style="25" customWidth="1"/>
    <col min="9741" max="9741" width="16.7109375" style="25" customWidth="1"/>
    <col min="9742" max="9984" width="9.140625" style="25"/>
    <col min="9985" max="9985" width="16.7109375" style="25" customWidth="1"/>
    <col min="9986" max="9996" width="8.7109375" style="25" customWidth="1"/>
    <col min="9997" max="9997" width="16.7109375" style="25" customWidth="1"/>
    <col min="9998" max="10240" width="9.140625" style="25"/>
    <col min="10241" max="10241" width="16.7109375" style="25" customWidth="1"/>
    <col min="10242" max="10252" width="8.7109375" style="25" customWidth="1"/>
    <col min="10253" max="10253" width="16.7109375" style="25" customWidth="1"/>
    <col min="10254" max="10496" width="9.140625" style="25"/>
    <col min="10497" max="10497" width="16.7109375" style="25" customWidth="1"/>
    <col min="10498" max="10508" width="8.7109375" style="25" customWidth="1"/>
    <col min="10509" max="10509" width="16.7109375" style="25" customWidth="1"/>
    <col min="10510" max="10752" width="9.140625" style="25"/>
    <col min="10753" max="10753" width="16.7109375" style="25" customWidth="1"/>
    <col min="10754" max="10764" width="8.7109375" style="25" customWidth="1"/>
    <col min="10765" max="10765" width="16.7109375" style="25" customWidth="1"/>
    <col min="10766" max="11008" width="9.140625" style="25"/>
    <col min="11009" max="11009" width="16.7109375" style="25" customWidth="1"/>
    <col min="11010" max="11020" width="8.7109375" style="25" customWidth="1"/>
    <col min="11021" max="11021" width="16.7109375" style="25" customWidth="1"/>
    <col min="11022" max="11264" width="9.140625" style="25"/>
    <col min="11265" max="11265" width="16.7109375" style="25" customWidth="1"/>
    <col min="11266" max="11276" width="8.7109375" style="25" customWidth="1"/>
    <col min="11277" max="11277" width="16.7109375" style="25" customWidth="1"/>
    <col min="11278" max="11520" width="9.140625" style="25"/>
    <col min="11521" max="11521" width="16.7109375" style="25" customWidth="1"/>
    <col min="11522" max="11532" width="8.7109375" style="25" customWidth="1"/>
    <col min="11533" max="11533" width="16.7109375" style="25" customWidth="1"/>
    <col min="11534" max="11776" width="9.140625" style="25"/>
    <col min="11777" max="11777" width="16.7109375" style="25" customWidth="1"/>
    <col min="11778" max="11788" width="8.7109375" style="25" customWidth="1"/>
    <col min="11789" max="11789" width="16.7109375" style="25" customWidth="1"/>
    <col min="11790" max="12032" width="9.140625" style="25"/>
    <col min="12033" max="12033" width="16.7109375" style="25" customWidth="1"/>
    <col min="12034" max="12044" width="8.7109375" style="25" customWidth="1"/>
    <col min="12045" max="12045" width="16.7109375" style="25" customWidth="1"/>
    <col min="12046" max="12288" width="9.140625" style="25"/>
    <col min="12289" max="12289" width="16.7109375" style="25" customWidth="1"/>
    <col min="12290" max="12300" width="8.7109375" style="25" customWidth="1"/>
    <col min="12301" max="12301" width="16.7109375" style="25" customWidth="1"/>
    <col min="12302" max="12544" width="9.140625" style="25"/>
    <col min="12545" max="12545" width="16.7109375" style="25" customWidth="1"/>
    <col min="12546" max="12556" width="8.7109375" style="25" customWidth="1"/>
    <col min="12557" max="12557" width="16.7109375" style="25" customWidth="1"/>
    <col min="12558" max="12800" width="9.140625" style="25"/>
    <col min="12801" max="12801" width="16.7109375" style="25" customWidth="1"/>
    <col min="12802" max="12812" width="8.7109375" style="25" customWidth="1"/>
    <col min="12813" max="12813" width="16.7109375" style="25" customWidth="1"/>
    <col min="12814" max="13056" width="9.140625" style="25"/>
    <col min="13057" max="13057" width="16.7109375" style="25" customWidth="1"/>
    <col min="13058" max="13068" width="8.7109375" style="25" customWidth="1"/>
    <col min="13069" max="13069" width="16.7109375" style="25" customWidth="1"/>
    <col min="13070" max="13312" width="9.140625" style="25"/>
    <col min="13313" max="13313" width="16.7109375" style="25" customWidth="1"/>
    <col min="13314" max="13324" width="8.7109375" style="25" customWidth="1"/>
    <col min="13325" max="13325" width="16.7109375" style="25" customWidth="1"/>
    <col min="13326" max="13568" width="9.140625" style="25"/>
    <col min="13569" max="13569" width="16.7109375" style="25" customWidth="1"/>
    <col min="13570" max="13580" width="8.7109375" style="25" customWidth="1"/>
    <col min="13581" max="13581" width="16.7109375" style="25" customWidth="1"/>
    <col min="13582" max="13824" width="9.140625" style="25"/>
    <col min="13825" max="13825" width="16.7109375" style="25" customWidth="1"/>
    <col min="13826" max="13836" width="8.7109375" style="25" customWidth="1"/>
    <col min="13837" max="13837" width="16.7109375" style="25" customWidth="1"/>
    <col min="13838" max="14080" width="9.140625" style="25"/>
    <col min="14081" max="14081" width="16.7109375" style="25" customWidth="1"/>
    <col min="14082" max="14092" width="8.7109375" style="25" customWidth="1"/>
    <col min="14093" max="14093" width="16.7109375" style="25" customWidth="1"/>
    <col min="14094" max="14336" width="9.140625" style="25"/>
    <col min="14337" max="14337" width="16.7109375" style="25" customWidth="1"/>
    <col min="14338" max="14348" width="8.7109375" style="25" customWidth="1"/>
    <col min="14349" max="14349" width="16.7109375" style="25" customWidth="1"/>
    <col min="14350" max="14592" width="9.140625" style="25"/>
    <col min="14593" max="14593" width="16.7109375" style="25" customWidth="1"/>
    <col min="14594" max="14604" width="8.7109375" style="25" customWidth="1"/>
    <col min="14605" max="14605" width="16.7109375" style="25" customWidth="1"/>
    <col min="14606" max="14848" width="9.140625" style="25"/>
    <col min="14849" max="14849" width="16.7109375" style="25" customWidth="1"/>
    <col min="14850" max="14860" width="8.7109375" style="25" customWidth="1"/>
    <col min="14861" max="14861" width="16.7109375" style="25" customWidth="1"/>
    <col min="14862" max="15104" width="9.140625" style="25"/>
    <col min="15105" max="15105" width="16.7109375" style="25" customWidth="1"/>
    <col min="15106" max="15116" width="8.7109375" style="25" customWidth="1"/>
    <col min="15117" max="15117" width="16.7109375" style="25" customWidth="1"/>
    <col min="15118" max="15360" width="9.140625" style="25"/>
    <col min="15361" max="15361" width="16.7109375" style="25" customWidth="1"/>
    <col min="15362" max="15372" width="8.7109375" style="25" customWidth="1"/>
    <col min="15373" max="15373" width="16.7109375" style="25" customWidth="1"/>
    <col min="15374" max="15616" width="9.140625" style="25"/>
    <col min="15617" max="15617" width="16.7109375" style="25" customWidth="1"/>
    <col min="15618" max="15628" width="8.7109375" style="25" customWidth="1"/>
    <col min="15629" max="15629" width="16.7109375" style="25" customWidth="1"/>
    <col min="15630" max="15872" width="9.140625" style="25"/>
    <col min="15873" max="15873" width="16.7109375" style="25" customWidth="1"/>
    <col min="15874" max="15884" width="8.7109375" style="25" customWidth="1"/>
    <col min="15885" max="15885" width="16.7109375" style="25" customWidth="1"/>
    <col min="15886" max="16128" width="9.140625" style="25"/>
    <col min="16129" max="16129" width="16.7109375" style="25" customWidth="1"/>
    <col min="16130" max="16140" width="8.7109375" style="25" customWidth="1"/>
    <col min="16141" max="16141" width="16.7109375" style="25" customWidth="1"/>
    <col min="16142" max="16384" width="9.140625" style="25"/>
  </cols>
  <sheetData>
    <row r="1" spans="1:13" ht="23.25" x14ac:dyDescent="0.5">
      <c r="A1" s="1314" t="s">
        <v>467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  <c r="M1" s="1314"/>
    </row>
    <row r="2" spans="1:13" ht="16.5" customHeight="1" x14ac:dyDescent="0.25">
      <c r="A2" s="1315" t="s">
        <v>730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  <c r="M2" s="1315"/>
    </row>
    <row r="3" spans="1:13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</row>
    <row r="4" spans="1:13" ht="15.75" x14ac:dyDescent="0.25">
      <c r="A4" s="1311" t="s">
        <v>343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</row>
    <row r="5" spans="1:13" ht="13.5" x14ac:dyDescent="0.25">
      <c r="A5" s="255" t="s">
        <v>695</v>
      </c>
      <c r="B5" s="1206"/>
      <c r="C5" s="1206"/>
      <c r="D5" s="1206"/>
      <c r="E5" s="1206"/>
      <c r="F5" s="1206"/>
      <c r="G5" s="1206"/>
      <c r="H5" s="1209"/>
      <c r="I5" s="1206"/>
      <c r="J5" s="1206"/>
      <c r="K5" s="1206"/>
      <c r="L5" s="1206"/>
      <c r="M5" s="1124" t="s">
        <v>209</v>
      </c>
    </row>
    <row r="6" spans="1:13" ht="28.5" customHeight="1" thickBot="1" x14ac:dyDescent="0.25">
      <c r="A6" s="1374" t="s">
        <v>202</v>
      </c>
      <c r="B6" s="1380" t="s">
        <v>668</v>
      </c>
      <c r="C6" s="1381"/>
      <c r="D6" s="1381"/>
      <c r="E6" s="1381"/>
      <c r="F6" s="1381"/>
      <c r="G6" s="1381"/>
      <c r="H6" s="1381"/>
      <c r="I6" s="1381"/>
      <c r="J6" s="1381"/>
      <c r="K6" s="1381"/>
      <c r="L6" s="1382"/>
      <c r="M6" s="1377" t="s">
        <v>90</v>
      </c>
    </row>
    <row r="7" spans="1:13" ht="37.5" customHeight="1" thickTop="1" x14ac:dyDescent="0.2">
      <c r="A7" s="1375"/>
      <c r="B7" s="80" t="s">
        <v>387</v>
      </c>
      <c r="C7" s="80" t="s">
        <v>1047</v>
      </c>
      <c r="D7" s="216" t="s">
        <v>438</v>
      </c>
      <c r="E7" s="216" t="s">
        <v>60</v>
      </c>
      <c r="F7" s="216" t="s">
        <v>58</v>
      </c>
      <c r="G7" s="216" t="s">
        <v>437</v>
      </c>
      <c r="H7" s="216" t="s">
        <v>436</v>
      </c>
      <c r="I7" s="216">
        <v>4</v>
      </c>
      <c r="J7" s="216">
        <v>3</v>
      </c>
      <c r="K7" s="216">
        <v>2</v>
      </c>
      <c r="L7" s="216">
        <v>1</v>
      </c>
      <c r="M7" s="1378"/>
    </row>
    <row r="8" spans="1:13" ht="24.95" customHeight="1" thickBot="1" x14ac:dyDescent="0.25">
      <c r="A8" s="503" t="s">
        <v>91</v>
      </c>
      <c r="B8" s="146">
        <f t="shared" ref="B8:B17" si="0">SUM(C8:L8)</f>
        <v>9380</v>
      </c>
      <c r="C8" s="146">
        <f>'B14-1'!C8+'B14-2'!C8</f>
        <v>23</v>
      </c>
      <c r="D8" s="147">
        <f>'B14-1'!D8+'B14-2'!D8</f>
        <v>1</v>
      </c>
      <c r="E8" s="147">
        <f>'B14-1'!E8+'B14-2'!E8</f>
        <v>15</v>
      </c>
      <c r="F8" s="147">
        <f>'B14-1'!F8+'B14-2'!F8</f>
        <v>82</v>
      </c>
      <c r="G8" s="147">
        <f>'B14-1'!G8+'B14-2'!G8</f>
        <v>346</v>
      </c>
      <c r="H8" s="147">
        <f>'B14-1'!H8+'B14-2'!H8</f>
        <v>1593</v>
      </c>
      <c r="I8" s="147">
        <f>'B14-1'!I8+'B14-2'!I8</f>
        <v>831</v>
      </c>
      <c r="J8" s="147">
        <f>'B14-1'!J8+'B14-2'!J8</f>
        <v>1156</v>
      </c>
      <c r="K8" s="147">
        <f>'B14-1'!K8+'B14-2'!K8</f>
        <v>2620</v>
      </c>
      <c r="L8" s="147">
        <f>'B14-1'!L8+'B14-2'!L8</f>
        <v>2713</v>
      </c>
      <c r="M8" s="501" t="s">
        <v>497</v>
      </c>
    </row>
    <row r="9" spans="1:13" ht="24.95" customHeight="1" thickTop="1" thickBot="1" x14ac:dyDescent="0.25">
      <c r="A9" s="504" t="s">
        <v>92</v>
      </c>
      <c r="B9" s="150">
        <f t="shared" si="0"/>
        <v>7124</v>
      </c>
      <c r="C9" s="206">
        <f>'B14-1'!C9+'B14-2'!C9</f>
        <v>33</v>
      </c>
      <c r="D9" s="458">
        <f>'B14-1'!D9+'B14-2'!D9</f>
        <v>1</v>
      </c>
      <c r="E9" s="458">
        <f>'B14-1'!E9+'B14-2'!E9</f>
        <v>14</v>
      </c>
      <c r="F9" s="458">
        <f>'B14-1'!F9+'B14-2'!F9</f>
        <v>65</v>
      </c>
      <c r="G9" s="458">
        <f>'B14-1'!G9+'B14-2'!G9</f>
        <v>607</v>
      </c>
      <c r="H9" s="458">
        <f>'B14-1'!H9+'B14-2'!H9</f>
        <v>3451</v>
      </c>
      <c r="I9" s="458">
        <f>'B14-1'!I9+'B14-2'!I9</f>
        <v>1139</v>
      </c>
      <c r="J9" s="458">
        <f>'B14-1'!J9+'B14-2'!J9</f>
        <v>1038</v>
      </c>
      <c r="K9" s="458">
        <f>'B14-1'!K9+'B14-2'!K9</f>
        <v>636</v>
      </c>
      <c r="L9" s="458">
        <f>'B14-1'!L9+'B14-2'!L9</f>
        <v>140</v>
      </c>
      <c r="M9" s="471" t="s">
        <v>815</v>
      </c>
    </row>
    <row r="10" spans="1:13" ht="24.95" customHeight="1" thickTop="1" thickBot="1" x14ac:dyDescent="0.25">
      <c r="A10" s="505" t="s">
        <v>93</v>
      </c>
      <c r="B10" s="148">
        <f t="shared" si="0"/>
        <v>4912</v>
      </c>
      <c r="C10" s="146">
        <f>'B14-1'!C10+'B14-2'!C10</f>
        <v>50</v>
      </c>
      <c r="D10" s="147">
        <f>'B14-1'!D10+'B14-2'!D10</f>
        <v>0</v>
      </c>
      <c r="E10" s="147">
        <f>'B14-1'!E10+'B14-2'!E10</f>
        <v>15</v>
      </c>
      <c r="F10" s="147">
        <f>'B14-1'!F10+'B14-2'!F10</f>
        <v>201</v>
      </c>
      <c r="G10" s="147">
        <f>'B14-1'!G10+'B14-2'!G10</f>
        <v>1303</v>
      </c>
      <c r="H10" s="147">
        <f>'B14-1'!H10+'B14-2'!H10</f>
        <v>2946</v>
      </c>
      <c r="I10" s="147">
        <f>'B14-1'!I10+'B14-2'!I10</f>
        <v>239</v>
      </c>
      <c r="J10" s="147">
        <f>'B14-1'!J10+'B14-2'!J10</f>
        <v>151</v>
      </c>
      <c r="K10" s="147">
        <f>'B14-1'!K10+'B14-2'!K10</f>
        <v>7</v>
      </c>
      <c r="L10" s="147">
        <f>'B14-1'!L10+'B14-2'!L10</f>
        <v>0</v>
      </c>
      <c r="M10" s="473" t="s">
        <v>94</v>
      </c>
    </row>
    <row r="11" spans="1:13" ht="24.95" customHeight="1" thickTop="1" thickBot="1" x14ac:dyDescent="0.25">
      <c r="A11" s="504" t="s">
        <v>95</v>
      </c>
      <c r="B11" s="150">
        <f t="shared" si="0"/>
        <v>2861</v>
      </c>
      <c r="C11" s="206">
        <f>'B14-1'!C11+'B14-2'!C11</f>
        <v>51</v>
      </c>
      <c r="D11" s="458">
        <f>'B14-1'!D11+'B14-2'!D11</f>
        <v>3</v>
      </c>
      <c r="E11" s="458">
        <f>'B14-1'!E11+'B14-2'!E11</f>
        <v>43</v>
      </c>
      <c r="F11" s="458">
        <f>'B14-1'!F11+'B14-2'!F11</f>
        <v>390</v>
      </c>
      <c r="G11" s="458">
        <f>'B14-1'!G11+'B14-2'!G11</f>
        <v>1258</v>
      </c>
      <c r="H11" s="458">
        <f>'B14-1'!H11+'B14-2'!H11</f>
        <v>1045</v>
      </c>
      <c r="I11" s="458">
        <f>'B14-1'!I11+'B14-2'!I11</f>
        <v>46</v>
      </c>
      <c r="J11" s="458">
        <f>'B14-1'!J11+'B14-2'!J11</f>
        <v>25</v>
      </c>
      <c r="K11" s="458">
        <f>'B14-1'!K11+'B14-2'!K11</f>
        <v>0</v>
      </c>
      <c r="L11" s="458">
        <f>'B14-1'!L11+'B14-2'!L11</f>
        <v>0</v>
      </c>
      <c r="M11" s="474" t="s">
        <v>96</v>
      </c>
    </row>
    <row r="12" spans="1:13" ht="24.95" customHeight="1" thickTop="1" thickBot="1" x14ac:dyDescent="0.25">
      <c r="A12" s="505" t="s">
        <v>97</v>
      </c>
      <c r="B12" s="148">
        <f t="shared" si="0"/>
        <v>1561</v>
      </c>
      <c r="C12" s="146">
        <f>'B14-1'!C12+'B14-2'!C12</f>
        <v>52</v>
      </c>
      <c r="D12" s="147">
        <f>'B14-1'!D12+'B14-2'!D12</f>
        <v>4</v>
      </c>
      <c r="E12" s="147">
        <f>'B14-1'!E12+'B14-2'!E12</f>
        <v>68</v>
      </c>
      <c r="F12" s="147">
        <f>'B14-1'!F12+'B14-2'!F12</f>
        <v>433</v>
      </c>
      <c r="G12" s="147">
        <f>'B14-1'!G12+'B14-2'!G12</f>
        <v>715</v>
      </c>
      <c r="H12" s="147">
        <f>'B14-1'!H12+'B14-2'!H12</f>
        <v>270</v>
      </c>
      <c r="I12" s="147">
        <f>'B14-1'!I12+'B14-2'!I12</f>
        <v>19</v>
      </c>
      <c r="J12" s="147">
        <f>'B14-1'!J12+'B14-2'!J12</f>
        <v>0</v>
      </c>
      <c r="K12" s="147">
        <f>'B14-1'!K12+'B14-2'!K12</f>
        <v>0</v>
      </c>
      <c r="L12" s="147">
        <f>'B14-1'!L12+'B14-2'!L12</f>
        <v>0</v>
      </c>
      <c r="M12" s="473" t="s">
        <v>98</v>
      </c>
    </row>
    <row r="13" spans="1:13" ht="24.95" customHeight="1" thickTop="1" thickBot="1" x14ac:dyDescent="0.25">
      <c r="A13" s="504" t="s">
        <v>99</v>
      </c>
      <c r="B13" s="150">
        <f t="shared" si="0"/>
        <v>809</v>
      </c>
      <c r="C13" s="206">
        <f>'B14-1'!C13+'B14-2'!C13</f>
        <v>26</v>
      </c>
      <c r="D13" s="458">
        <f>'B14-1'!D13+'B14-2'!D13</f>
        <v>4</v>
      </c>
      <c r="E13" s="458">
        <f>'B14-1'!E13+'B14-2'!E13</f>
        <v>83</v>
      </c>
      <c r="F13" s="458">
        <f>'B14-1'!F13+'B14-2'!F13</f>
        <v>324</v>
      </c>
      <c r="G13" s="458">
        <f>'B14-1'!G13+'B14-2'!G13</f>
        <v>290</v>
      </c>
      <c r="H13" s="458">
        <f>'B14-1'!H13+'B14-2'!H13</f>
        <v>82</v>
      </c>
      <c r="I13" s="458">
        <f>'B14-1'!I13+'B14-2'!I13</f>
        <v>0</v>
      </c>
      <c r="J13" s="458">
        <f>'B14-1'!J13+'B14-2'!J13</f>
        <v>0</v>
      </c>
      <c r="K13" s="458">
        <f>'B14-1'!K13+'B14-2'!K13</f>
        <v>0</v>
      </c>
      <c r="L13" s="458">
        <f>'B14-1'!L13+'B14-2'!L13</f>
        <v>0</v>
      </c>
      <c r="M13" s="474" t="s">
        <v>100</v>
      </c>
    </row>
    <row r="14" spans="1:13" ht="24.95" customHeight="1" thickTop="1" thickBot="1" x14ac:dyDescent="0.25">
      <c r="A14" s="505" t="s">
        <v>101</v>
      </c>
      <c r="B14" s="148">
        <f t="shared" si="0"/>
        <v>363</v>
      </c>
      <c r="C14" s="146">
        <f>'B14-1'!C14+'B14-2'!C14</f>
        <v>11</v>
      </c>
      <c r="D14" s="147">
        <f>'B14-1'!D14+'B14-2'!D14</f>
        <v>8</v>
      </c>
      <c r="E14" s="147">
        <f>'B14-1'!E14+'B14-2'!E14</f>
        <v>68</v>
      </c>
      <c r="F14" s="147">
        <f>'B14-1'!F14+'B14-2'!F14</f>
        <v>170</v>
      </c>
      <c r="G14" s="147">
        <f>'B14-1'!G14+'B14-2'!G14</f>
        <v>86</v>
      </c>
      <c r="H14" s="147">
        <f>'B14-1'!H14+'B14-2'!H14</f>
        <v>20</v>
      </c>
      <c r="I14" s="147">
        <f>'B14-1'!I14+'B14-2'!I14</f>
        <v>0</v>
      </c>
      <c r="J14" s="147">
        <f>'B14-1'!J14+'B14-2'!J14</f>
        <v>0</v>
      </c>
      <c r="K14" s="147">
        <f>'B14-1'!K14+'B14-2'!K14</f>
        <v>0</v>
      </c>
      <c r="L14" s="147">
        <f>'B14-1'!L14+'B14-2'!L14</f>
        <v>0</v>
      </c>
      <c r="M14" s="473" t="s">
        <v>102</v>
      </c>
    </row>
    <row r="15" spans="1:13" ht="24.95" customHeight="1" thickTop="1" thickBot="1" x14ac:dyDescent="0.25">
      <c r="A15" s="504" t="s">
        <v>103</v>
      </c>
      <c r="B15" s="150">
        <f t="shared" si="0"/>
        <v>169</v>
      </c>
      <c r="C15" s="206">
        <f>'B14-1'!C15+'B14-2'!C15</f>
        <v>7</v>
      </c>
      <c r="D15" s="458">
        <f>'B14-1'!D15+'B14-2'!D15</f>
        <v>3</v>
      </c>
      <c r="E15" s="458">
        <f>'B14-1'!E15+'B14-2'!E15</f>
        <v>43</v>
      </c>
      <c r="F15" s="458">
        <f>'B14-1'!F15+'B14-2'!F15</f>
        <v>79</v>
      </c>
      <c r="G15" s="458">
        <f>'B14-1'!G15+'B14-2'!G15</f>
        <v>28</v>
      </c>
      <c r="H15" s="458">
        <f>'B14-1'!H15+'B14-2'!H15</f>
        <v>9</v>
      </c>
      <c r="I15" s="458">
        <f>'B14-1'!I15+'B14-2'!I15</f>
        <v>0</v>
      </c>
      <c r="J15" s="458">
        <f>'B14-1'!J15+'B14-2'!J15</f>
        <v>0</v>
      </c>
      <c r="K15" s="458">
        <f>'B14-1'!K15+'B14-2'!K15</f>
        <v>0</v>
      </c>
      <c r="L15" s="458">
        <f>'B14-1'!L15+'B14-2'!L15</f>
        <v>0</v>
      </c>
      <c r="M15" s="474" t="s">
        <v>104</v>
      </c>
    </row>
    <row r="16" spans="1:13" ht="24.95" customHeight="1" thickTop="1" thickBot="1" x14ac:dyDescent="0.25">
      <c r="A16" s="505" t="s">
        <v>105</v>
      </c>
      <c r="B16" s="148">
        <f t="shared" si="0"/>
        <v>95</v>
      </c>
      <c r="C16" s="146">
        <f>'B14-1'!C16+'B14-2'!C16</f>
        <v>3</v>
      </c>
      <c r="D16" s="147">
        <f>'B14-1'!D16+'B14-2'!D16</f>
        <v>2</v>
      </c>
      <c r="E16" s="147">
        <f>'B14-1'!E16+'B14-2'!E16</f>
        <v>36</v>
      </c>
      <c r="F16" s="147">
        <f>'B14-1'!F16+'B14-2'!F16</f>
        <v>36</v>
      </c>
      <c r="G16" s="147">
        <f>'B14-1'!G16+'B14-2'!G16</f>
        <v>12</v>
      </c>
      <c r="H16" s="147">
        <f>'B14-1'!H16+'B14-2'!H16</f>
        <v>6</v>
      </c>
      <c r="I16" s="147">
        <f>'B14-1'!I16+'B14-2'!I16</f>
        <v>0</v>
      </c>
      <c r="J16" s="147">
        <f>'B14-1'!J16+'B14-2'!J16</f>
        <v>0</v>
      </c>
      <c r="K16" s="147">
        <f>'B14-1'!K16+'B14-2'!K16</f>
        <v>0</v>
      </c>
      <c r="L16" s="147">
        <f>'B14-1'!L16+'B14-2'!L16</f>
        <v>0</v>
      </c>
      <c r="M16" s="473" t="s">
        <v>106</v>
      </c>
    </row>
    <row r="17" spans="1:13" ht="24.95" customHeight="1" thickTop="1" x14ac:dyDescent="0.2">
      <c r="A17" s="506" t="s">
        <v>107</v>
      </c>
      <c r="B17" s="153">
        <f t="shared" si="0"/>
        <v>48</v>
      </c>
      <c r="C17" s="153">
        <f>'B14-1'!C17+'B14-2'!C17</f>
        <v>1</v>
      </c>
      <c r="D17" s="172">
        <f>'B14-1'!D17+'B14-2'!D17</f>
        <v>4</v>
      </c>
      <c r="E17" s="172">
        <f>'B14-1'!E17+'B14-2'!E17</f>
        <v>24</v>
      </c>
      <c r="F17" s="172">
        <f>'B14-1'!F17+'B14-2'!F17</f>
        <v>12</v>
      </c>
      <c r="G17" s="172">
        <f>'B14-1'!G17+'B14-2'!G17</f>
        <v>6</v>
      </c>
      <c r="H17" s="172">
        <f>'B14-1'!H17+'B14-2'!H17</f>
        <v>1</v>
      </c>
      <c r="I17" s="172">
        <f>'B14-1'!I17+'B14-2'!I17</f>
        <v>0</v>
      </c>
      <c r="J17" s="172">
        <f>'B14-1'!J17+'B14-2'!J17</f>
        <v>0</v>
      </c>
      <c r="K17" s="172">
        <f>'B14-1'!K17+'B14-2'!K17</f>
        <v>0</v>
      </c>
      <c r="L17" s="172">
        <f>'B14-1'!L17+'B14-2'!L17</f>
        <v>0</v>
      </c>
      <c r="M17" s="502" t="s">
        <v>108</v>
      </c>
    </row>
    <row r="18" spans="1:13" ht="24.95" customHeight="1" x14ac:dyDescent="0.2">
      <c r="A18" s="727" t="s">
        <v>69</v>
      </c>
      <c r="B18" s="726">
        <f>'B14-1'!B18+'B14-2'!B18</f>
        <v>0</v>
      </c>
      <c r="C18" s="726">
        <f>'B14-1'!C18+'B14-2'!C18</f>
        <v>0</v>
      </c>
      <c r="D18" s="726">
        <f>'B14-1'!D18+'B14-2'!D18</f>
        <v>0</v>
      </c>
      <c r="E18" s="726">
        <f>'B14-1'!E18+'B14-2'!E18</f>
        <v>0</v>
      </c>
      <c r="F18" s="726">
        <f>'B14-1'!F18+'B14-2'!F18</f>
        <v>0</v>
      </c>
      <c r="G18" s="726">
        <f>'B14-1'!G18+'B14-2'!G18</f>
        <v>0</v>
      </c>
      <c r="H18" s="726">
        <f>'B14-1'!H18+'B14-2'!H18</f>
        <v>0</v>
      </c>
      <c r="I18" s="726">
        <f>'B14-1'!I18+'B14-2'!I18</f>
        <v>0</v>
      </c>
      <c r="J18" s="726">
        <f>'B14-1'!J18+'B14-2'!J18</f>
        <v>0</v>
      </c>
      <c r="K18" s="726">
        <f>'B14-1'!K18+'B14-2'!K18</f>
        <v>0</v>
      </c>
      <c r="L18" s="726">
        <f>'B14-1'!L18+'B14-2'!L18</f>
        <v>0</v>
      </c>
      <c r="M18" s="728" t="s">
        <v>70</v>
      </c>
    </row>
    <row r="19" spans="1:13" ht="30" customHeight="1" x14ac:dyDescent="0.2">
      <c r="A19" s="495" t="s">
        <v>42</v>
      </c>
      <c r="B19" s="721">
        <f>SUM(B8:B18)</f>
        <v>27322</v>
      </c>
      <c r="C19" s="725">
        <f>SUM(C8:C18)</f>
        <v>257</v>
      </c>
      <c r="D19" s="725">
        <f t="shared" ref="D19:L19" si="1">SUM(D8:D18)</f>
        <v>30</v>
      </c>
      <c r="E19" s="725">
        <f t="shared" si="1"/>
        <v>409</v>
      </c>
      <c r="F19" s="725">
        <f t="shared" si="1"/>
        <v>1792</v>
      </c>
      <c r="G19" s="725">
        <f t="shared" si="1"/>
        <v>4651</v>
      </c>
      <c r="H19" s="725">
        <f t="shared" si="1"/>
        <v>9423</v>
      </c>
      <c r="I19" s="725">
        <f t="shared" si="1"/>
        <v>2274</v>
      </c>
      <c r="J19" s="725">
        <f t="shared" si="1"/>
        <v>2370</v>
      </c>
      <c r="K19" s="725">
        <f t="shared" si="1"/>
        <v>3263</v>
      </c>
      <c r="L19" s="725">
        <f t="shared" si="1"/>
        <v>2853</v>
      </c>
      <c r="M19" s="490" t="s">
        <v>43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L17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1.140625" style="14" customWidth="1"/>
    <col min="2" max="2" width="13.140625" style="14" customWidth="1"/>
    <col min="3" max="5" width="9.42578125" style="14" customWidth="1"/>
    <col min="6" max="6" width="12.140625" style="14" customWidth="1"/>
    <col min="7" max="7" width="9.42578125" style="14" customWidth="1"/>
    <col min="8" max="8" width="10" style="14" customWidth="1"/>
    <col min="9" max="11" width="9.42578125" style="14" customWidth="1"/>
    <col min="12" max="12" width="21.42578125" style="14" customWidth="1"/>
    <col min="13" max="256" width="9.140625" style="87"/>
    <col min="257" max="257" width="25.7109375" style="87" customWidth="1"/>
    <col min="258" max="258" width="13.140625" style="87" customWidth="1"/>
    <col min="259" max="259" width="8.7109375" style="87" customWidth="1"/>
    <col min="260" max="263" width="9.7109375" style="87" customWidth="1"/>
    <col min="264" max="264" width="10.7109375" style="87" customWidth="1"/>
    <col min="265" max="267" width="9.7109375" style="87" customWidth="1"/>
    <col min="268" max="268" width="25.7109375" style="87" customWidth="1"/>
    <col min="269" max="512" width="9.140625" style="87"/>
    <col min="513" max="513" width="25.7109375" style="87" customWidth="1"/>
    <col min="514" max="514" width="13.140625" style="87" customWidth="1"/>
    <col min="515" max="515" width="8.7109375" style="87" customWidth="1"/>
    <col min="516" max="519" width="9.7109375" style="87" customWidth="1"/>
    <col min="520" max="520" width="10.7109375" style="87" customWidth="1"/>
    <col min="521" max="523" width="9.7109375" style="87" customWidth="1"/>
    <col min="524" max="524" width="25.7109375" style="87" customWidth="1"/>
    <col min="525" max="768" width="9.140625" style="87"/>
    <col min="769" max="769" width="25.7109375" style="87" customWidth="1"/>
    <col min="770" max="770" width="13.140625" style="87" customWidth="1"/>
    <col min="771" max="771" width="8.7109375" style="87" customWidth="1"/>
    <col min="772" max="775" width="9.7109375" style="87" customWidth="1"/>
    <col min="776" max="776" width="10.7109375" style="87" customWidth="1"/>
    <col min="777" max="779" width="9.7109375" style="87" customWidth="1"/>
    <col min="780" max="780" width="25.7109375" style="87" customWidth="1"/>
    <col min="781" max="1024" width="9.140625" style="87"/>
    <col min="1025" max="1025" width="25.7109375" style="87" customWidth="1"/>
    <col min="1026" max="1026" width="13.140625" style="87" customWidth="1"/>
    <col min="1027" max="1027" width="8.7109375" style="87" customWidth="1"/>
    <col min="1028" max="1031" width="9.7109375" style="87" customWidth="1"/>
    <col min="1032" max="1032" width="10.7109375" style="87" customWidth="1"/>
    <col min="1033" max="1035" width="9.7109375" style="87" customWidth="1"/>
    <col min="1036" max="1036" width="25.7109375" style="87" customWidth="1"/>
    <col min="1037" max="1280" width="9.140625" style="87"/>
    <col min="1281" max="1281" width="25.7109375" style="87" customWidth="1"/>
    <col min="1282" max="1282" width="13.140625" style="87" customWidth="1"/>
    <col min="1283" max="1283" width="8.7109375" style="87" customWidth="1"/>
    <col min="1284" max="1287" width="9.7109375" style="87" customWidth="1"/>
    <col min="1288" max="1288" width="10.7109375" style="87" customWidth="1"/>
    <col min="1289" max="1291" width="9.7109375" style="87" customWidth="1"/>
    <col min="1292" max="1292" width="25.7109375" style="87" customWidth="1"/>
    <col min="1293" max="1536" width="9.140625" style="87"/>
    <col min="1537" max="1537" width="25.7109375" style="87" customWidth="1"/>
    <col min="1538" max="1538" width="13.140625" style="87" customWidth="1"/>
    <col min="1539" max="1539" width="8.7109375" style="87" customWidth="1"/>
    <col min="1540" max="1543" width="9.7109375" style="87" customWidth="1"/>
    <col min="1544" max="1544" width="10.7109375" style="87" customWidth="1"/>
    <col min="1545" max="1547" width="9.7109375" style="87" customWidth="1"/>
    <col min="1548" max="1548" width="25.7109375" style="87" customWidth="1"/>
    <col min="1549" max="1792" width="9.140625" style="87"/>
    <col min="1793" max="1793" width="25.7109375" style="87" customWidth="1"/>
    <col min="1794" max="1794" width="13.140625" style="87" customWidth="1"/>
    <col min="1795" max="1795" width="8.7109375" style="87" customWidth="1"/>
    <col min="1796" max="1799" width="9.7109375" style="87" customWidth="1"/>
    <col min="1800" max="1800" width="10.7109375" style="87" customWidth="1"/>
    <col min="1801" max="1803" width="9.7109375" style="87" customWidth="1"/>
    <col min="1804" max="1804" width="25.7109375" style="87" customWidth="1"/>
    <col min="1805" max="2048" width="9.140625" style="87"/>
    <col min="2049" max="2049" width="25.7109375" style="87" customWidth="1"/>
    <col min="2050" max="2050" width="13.140625" style="87" customWidth="1"/>
    <col min="2051" max="2051" width="8.7109375" style="87" customWidth="1"/>
    <col min="2052" max="2055" width="9.7109375" style="87" customWidth="1"/>
    <col min="2056" max="2056" width="10.7109375" style="87" customWidth="1"/>
    <col min="2057" max="2059" width="9.7109375" style="87" customWidth="1"/>
    <col min="2060" max="2060" width="25.7109375" style="87" customWidth="1"/>
    <col min="2061" max="2304" width="9.140625" style="87"/>
    <col min="2305" max="2305" width="25.7109375" style="87" customWidth="1"/>
    <col min="2306" max="2306" width="13.140625" style="87" customWidth="1"/>
    <col min="2307" max="2307" width="8.7109375" style="87" customWidth="1"/>
    <col min="2308" max="2311" width="9.7109375" style="87" customWidth="1"/>
    <col min="2312" max="2312" width="10.7109375" style="87" customWidth="1"/>
    <col min="2313" max="2315" width="9.7109375" style="87" customWidth="1"/>
    <col min="2316" max="2316" width="25.7109375" style="87" customWidth="1"/>
    <col min="2317" max="2560" width="9.140625" style="87"/>
    <col min="2561" max="2561" width="25.7109375" style="87" customWidth="1"/>
    <col min="2562" max="2562" width="13.140625" style="87" customWidth="1"/>
    <col min="2563" max="2563" width="8.7109375" style="87" customWidth="1"/>
    <col min="2564" max="2567" width="9.7109375" style="87" customWidth="1"/>
    <col min="2568" max="2568" width="10.7109375" style="87" customWidth="1"/>
    <col min="2569" max="2571" width="9.7109375" style="87" customWidth="1"/>
    <col min="2572" max="2572" width="25.7109375" style="87" customWidth="1"/>
    <col min="2573" max="2816" width="9.140625" style="87"/>
    <col min="2817" max="2817" width="25.7109375" style="87" customWidth="1"/>
    <col min="2818" max="2818" width="13.140625" style="87" customWidth="1"/>
    <col min="2819" max="2819" width="8.7109375" style="87" customWidth="1"/>
    <col min="2820" max="2823" width="9.7109375" style="87" customWidth="1"/>
    <col min="2824" max="2824" width="10.7109375" style="87" customWidth="1"/>
    <col min="2825" max="2827" width="9.7109375" style="87" customWidth="1"/>
    <col min="2828" max="2828" width="25.7109375" style="87" customWidth="1"/>
    <col min="2829" max="3072" width="9.140625" style="87"/>
    <col min="3073" max="3073" width="25.7109375" style="87" customWidth="1"/>
    <col min="3074" max="3074" width="13.140625" style="87" customWidth="1"/>
    <col min="3075" max="3075" width="8.7109375" style="87" customWidth="1"/>
    <col min="3076" max="3079" width="9.7109375" style="87" customWidth="1"/>
    <col min="3080" max="3080" width="10.7109375" style="87" customWidth="1"/>
    <col min="3081" max="3083" width="9.7109375" style="87" customWidth="1"/>
    <col min="3084" max="3084" width="25.7109375" style="87" customWidth="1"/>
    <col min="3085" max="3328" width="9.140625" style="87"/>
    <col min="3329" max="3329" width="25.7109375" style="87" customWidth="1"/>
    <col min="3330" max="3330" width="13.140625" style="87" customWidth="1"/>
    <col min="3331" max="3331" width="8.7109375" style="87" customWidth="1"/>
    <col min="3332" max="3335" width="9.7109375" style="87" customWidth="1"/>
    <col min="3336" max="3336" width="10.7109375" style="87" customWidth="1"/>
    <col min="3337" max="3339" width="9.7109375" style="87" customWidth="1"/>
    <col min="3340" max="3340" width="25.7109375" style="87" customWidth="1"/>
    <col min="3341" max="3584" width="9.140625" style="87"/>
    <col min="3585" max="3585" width="25.7109375" style="87" customWidth="1"/>
    <col min="3586" max="3586" width="13.140625" style="87" customWidth="1"/>
    <col min="3587" max="3587" width="8.7109375" style="87" customWidth="1"/>
    <col min="3588" max="3591" width="9.7109375" style="87" customWidth="1"/>
    <col min="3592" max="3592" width="10.7109375" style="87" customWidth="1"/>
    <col min="3593" max="3595" width="9.7109375" style="87" customWidth="1"/>
    <col min="3596" max="3596" width="25.7109375" style="87" customWidth="1"/>
    <col min="3597" max="3840" width="9.140625" style="87"/>
    <col min="3841" max="3841" width="25.7109375" style="87" customWidth="1"/>
    <col min="3842" max="3842" width="13.140625" style="87" customWidth="1"/>
    <col min="3843" max="3843" width="8.7109375" style="87" customWidth="1"/>
    <col min="3844" max="3847" width="9.7109375" style="87" customWidth="1"/>
    <col min="3848" max="3848" width="10.7109375" style="87" customWidth="1"/>
    <col min="3849" max="3851" width="9.7109375" style="87" customWidth="1"/>
    <col min="3852" max="3852" width="25.7109375" style="87" customWidth="1"/>
    <col min="3853" max="4096" width="9.140625" style="87"/>
    <col min="4097" max="4097" width="25.7109375" style="87" customWidth="1"/>
    <col min="4098" max="4098" width="13.140625" style="87" customWidth="1"/>
    <col min="4099" max="4099" width="8.7109375" style="87" customWidth="1"/>
    <col min="4100" max="4103" width="9.7109375" style="87" customWidth="1"/>
    <col min="4104" max="4104" width="10.7109375" style="87" customWidth="1"/>
    <col min="4105" max="4107" width="9.7109375" style="87" customWidth="1"/>
    <col min="4108" max="4108" width="25.7109375" style="87" customWidth="1"/>
    <col min="4109" max="4352" width="9.140625" style="87"/>
    <col min="4353" max="4353" width="25.7109375" style="87" customWidth="1"/>
    <col min="4354" max="4354" width="13.140625" style="87" customWidth="1"/>
    <col min="4355" max="4355" width="8.7109375" style="87" customWidth="1"/>
    <col min="4356" max="4359" width="9.7109375" style="87" customWidth="1"/>
    <col min="4360" max="4360" width="10.7109375" style="87" customWidth="1"/>
    <col min="4361" max="4363" width="9.7109375" style="87" customWidth="1"/>
    <col min="4364" max="4364" width="25.7109375" style="87" customWidth="1"/>
    <col min="4365" max="4608" width="9.140625" style="87"/>
    <col min="4609" max="4609" width="25.7109375" style="87" customWidth="1"/>
    <col min="4610" max="4610" width="13.140625" style="87" customWidth="1"/>
    <col min="4611" max="4611" width="8.7109375" style="87" customWidth="1"/>
    <col min="4612" max="4615" width="9.7109375" style="87" customWidth="1"/>
    <col min="4616" max="4616" width="10.7109375" style="87" customWidth="1"/>
    <col min="4617" max="4619" width="9.7109375" style="87" customWidth="1"/>
    <col min="4620" max="4620" width="25.7109375" style="87" customWidth="1"/>
    <col min="4621" max="4864" width="9.140625" style="87"/>
    <col min="4865" max="4865" width="25.7109375" style="87" customWidth="1"/>
    <col min="4866" max="4866" width="13.140625" style="87" customWidth="1"/>
    <col min="4867" max="4867" width="8.7109375" style="87" customWidth="1"/>
    <col min="4868" max="4871" width="9.7109375" style="87" customWidth="1"/>
    <col min="4872" max="4872" width="10.7109375" style="87" customWidth="1"/>
    <col min="4873" max="4875" width="9.7109375" style="87" customWidth="1"/>
    <col min="4876" max="4876" width="25.7109375" style="87" customWidth="1"/>
    <col min="4877" max="5120" width="9.140625" style="87"/>
    <col min="5121" max="5121" width="25.7109375" style="87" customWidth="1"/>
    <col min="5122" max="5122" width="13.140625" style="87" customWidth="1"/>
    <col min="5123" max="5123" width="8.7109375" style="87" customWidth="1"/>
    <col min="5124" max="5127" width="9.7109375" style="87" customWidth="1"/>
    <col min="5128" max="5128" width="10.7109375" style="87" customWidth="1"/>
    <col min="5129" max="5131" width="9.7109375" style="87" customWidth="1"/>
    <col min="5132" max="5132" width="25.7109375" style="87" customWidth="1"/>
    <col min="5133" max="5376" width="9.140625" style="87"/>
    <col min="5377" max="5377" width="25.7109375" style="87" customWidth="1"/>
    <col min="5378" max="5378" width="13.140625" style="87" customWidth="1"/>
    <col min="5379" max="5379" width="8.7109375" style="87" customWidth="1"/>
    <col min="5380" max="5383" width="9.7109375" style="87" customWidth="1"/>
    <col min="5384" max="5384" width="10.7109375" style="87" customWidth="1"/>
    <col min="5385" max="5387" width="9.7109375" style="87" customWidth="1"/>
    <col min="5388" max="5388" width="25.7109375" style="87" customWidth="1"/>
    <col min="5389" max="5632" width="9.140625" style="87"/>
    <col min="5633" max="5633" width="25.7109375" style="87" customWidth="1"/>
    <col min="5634" max="5634" width="13.140625" style="87" customWidth="1"/>
    <col min="5635" max="5635" width="8.7109375" style="87" customWidth="1"/>
    <col min="5636" max="5639" width="9.7109375" style="87" customWidth="1"/>
    <col min="5640" max="5640" width="10.7109375" style="87" customWidth="1"/>
    <col min="5641" max="5643" width="9.7109375" style="87" customWidth="1"/>
    <col min="5644" max="5644" width="25.7109375" style="87" customWidth="1"/>
    <col min="5645" max="5888" width="9.140625" style="87"/>
    <col min="5889" max="5889" width="25.7109375" style="87" customWidth="1"/>
    <col min="5890" max="5890" width="13.140625" style="87" customWidth="1"/>
    <col min="5891" max="5891" width="8.7109375" style="87" customWidth="1"/>
    <col min="5892" max="5895" width="9.7109375" style="87" customWidth="1"/>
    <col min="5896" max="5896" width="10.7109375" style="87" customWidth="1"/>
    <col min="5897" max="5899" width="9.7109375" style="87" customWidth="1"/>
    <col min="5900" max="5900" width="25.7109375" style="87" customWidth="1"/>
    <col min="5901" max="6144" width="9.140625" style="87"/>
    <col min="6145" max="6145" width="25.7109375" style="87" customWidth="1"/>
    <col min="6146" max="6146" width="13.140625" style="87" customWidth="1"/>
    <col min="6147" max="6147" width="8.7109375" style="87" customWidth="1"/>
    <col min="6148" max="6151" width="9.7109375" style="87" customWidth="1"/>
    <col min="6152" max="6152" width="10.7109375" style="87" customWidth="1"/>
    <col min="6153" max="6155" width="9.7109375" style="87" customWidth="1"/>
    <col min="6156" max="6156" width="25.7109375" style="87" customWidth="1"/>
    <col min="6157" max="6400" width="9.140625" style="87"/>
    <col min="6401" max="6401" width="25.7109375" style="87" customWidth="1"/>
    <col min="6402" max="6402" width="13.140625" style="87" customWidth="1"/>
    <col min="6403" max="6403" width="8.7109375" style="87" customWidth="1"/>
    <col min="6404" max="6407" width="9.7109375" style="87" customWidth="1"/>
    <col min="6408" max="6408" width="10.7109375" style="87" customWidth="1"/>
    <col min="6409" max="6411" width="9.7109375" style="87" customWidth="1"/>
    <col min="6412" max="6412" width="25.7109375" style="87" customWidth="1"/>
    <col min="6413" max="6656" width="9.140625" style="87"/>
    <col min="6657" max="6657" width="25.7109375" style="87" customWidth="1"/>
    <col min="6658" max="6658" width="13.140625" style="87" customWidth="1"/>
    <col min="6659" max="6659" width="8.7109375" style="87" customWidth="1"/>
    <col min="6660" max="6663" width="9.7109375" style="87" customWidth="1"/>
    <col min="6664" max="6664" width="10.7109375" style="87" customWidth="1"/>
    <col min="6665" max="6667" width="9.7109375" style="87" customWidth="1"/>
    <col min="6668" max="6668" width="25.7109375" style="87" customWidth="1"/>
    <col min="6669" max="6912" width="9.140625" style="87"/>
    <col min="6913" max="6913" width="25.7109375" style="87" customWidth="1"/>
    <col min="6914" max="6914" width="13.140625" style="87" customWidth="1"/>
    <col min="6915" max="6915" width="8.7109375" style="87" customWidth="1"/>
    <col min="6916" max="6919" width="9.7109375" style="87" customWidth="1"/>
    <col min="6920" max="6920" width="10.7109375" style="87" customWidth="1"/>
    <col min="6921" max="6923" width="9.7109375" style="87" customWidth="1"/>
    <col min="6924" max="6924" width="25.7109375" style="87" customWidth="1"/>
    <col min="6925" max="7168" width="9.140625" style="87"/>
    <col min="7169" max="7169" width="25.7109375" style="87" customWidth="1"/>
    <col min="7170" max="7170" width="13.140625" style="87" customWidth="1"/>
    <col min="7171" max="7171" width="8.7109375" style="87" customWidth="1"/>
    <col min="7172" max="7175" width="9.7109375" style="87" customWidth="1"/>
    <col min="7176" max="7176" width="10.7109375" style="87" customWidth="1"/>
    <col min="7177" max="7179" width="9.7109375" style="87" customWidth="1"/>
    <col min="7180" max="7180" width="25.7109375" style="87" customWidth="1"/>
    <col min="7181" max="7424" width="9.140625" style="87"/>
    <col min="7425" max="7425" width="25.7109375" style="87" customWidth="1"/>
    <col min="7426" max="7426" width="13.140625" style="87" customWidth="1"/>
    <col min="7427" max="7427" width="8.7109375" style="87" customWidth="1"/>
    <col min="7428" max="7431" width="9.7109375" style="87" customWidth="1"/>
    <col min="7432" max="7432" width="10.7109375" style="87" customWidth="1"/>
    <col min="7433" max="7435" width="9.7109375" style="87" customWidth="1"/>
    <col min="7436" max="7436" width="25.7109375" style="87" customWidth="1"/>
    <col min="7437" max="7680" width="9.140625" style="87"/>
    <col min="7681" max="7681" width="25.7109375" style="87" customWidth="1"/>
    <col min="7682" max="7682" width="13.140625" style="87" customWidth="1"/>
    <col min="7683" max="7683" width="8.7109375" style="87" customWidth="1"/>
    <col min="7684" max="7687" width="9.7109375" style="87" customWidth="1"/>
    <col min="7688" max="7688" width="10.7109375" style="87" customWidth="1"/>
    <col min="7689" max="7691" width="9.7109375" style="87" customWidth="1"/>
    <col min="7692" max="7692" width="25.7109375" style="87" customWidth="1"/>
    <col min="7693" max="7936" width="9.140625" style="87"/>
    <col min="7937" max="7937" width="25.7109375" style="87" customWidth="1"/>
    <col min="7938" max="7938" width="13.140625" style="87" customWidth="1"/>
    <col min="7939" max="7939" width="8.7109375" style="87" customWidth="1"/>
    <col min="7940" max="7943" width="9.7109375" style="87" customWidth="1"/>
    <col min="7944" max="7944" width="10.7109375" style="87" customWidth="1"/>
    <col min="7945" max="7947" width="9.7109375" style="87" customWidth="1"/>
    <col min="7948" max="7948" width="25.7109375" style="87" customWidth="1"/>
    <col min="7949" max="8192" width="9.140625" style="87"/>
    <col min="8193" max="8193" width="25.7109375" style="87" customWidth="1"/>
    <col min="8194" max="8194" width="13.140625" style="87" customWidth="1"/>
    <col min="8195" max="8195" width="8.7109375" style="87" customWidth="1"/>
    <col min="8196" max="8199" width="9.7109375" style="87" customWidth="1"/>
    <col min="8200" max="8200" width="10.7109375" style="87" customWidth="1"/>
    <col min="8201" max="8203" width="9.7109375" style="87" customWidth="1"/>
    <col min="8204" max="8204" width="25.7109375" style="87" customWidth="1"/>
    <col min="8205" max="8448" width="9.140625" style="87"/>
    <col min="8449" max="8449" width="25.7109375" style="87" customWidth="1"/>
    <col min="8450" max="8450" width="13.140625" style="87" customWidth="1"/>
    <col min="8451" max="8451" width="8.7109375" style="87" customWidth="1"/>
    <col min="8452" max="8455" width="9.7109375" style="87" customWidth="1"/>
    <col min="8456" max="8456" width="10.7109375" style="87" customWidth="1"/>
    <col min="8457" max="8459" width="9.7109375" style="87" customWidth="1"/>
    <col min="8460" max="8460" width="25.7109375" style="87" customWidth="1"/>
    <col min="8461" max="8704" width="9.140625" style="87"/>
    <col min="8705" max="8705" width="25.7109375" style="87" customWidth="1"/>
    <col min="8706" max="8706" width="13.140625" style="87" customWidth="1"/>
    <col min="8707" max="8707" width="8.7109375" style="87" customWidth="1"/>
    <col min="8708" max="8711" width="9.7109375" style="87" customWidth="1"/>
    <col min="8712" max="8712" width="10.7109375" style="87" customWidth="1"/>
    <col min="8713" max="8715" width="9.7109375" style="87" customWidth="1"/>
    <col min="8716" max="8716" width="25.7109375" style="87" customWidth="1"/>
    <col min="8717" max="8960" width="9.140625" style="87"/>
    <col min="8961" max="8961" width="25.7109375" style="87" customWidth="1"/>
    <col min="8962" max="8962" width="13.140625" style="87" customWidth="1"/>
    <col min="8963" max="8963" width="8.7109375" style="87" customWidth="1"/>
    <col min="8964" max="8967" width="9.7109375" style="87" customWidth="1"/>
    <col min="8968" max="8968" width="10.7109375" style="87" customWidth="1"/>
    <col min="8969" max="8971" width="9.7109375" style="87" customWidth="1"/>
    <col min="8972" max="8972" width="25.7109375" style="87" customWidth="1"/>
    <col min="8973" max="9216" width="9.140625" style="87"/>
    <col min="9217" max="9217" width="25.7109375" style="87" customWidth="1"/>
    <col min="9218" max="9218" width="13.140625" style="87" customWidth="1"/>
    <col min="9219" max="9219" width="8.7109375" style="87" customWidth="1"/>
    <col min="9220" max="9223" width="9.7109375" style="87" customWidth="1"/>
    <col min="9224" max="9224" width="10.7109375" style="87" customWidth="1"/>
    <col min="9225" max="9227" width="9.7109375" style="87" customWidth="1"/>
    <col min="9228" max="9228" width="25.7109375" style="87" customWidth="1"/>
    <col min="9229" max="9472" width="9.140625" style="87"/>
    <col min="9473" max="9473" width="25.7109375" style="87" customWidth="1"/>
    <col min="9474" max="9474" width="13.140625" style="87" customWidth="1"/>
    <col min="9475" max="9475" width="8.7109375" style="87" customWidth="1"/>
    <col min="9476" max="9479" width="9.7109375" style="87" customWidth="1"/>
    <col min="9480" max="9480" width="10.7109375" style="87" customWidth="1"/>
    <col min="9481" max="9483" width="9.7109375" style="87" customWidth="1"/>
    <col min="9484" max="9484" width="25.7109375" style="87" customWidth="1"/>
    <col min="9485" max="9728" width="9.140625" style="87"/>
    <col min="9729" max="9729" width="25.7109375" style="87" customWidth="1"/>
    <col min="9730" max="9730" width="13.140625" style="87" customWidth="1"/>
    <col min="9731" max="9731" width="8.7109375" style="87" customWidth="1"/>
    <col min="9732" max="9735" width="9.7109375" style="87" customWidth="1"/>
    <col min="9736" max="9736" width="10.7109375" style="87" customWidth="1"/>
    <col min="9737" max="9739" width="9.7109375" style="87" customWidth="1"/>
    <col min="9740" max="9740" width="25.7109375" style="87" customWidth="1"/>
    <col min="9741" max="9984" width="9.140625" style="87"/>
    <col min="9985" max="9985" width="25.7109375" style="87" customWidth="1"/>
    <col min="9986" max="9986" width="13.140625" style="87" customWidth="1"/>
    <col min="9987" max="9987" width="8.7109375" style="87" customWidth="1"/>
    <col min="9988" max="9991" width="9.7109375" style="87" customWidth="1"/>
    <col min="9992" max="9992" width="10.7109375" style="87" customWidth="1"/>
    <col min="9993" max="9995" width="9.7109375" style="87" customWidth="1"/>
    <col min="9996" max="9996" width="25.7109375" style="87" customWidth="1"/>
    <col min="9997" max="10240" width="9.140625" style="87"/>
    <col min="10241" max="10241" width="25.7109375" style="87" customWidth="1"/>
    <col min="10242" max="10242" width="13.140625" style="87" customWidth="1"/>
    <col min="10243" max="10243" width="8.7109375" style="87" customWidth="1"/>
    <col min="10244" max="10247" width="9.7109375" style="87" customWidth="1"/>
    <col min="10248" max="10248" width="10.7109375" style="87" customWidth="1"/>
    <col min="10249" max="10251" width="9.7109375" style="87" customWidth="1"/>
    <col min="10252" max="10252" width="25.7109375" style="87" customWidth="1"/>
    <col min="10253" max="10496" width="9.140625" style="87"/>
    <col min="10497" max="10497" width="25.7109375" style="87" customWidth="1"/>
    <col min="10498" max="10498" width="13.140625" style="87" customWidth="1"/>
    <col min="10499" max="10499" width="8.7109375" style="87" customWidth="1"/>
    <col min="10500" max="10503" width="9.7109375" style="87" customWidth="1"/>
    <col min="10504" max="10504" width="10.7109375" style="87" customWidth="1"/>
    <col min="10505" max="10507" width="9.7109375" style="87" customWidth="1"/>
    <col min="10508" max="10508" width="25.7109375" style="87" customWidth="1"/>
    <col min="10509" max="10752" width="9.140625" style="87"/>
    <col min="10753" max="10753" width="25.7109375" style="87" customWidth="1"/>
    <col min="10754" max="10754" width="13.140625" style="87" customWidth="1"/>
    <col min="10755" max="10755" width="8.7109375" style="87" customWidth="1"/>
    <col min="10756" max="10759" width="9.7109375" style="87" customWidth="1"/>
    <col min="10760" max="10760" width="10.7109375" style="87" customWidth="1"/>
    <col min="10761" max="10763" width="9.7109375" style="87" customWidth="1"/>
    <col min="10764" max="10764" width="25.7109375" style="87" customWidth="1"/>
    <col min="10765" max="11008" width="9.140625" style="87"/>
    <col min="11009" max="11009" width="25.7109375" style="87" customWidth="1"/>
    <col min="11010" max="11010" width="13.140625" style="87" customWidth="1"/>
    <col min="11011" max="11011" width="8.7109375" style="87" customWidth="1"/>
    <col min="11012" max="11015" width="9.7109375" style="87" customWidth="1"/>
    <col min="11016" max="11016" width="10.7109375" style="87" customWidth="1"/>
    <col min="11017" max="11019" width="9.7109375" style="87" customWidth="1"/>
    <col min="11020" max="11020" width="25.7109375" style="87" customWidth="1"/>
    <col min="11021" max="11264" width="9.140625" style="87"/>
    <col min="11265" max="11265" width="25.7109375" style="87" customWidth="1"/>
    <col min="11266" max="11266" width="13.140625" style="87" customWidth="1"/>
    <col min="11267" max="11267" width="8.7109375" style="87" customWidth="1"/>
    <col min="11268" max="11271" width="9.7109375" style="87" customWidth="1"/>
    <col min="11272" max="11272" width="10.7109375" style="87" customWidth="1"/>
    <col min="11273" max="11275" width="9.7109375" style="87" customWidth="1"/>
    <col min="11276" max="11276" width="25.7109375" style="87" customWidth="1"/>
    <col min="11277" max="11520" width="9.140625" style="87"/>
    <col min="11521" max="11521" width="25.7109375" style="87" customWidth="1"/>
    <col min="11522" max="11522" width="13.140625" style="87" customWidth="1"/>
    <col min="11523" max="11523" width="8.7109375" style="87" customWidth="1"/>
    <col min="11524" max="11527" width="9.7109375" style="87" customWidth="1"/>
    <col min="11528" max="11528" width="10.7109375" style="87" customWidth="1"/>
    <col min="11529" max="11531" width="9.7109375" style="87" customWidth="1"/>
    <col min="11532" max="11532" width="25.7109375" style="87" customWidth="1"/>
    <col min="11533" max="11776" width="9.140625" style="87"/>
    <col min="11777" max="11777" width="25.7109375" style="87" customWidth="1"/>
    <col min="11778" max="11778" width="13.140625" style="87" customWidth="1"/>
    <col min="11779" max="11779" width="8.7109375" style="87" customWidth="1"/>
    <col min="11780" max="11783" width="9.7109375" style="87" customWidth="1"/>
    <col min="11784" max="11784" width="10.7109375" style="87" customWidth="1"/>
    <col min="11785" max="11787" width="9.7109375" style="87" customWidth="1"/>
    <col min="11788" max="11788" width="25.7109375" style="87" customWidth="1"/>
    <col min="11789" max="12032" width="9.140625" style="87"/>
    <col min="12033" max="12033" width="25.7109375" style="87" customWidth="1"/>
    <col min="12034" max="12034" width="13.140625" style="87" customWidth="1"/>
    <col min="12035" max="12035" width="8.7109375" style="87" customWidth="1"/>
    <col min="12036" max="12039" width="9.7109375" style="87" customWidth="1"/>
    <col min="12040" max="12040" width="10.7109375" style="87" customWidth="1"/>
    <col min="12041" max="12043" width="9.7109375" style="87" customWidth="1"/>
    <col min="12044" max="12044" width="25.7109375" style="87" customWidth="1"/>
    <col min="12045" max="12288" width="9.140625" style="87"/>
    <col min="12289" max="12289" width="25.7109375" style="87" customWidth="1"/>
    <col min="12290" max="12290" width="13.140625" style="87" customWidth="1"/>
    <col min="12291" max="12291" width="8.7109375" style="87" customWidth="1"/>
    <col min="12292" max="12295" width="9.7109375" style="87" customWidth="1"/>
    <col min="12296" max="12296" width="10.7109375" style="87" customWidth="1"/>
    <col min="12297" max="12299" width="9.7109375" style="87" customWidth="1"/>
    <col min="12300" max="12300" width="25.7109375" style="87" customWidth="1"/>
    <col min="12301" max="12544" width="9.140625" style="87"/>
    <col min="12545" max="12545" width="25.7109375" style="87" customWidth="1"/>
    <col min="12546" max="12546" width="13.140625" style="87" customWidth="1"/>
    <col min="12547" max="12547" width="8.7109375" style="87" customWidth="1"/>
    <col min="12548" max="12551" width="9.7109375" style="87" customWidth="1"/>
    <col min="12552" max="12552" width="10.7109375" style="87" customWidth="1"/>
    <col min="12553" max="12555" width="9.7109375" style="87" customWidth="1"/>
    <col min="12556" max="12556" width="25.7109375" style="87" customWidth="1"/>
    <col min="12557" max="12800" width="9.140625" style="87"/>
    <col min="12801" max="12801" width="25.7109375" style="87" customWidth="1"/>
    <col min="12802" max="12802" width="13.140625" style="87" customWidth="1"/>
    <col min="12803" max="12803" width="8.7109375" style="87" customWidth="1"/>
    <col min="12804" max="12807" width="9.7109375" style="87" customWidth="1"/>
    <col min="12808" max="12808" width="10.7109375" style="87" customWidth="1"/>
    <col min="12809" max="12811" width="9.7109375" style="87" customWidth="1"/>
    <col min="12812" max="12812" width="25.7109375" style="87" customWidth="1"/>
    <col min="12813" max="13056" width="9.140625" style="87"/>
    <col min="13057" max="13057" width="25.7109375" style="87" customWidth="1"/>
    <col min="13058" max="13058" width="13.140625" style="87" customWidth="1"/>
    <col min="13059" max="13059" width="8.7109375" style="87" customWidth="1"/>
    <col min="13060" max="13063" width="9.7109375" style="87" customWidth="1"/>
    <col min="13064" max="13064" width="10.7109375" style="87" customWidth="1"/>
    <col min="13065" max="13067" width="9.7109375" style="87" customWidth="1"/>
    <col min="13068" max="13068" width="25.7109375" style="87" customWidth="1"/>
    <col min="13069" max="13312" width="9.140625" style="87"/>
    <col min="13313" max="13313" width="25.7109375" style="87" customWidth="1"/>
    <col min="13314" max="13314" width="13.140625" style="87" customWidth="1"/>
    <col min="13315" max="13315" width="8.7109375" style="87" customWidth="1"/>
    <col min="13316" max="13319" width="9.7109375" style="87" customWidth="1"/>
    <col min="13320" max="13320" width="10.7109375" style="87" customWidth="1"/>
    <col min="13321" max="13323" width="9.7109375" style="87" customWidth="1"/>
    <col min="13324" max="13324" width="25.7109375" style="87" customWidth="1"/>
    <col min="13325" max="13568" width="9.140625" style="87"/>
    <col min="13569" max="13569" width="25.7109375" style="87" customWidth="1"/>
    <col min="13570" max="13570" width="13.140625" style="87" customWidth="1"/>
    <col min="13571" max="13571" width="8.7109375" style="87" customWidth="1"/>
    <col min="13572" max="13575" width="9.7109375" style="87" customWidth="1"/>
    <col min="13576" max="13576" width="10.7109375" style="87" customWidth="1"/>
    <col min="13577" max="13579" width="9.7109375" style="87" customWidth="1"/>
    <col min="13580" max="13580" width="25.7109375" style="87" customWidth="1"/>
    <col min="13581" max="13824" width="9.140625" style="87"/>
    <col min="13825" max="13825" width="25.7109375" style="87" customWidth="1"/>
    <col min="13826" max="13826" width="13.140625" style="87" customWidth="1"/>
    <col min="13827" max="13827" width="8.7109375" style="87" customWidth="1"/>
    <col min="13828" max="13831" width="9.7109375" style="87" customWidth="1"/>
    <col min="13832" max="13832" width="10.7109375" style="87" customWidth="1"/>
    <col min="13833" max="13835" width="9.7109375" style="87" customWidth="1"/>
    <col min="13836" max="13836" width="25.7109375" style="87" customWidth="1"/>
    <col min="13837" max="14080" width="9.140625" style="87"/>
    <col min="14081" max="14081" width="25.7109375" style="87" customWidth="1"/>
    <col min="14082" max="14082" width="13.140625" style="87" customWidth="1"/>
    <col min="14083" max="14083" width="8.7109375" style="87" customWidth="1"/>
    <col min="14084" max="14087" width="9.7109375" style="87" customWidth="1"/>
    <col min="14088" max="14088" width="10.7109375" style="87" customWidth="1"/>
    <col min="14089" max="14091" width="9.7109375" style="87" customWidth="1"/>
    <col min="14092" max="14092" width="25.7109375" style="87" customWidth="1"/>
    <col min="14093" max="14336" width="9.140625" style="87"/>
    <col min="14337" max="14337" width="25.7109375" style="87" customWidth="1"/>
    <col min="14338" max="14338" width="13.140625" style="87" customWidth="1"/>
    <col min="14339" max="14339" width="8.7109375" style="87" customWidth="1"/>
    <col min="14340" max="14343" width="9.7109375" style="87" customWidth="1"/>
    <col min="14344" max="14344" width="10.7109375" style="87" customWidth="1"/>
    <col min="14345" max="14347" width="9.7109375" style="87" customWidth="1"/>
    <col min="14348" max="14348" width="25.7109375" style="87" customWidth="1"/>
    <col min="14349" max="14592" width="9.140625" style="87"/>
    <col min="14593" max="14593" width="25.7109375" style="87" customWidth="1"/>
    <col min="14594" max="14594" width="13.140625" style="87" customWidth="1"/>
    <col min="14595" max="14595" width="8.7109375" style="87" customWidth="1"/>
    <col min="14596" max="14599" width="9.7109375" style="87" customWidth="1"/>
    <col min="14600" max="14600" width="10.7109375" style="87" customWidth="1"/>
    <col min="14601" max="14603" width="9.7109375" style="87" customWidth="1"/>
    <col min="14604" max="14604" width="25.7109375" style="87" customWidth="1"/>
    <col min="14605" max="14848" width="9.140625" style="87"/>
    <col min="14849" max="14849" width="25.7109375" style="87" customWidth="1"/>
    <col min="14850" max="14850" width="13.140625" style="87" customWidth="1"/>
    <col min="14851" max="14851" width="8.7109375" style="87" customWidth="1"/>
    <col min="14852" max="14855" width="9.7109375" style="87" customWidth="1"/>
    <col min="14856" max="14856" width="10.7109375" style="87" customWidth="1"/>
    <col min="14857" max="14859" width="9.7109375" style="87" customWidth="1"/>
    <col min="14860" max="14860" width="25.7109375" style="87" customWidth="1"/>
    <col min="14861" max="15104" width="9.140625" style="87"/>
    <col min="15105" max="15105" width="25.7109375" style="87" customWidth="1"/>
    <col min="15106" max="15106" width="13.140625" style="87" customWidth="1"/>
    <col min="15107" max="15107" width="8.7109375" style="87" customWidth="1"/>
    <col min="15108" max="15111" width="9.7109375" style="87" customWidth="1"/>
    <col min="15112" max="15112" width="10.7109375" style="87" customWidth="1"/>
    <col min="15113" max="15115" width="9.7109375" style="87" customWidth="1"/>
    <col min="15116" max="15116" width="25.7109375" style="87" customWidth="1"/>
    <col min="15117" max="15360" width="9.140625" style="87"/>
    <col min="15361" max="15361" width="25.7109375" style="87" customWidth="1"/>
    <col min="15362" max="15362" width="13.140625" style="87" customWidth="1"/>
    <col min="15363" max="15363" width="8.7109375" style="87" customWidth="1"/>
    <col min="15364" max="15367" width="9.7109375" style="87" customWidth="1"/>
    <col min="15368" max="15368" width="10.7109375" style="87" customWidth="1"/>
    <col min="15369" max="15371" width="9.7109375" style="87" customWidth="1"/>
    <col min="15372" max="15372" width="25.7109375" style="87" customWidth="1"/>
    <col min="15373" max="15616" width="9.140625" style="87"/>
    <col min="15617" max="15617" width="25.7109375" style="87" customWidth="1"/>
    <col min="15618" max="15618" width="13.140625" style="87" customWidth="1"/>
    <col min="15619" max="15619" width="8.7109375" style="87" customWidth="1"/>
    <col min="15620" max="15623" width="9.7109375" style="87" customWidth="1"/>
    <col min="15624" max="15624" width="10.7109375" style="87" customWidth="1"/>
    <col min="15625" max="15627" width="9.7109375" style="87" customWidth="1"/>
    <col min="15628" max="15628" width="25.7109375" style="87" customWidth="1"/>
    <col min="15629" max="15872" width="9.140625" style="87"/>
    <col min="15873" max="15873" width="25.7109375" style="87" customWidth="1"/>
    <col min="15874" max="15874" width="13.140625" style="87" customWidth="1"/>
    <col min="15875" max="15875" width="8.7109375" style="87" customWidth="1"/>
    <col min="15876" max="15879" width="9.7109375" style="87" customWidth="1"/>
    <col min="15880" max="15880" width="10.7109375" style="87" customWidth="1"/>
    <col min="15881" max="15883" width="9.7109375" style="87" customWidth="1"/>
    <col min="15884" max="15884" width="25.7109375" style="87" customWidth="1"/>
    <col min="15885" max="16128" width="9.140625" style="87"/>
    <col min="16129" max="16129" width="25.7109375" style="87" customWidth="1"/>
    <col min="16130" max="16130" width="13.140625" style="87" customWidth="1"/>
    <col min="16131" max="16131" width="8.7109375" style="87" customWidth="1"/>
    <col min="16132" max="16135" width="9.7109375" style="87" customWidth="1"/>
    <col min="16136" max="16136" width="10.7109375" style="87" customWidth="1"/>
    <col min="16137" max="16139" width="9.7109375" style="87" customWidth="1"/>
    <col min="16140" max="16140" width="25.7109375" style="87" customWidth="1"/>
    <col min="16141" max="16384" width="9.140625" style="87"/>
  </cols>
  <sheetData>
    <row r="1" spans="1:12" ht="23.25" x14ac:dyDescent="0.5">
      <c r="A1" s="1383" t="s">
        <v>468</v>
      </c>
      <c r="B1" s="1383"/>
      <c r="C1" s="1383"/>
      <c r="D1" s="1383"/>
      <c r="E1" s="1383"/>
      <c r="F1" s="1383"/>
      <c r="G1" s="1383"/>
      <c r="H1" s="1383"/>
      <c r="I1" s="1383"/>
      <c r="J1" s="1383"/>
      <c r="K1" s="1383"/>
      <c r="L1" s="1383"/>
    </row>
    <row r="2" spans="1:12" ht="16.5" customHeight="1" x14ac:dyDescent="0.25">
      <c r="A2" s="1384" t="s">
        <v>733</v>
      </c>
      <c r="B2" s="1384"/>
      <c r="C2" s="1384"/>
      <c r="D2" s="1384"/>
      <c r="E2" s="1384"/>
      <c r="F2" s="1384"/>
      <c r="G2" s="1384"/>
      <c r="H2" s="1384"/>
      <c r="I2" s="1384"/>
      <c r="J2" s="1384"/>
      <c r="K2" s="1384"/>
      <c r="L2" s="1384"/>
    </row>
    <row r="3" spans="1:12" ht="15.75" x14ac:dyDescent="0.25">
      <c r="A3" s="1385">
        <v>2023</v>
      </c>
      <c r="B3" s="1385"/>
      <c r="C3" s="1385"/>
      <c r="D3" s="1385"/>
      <c r="E3" s="1385"/>
      <c r="F3" s="1385"/>
      <c r="G3" s="1385"/>
      <c r="H3" s="1385"/>
      <c r="I3" s="1385"/>
      <c r="J3" s="1385"/>
      <c r="K3" s="1385"/>
      <c r="L3" s="1385"/>
    </row>
    <row r="4" spans="1:12" ht="15.75" x14ac:dyDescent="0.25">
      <c r="A4" s="1385" t="s">
        <v>339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  <c r="L4" s="1385"/>
    </row>
    <row r="5" spans="1:12" ht="13.5" x14ac:dyDescent="0.25">
      <c r="A5" s="258" t="s">
        <v>696</v>
      </c>
      <c r="B5" s="1210"/>
      <c r="C5" s="1210"/>
      <c r="D5" s="1210"/>
      <c r="E5" s="1210"/>
      <c r="F5" s="1210"/>
      <c r="G5" s="1210"/>
      <c r="H5" s="1210"/>
      <c r="I5" s="1211"/>
      <c r="J5" s="1210"/>
      <c r="K5" s="1210"/>
      <c r="L5" s="1108" t="s">
        <v>210</v>
      </c>
    </row>
    <row r="6" spans="1:12" ht="28.5" customHeight="1" thickBot="1" x14ac:dyDescent="0.25">
      <c r="A6" s="1374" t="s">
        <v>732</v>
      </c>
      <c r="B6" s="1386" t="s">
        <v>574</v>
      </c>
      <c r="C6" s="1388" t="s">
        <v>731</v>
      </c>
      <c r="D6" s="1388"/>
      <c r="E6" s="1388"/>
      <c r="F6" s="1388"/>
      <c r="G6" s="1388"/>
      <c r="H6" s="1388"/>
      <c r="I6" s="1388"/>
      <c r="J6" s="1388"/>
      <c r="K6" s="1388"/>
      <c r="L6" s="1377" t="s">
        <v>211</v>
      </c>
    </row>
    <row r="7" spans="1:12" ht="57.75" customHeight="1" thickTop="1" x14ac:dyDescent="0.2">
      <c r="A7" s="1375"/>
      <c r="B7" s="1387"/>
      <c r="C7" s="347" t="s">
        <v>387</v>
      </c>
      <c r="D7" s="345" t="s">
        <v>338</v>
      </c>
      <c r="E7" s="346" t="s">
        <v>575</v>
      </c>
      <c r="F7" s="346" t="s">
        <v>577</v>
      </c>
      <c r="G7" s="346" t="s">
        <v>421</v>
      </c>
      <c r="H7" s="346" t="s">
        <v>422</v>
      </c>
      <c r="I7" s="346" t="s">
        <v>423</v>
      </c>
      <c r="J7" s="346" t="s">
        <v>424</v>
      </c>
      <c r="K7" s="346" t="s">
        <v>576</v>
      </c>
      <c r="L7" s="1378"/>
    </row>
    <row r="8" spans="1:12" ht="24.95" customHeight="1" thickBot="1" x14ac:dyDescent="0.25">
      <c r="A8" s="498" t="s">
        <v>212</v>
      </c>
      <c r="B8" s="601">
        <f t="shared" ref="B8:B15" si="0">C8/$C$16%</f>
        <v>0.17214173002438676</v>
      </c>
      <c r="C8" s="146">
        <f>SUM(D8:K8)</f>
        <v>12</v>
      </c>
      <c r="D8" s="147">
        <v>0</v>
      </c>
      <c r="E8" s="147">
        <v>1</v>
      </c>
      <c r="F8" s="147">
        <v>1</v>
      </c>
      <c r="G8" s="147">
        <v>8</v>
      </c>
      <c r="H8" s="147">
        <v>0</v>
      </c>
      <c r="I8" s="147">
        <v>2</v>
      </c>
      <c r="J8" s="147">
        <v>0</v>
      </c>
      <c r="K8" s="147">
        <v>0</v>
      </c>
      <c r="L8" s="507" t="s">
        <v>213</v>
      </c>
    </row>
    <row r="9" spans="1:12" ht="24.95" customHeight="1" thickTop="1" thickBot="1" x14ac:dyDescent="0.25">
      <c r="A9" s="476" t="s">
        <v>573</v>
      </c>
      <c r="B9" s="602">
        <f t="shared" si="0"/>
        <v>5.738057667479559E-2</v>
      </c>
      <c r="C9" s="150">
        <f t="shared" ref="C9:C15" si="1">SUM(D9:K9)</f>
        <v>4</v>
      </c>
      <c r="D9" s="151">
        <v>0</v>
      </c>
      <c r="E9" s="151">
        <v>1</v>
      </c>
      <c r="F9" s="151">
        <v>0</v>
      </c>
      <c r="G9" s="151">
        <v>1</v>
      </c>
      <c r="H9" s="151">
        <v>0</v>
      </c>
      <c r="I9" s="151">
        <v>2</v>
      </c>
      <c r="J9" s="151">
        <v>0</v>
      </c>
      <c r="K9" s="151">
        <v>0</v>
      </c>
      <c r="L9" s="508" t="s">
        <v>225</v>
      </c>
    </row>
    <row r="10" spans="1:12" ht="24.95" customHeight="1" thickTop="1" thickBot="1" x14ac:dyDescent="0.25">
      <c r="A10" s="499" t="s">
        <v>74</v>
      </c>
      <c r="B10" s="603">
        <f t="shared" si="0"/>
        <v>3.3854540238129398</v>
      </c>
      <c r="C10" s="148">
        <f>SUM(D10:K10)</f>
        <v>236</v>
      </c>
      <c r="D10" s="149">
        <v>1</v>
      </c>
      <c r="E10" s="149">
        <v>45</v>
      </c>
      <c r="F10" s="149">
        <v>10</v>
      </c>
      <c r="G10" s="149">
        <v>102</v>
      </c>
      <c r="H10" s="149">
        <v>26</v>
      </c>
      <c r="I10" s="149">
        <v>52</v>
      </c>
      <c r="J10" s="149">
        <v>0</v>
      </c>
      <c r="K10" s="149">
        <v>0</v>
      </c>
      <c r="L10" s="509" t="s">
        <v>214</v>
      </c>
    </row>
    <row r="11" spans="1:12" ht="24.95" customHeight="1" thickTop="1" thickBot="1" x14ac:dyDescent="0.25">
      <c r="A11" s="476" t="s">
        <v>75</v>
      </c>
      <c r="B11" s="602">
        <f t="shared" si="0"/>
        <v>3.4141443121503374</v>
      </c>
      <c r="C11" s="150">
        <f t="shared" si="1"/>
        <v>238</v>
      </c>
      <c r="D11" s="151">
        <v>1</v>
      </c>
      <c r="E11" s="151">
        <v>43</v>
      </c>
      <c r="F11" s="151">
        <v>13</v>
      </c>
      <c r="G11" s="151">
        <v>104</v>
      </c>
      <c r="H11" s="151">
        <v>52</v>
      </c>
      <c r="I11" s="151">
        <v>24</v>
      </c>
      <c r="J11" s="151">
        <v>1</v>
      </c>
      <c r="K11" s="151">
        <v>0</v>
      </c>
      <c r="L11" s="508" t="s">
        <v>227</v>
      </c>
    </row>
    <row r="12" spans="1:12" ht="24.95" customHeight="1" thickTop="1" thickBot="1" x14ac:dyDescent="0.25">
      <c r="A12" s="499" t="s">
        <v>76</v>
      </c>
      <c r="B12" s="603">
        <f t="shared" si="0"/>
        <v>34.428346004877355</v>
      </c>
      <c r="C12" s="148">
        <f t="shared" si="1"/>
        <v>2400</v>
      </c>
      <c r="D12" s="149">
        <v>5</v>
      </c>
      <c r="E12" s="149">
        <v>896</v>
      </c>
      <c r="F12" s="149">
        <v>171</v>
      </c>
      <c r="G12" s="149">
        <v>1008</v>
      </c>
      <c r="H12" s="149">
        <v>185</v>
      </c>
      <c r="I12" s="149">
        <v>134</v>
      </c>
      <c r="J12" s="149">
        <v>1</v>
      </c>
      <c r="K12" s="149">
        <v>0</v>
      </c>
      <c r="L12" s="509" t="s">
        <v>215</v>
      </c>
    </row>
    <row r="13" spans="1:12" ht="24.95" customHeight="1" thickTop="1" thickBot="1" x14ac:dyDescent="0.25">
      <c r="A13" s="476" t="s">
        <v>216</v>
      </c>
      <c r="B13" s="602">
        <f t="shared" si="0"/>
        <v>4.4900301248027548</v>
      </c>
      <c r="C13" s="150">
        <f t="shared" si="1"/>
        <v>313</v>
      </c>
      <c r="D13" s="151">
        <v>1</v>
      </c>
      <c r="E13" s="151">
        <v>147</v>
      </c>
      <c r="F13" s="151">
        <v>47</v>
      </c>
      <c r="G13" s="151">
        <v>93</v>
      </c>
      <c r="H13" s="151">
        <v>10</v>
      </c>
      <c r="I13" s="151">
        <v>15</v>
      </c>
      <c r="J13" s="151">
        <v>0</v>
      </c>
      <c r="K13" s="151">
        <v>0</v>
      </c>
      <c r="L13" s="508" t="s">
        <v>217</v>
      </c>
    </row>
    <row r="14" spans="1:12" ht="24.95" customHeight="1" thickTop="1" thickBot="1" x14ac:dyDescent="0.25">
      <c r="A14" s="499" t="s">
        <v>666</v>
      </c>
      <c r="B14" s="603">
        <f t="shared" si="0"/>
        <v>50.451872041314019</v>
      </c>
      <c r="C14" s="148">
        <f t="shared" si="1"/>
        <v>3517</v>
      </c>
      <c r="D14" s="149">
        <v>11</v>
      </c>
      <c r="E14" s="149">
        <v>2316</v>
      </c>
      <c r="F14" s="149">
        <v>289</v>
      </c>
      <c r="G14" s="149">
        <v>774</v>
      </c>
      <c r="H14" s="149">
        <v>78</v>
      </c>
      <c r="I14" s="149">
        <v>49</v>
      </c>
      <c r="J14" s="149">
        <v>0</v>
      </c>
      <c r="K14" s="149">
        <v>0</v>
      </c>
      <c r="L14" s="509" t="s">
        <v>218</v>
      </c>
    </row>
    <row r="15" spans="1:12" ht="24.95" customHeight="1" thickTop="1" x14ac:dyDescent="0.2">
      <c r="A15" s="477" t="s">
        <v>69</v>
      </c>
      <c r="B15" s="604">
        <f t="shared" si="0"/>
        <v>3.6006311863434233</v>
      </c>
      <c r="C15" s="153">
        <f t="shared" si="1"/>
        <v>251</v>
      </c>
      <c r="D15" s="172">
        <v>39</v>
      </c>
      <c r="E15" s="172">
        <v>148</v>
      </c>
      <c r="F15" s="172">
        <v>20</v>
      </c>
      <c r="G15" s="172">
        <v>35</v>
      </c>
      <c r="H15" s="172">
        <v>5</v>
      </c>
      <c r="I15" s="172">
        <v>3</v>
      </c>
      <c r="J15" s="172">
        <v>1</v>
      </c>
      <c r="K15" s="172">
        <v>0</v>
      </c>
      <c r="L15" s="510" t="s">
        <v>70</v>
      </c>
    </row>
    <row r="16" spans="1:12" ht="30" customHeight="1" x14ac:dyDescent="0.2">
      <c r="A16" s="500" t="s">
        <v>42</v>
      </c>
      <c r="B16" s="742">
        <f t="shared" ref="B16:K16" si="2">SUM(B8:B15)</f>
        <v>100.00000000000001</v>
      </c>
      <c r="C16" s="324">
        <f t="shared" si="2"/>
        <v>6971</v>
      </c>
      <c r="D16" s="205">
        <f t="shared" si="2"/>
        <v>58</v>
      </c>
      <c r="E16" s="205">
        <f t="shared" si="2"/>
        <v>3597</v>
      </c>
      <c r="F16" s="205">
        <f t="shared" si="2"/>
        <v>551</v>
      </c>
      <c r="G16" s="205">
        <f t="shared" si="2"/>
        <v>2125</v>
      </c>
      <c r="H16" s="205">
        <f t="shared" si="2"/>
        <v>356</v>
      </c>
      <c r="I16" s="205">
        <f t="shared" si="2"/>
        <v>281</v>
      </c>
      <c r="J16" s="205">
        <f t="shared" si="2"/>
        <v>3</v>
      </c>
      <c r="K16" s="205">
        <f t="shared" si="2"/>
        <v>0</v>
      </c>
      <c r="L16" s="497" t="s">
        <v>43</v>
      </c>
    </row>
    <row r="17" spans="1:12" ht="30" customHeight="1" x14ac:dyDescent="0.2">
      <c r="A17" s="512" t="s">
        <v>219</v>
      </c>
      <c r="B17" s="377"/>
      <c r="C17" s="405">
        <f>SUM(D17:K17)</f>
        <v>100.00000000000001</v>
      </c>
      <c r="D17" s="709">
        <f t="shared" ref="D17:J17" si="3">D16/$C$16%</f>
        <v>0.83201836178453603</v>
      </c>
      <c r="E17" s="709">
        <f t="shared" si="3"/>
        <v>51.599483574809931</v>
      </c>
      <c r="F17" s="709">
        <f t="shared" si="3"/>
        <v>7.9041744369530917</v>
      </c>
      <c r="G17" s="709">
        <f t="shared" si="3"/>
        <v>30.483431358485156</v>
      </c>
      <c r="H17" s="709">
        <f t="shared" si="3"/>
        <v>5.1068713240568071</v>
      </c>
      <c r="I17" s="709">
        <f t="shared" si="3"/>
        <v>4.0309855114043902</v>
      </c>
      <c r="J17" s="709">
        <f t="shared" si="3"/>
        <v>4.3035432506096691E-2</v>
      </c>
      <c r="K17" s="709">
        <f>K16/$C$16%</f>
        <v>0</v>
      </c>
      <c r="L17" s="511" t="s">
        <v>220</v>
      </c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6"/>
  <dimension ref="A1:L30"/>
  <sheetViews>
    <sheetView view="pageBreakPreview" zoomScaleNormal="100" workbookViewId="0">
      <selection activeCell="O18" sqref="O18"/>
    </sheetView>
  </sheetViews>
  <sheetFormatPr defaultColWidth="8.85546875" defaultRowHeight="15" x14ac:dyDescent="0.25"/>
  <cols>
    <col min="1" max="1" width="22.42578125" style="14" customWidth="1"/>
    <col min="2" max="2" width="13.140625" style="14" customWidth="1"/>
    <col min="3" max="5" width="9.42578125" style="14" customWidth="1"/>
    <col min="6" max="6" width="12.140625" style="14" customWidth="1"/>
    <col min="7" max="7" width="9.42578125" style="14" customWidth="1"/>
    <col min="8" max="8" width="10.140625" style="14" customWidth="1"/>
    <col min="9" max="11" width="9.42578125" style="14" customWidth="1"/>
    <col min="12" max="12" width="22" style="14" customWidth="1"/>
    <col min="13" max="256" width="9.140625" style="87"/>
    <col min="257" max="257" width="25.7109375" style="87" customWidth="1"/>
    <col min="258" max="258" width="13.140625" style="87" customWidth="1"/>
    <col min="259" max="259" width="8.7109375" style="87" customWidth="1"/>
    <col min="260" max="263" width="9.7109375" style="87" customWidth="1"/>
    <col min="264" max="264" width="10.7109375" style="87" customWidth="1"/>
    <col min="265" max="267" width="9.7109375" style="87" customWidth="1"/>
    <col min="268" max="268" width="25.7109375" style="87" customWidth="1"/>
    <col min="269" max="512" width="9.140625" style="87"/>
    <col min="513" max="513" width="25.7109375" style="87" customWidth="1"/>
    <col min="514" max="514" width="13.140625" style="87" customWidth="1"/>
    <col min="515" max="515" width="8.7109375" style="87" customWidth="1"/>
    <col min="516" max="519" width="9.7109375" style="87" customWidth="1"/>
    <col min="520" max="520" width="10.7109375" style="87" customWidth="1"/>
    <col min="521" max="523" width="9.7109375" style="87" customWidth="1"/>
    <col min="524" max="524" width="25.7109375" style="87" customWidth="1"/>
    <col min="525" max="768" width="9.140625" style="87"/>
    <col min="769" max="769" width="25.7109375" style="87" customWidth="1"/>
    <col min="770" max="770" width="13.140625" style="87" customWidth="1"/>
    <col min="771" max="771" width="8.7109375" style="87" customWidth="1"/>
    <col min="772" max="775" width="9.7109375" style="87" customWidth="1"/>
    <col min="776" max="776" width="10.7109375" style="87" customWidth="1"/>
    <col min="777" max="779" width="9.7109375" style="87" customWidth="1"/>
    <col min="780" max="780" width="25.7109375" style="87" customWidth="1"/>
    <col min="781" max="1024" width="9.140625" style="87"/>
    <col min="1025" max="1025" width="25.7109375" style="87" customWidth="1"/>
    <col min="1026" max="1026" width="13.140625" style="87" customWidth="1"/>
    <col min="1027" max="1027" width="8.7109375" style="87" customWidth="1"/>
    <col min="1028" max="1031" width="9.7109375" style="87" customWidth="1"/>
    <col min="1032" max="1032" width="10.7109375" style="87" customWidth="1"/>
    <col min="1033" max="1035" width="9.7109375" style="87" customWidth="1"/>
    <col min="1036" max="1036" width="25.7109375" style="87" customWidth="1"/>
    <col min="1037" max="1280" width="9.140625" style="87"/>
    <col min="1281" max="1281" width="25.7109375" style="87" customWidth="1"/>
    <col min="1282" max="1282" width="13.140625" style="87" customWidth="1"/>
    <col min="1283" max="1283" width="8.7109375" style="87" customWidth="1"/>
    <col min="1284" max="1287" width="9.7109375" style="87" customWidth="1"/>
    <col min="1288" max="1288" width="10.7109375" style="87" customWidth="1"/>
    <col min="1289" max="1291" width="9.7109375" style="87" customWidth="1"/>
    <col min="1292" max="1292" width="25.7109375" style="87" customWidth="1"/>
    <col min="1293" max="1536" width="9.140625" style="87"/>
    <col min="1537" max="1537" width="25.7109375" style="87" customWidth="1"/>
    <col min="1538" max="1538" width="13.140625" style="87" customWidth="1"/>
    <col min="1539" max="1539" width="8.7109375" style="87" customWidth="1"/>
    <col min="1540" max="1543" width="9.7109375" style="87" customWidth="1"/>
    <col min="1544" max="1544" width="10.7109375" style="87" customWidth="1"/>
    <col min="1545" max="1547" width="9.7109375" style="87" customWidth="1"/>
    <col min="1548" max="1548" width="25.7109375" style="87" customWidth="1"/>
    <col min="1549" max="1792" width="9.140625" style="87"/>
    <col min="1793" max="1793" width="25.7109375" style="87" customWidth="1"/>
    <col min="1794" max="1794" width="13.140625" style="87" customWidth="1"/>
    <col min="1795" max="1795" width="8.7109375" style="87" customWidth="1"/>
    <col min="1796" max="1799" width="9.7109375" style="87" customWidth="1"/>
    <col min="1800" max="1800" width="10.7109375" style="87" customWidth="1"/>
    <col min="1801" max="1803" width="9.7109375" style="87" customWidth="1"/>
    <col min="1804" max="1804" width="25.7109375" style="87" customWidth="1"/>
    <col min="1805" max="2048" width="9.140625" style="87"/>
    <col min="2049" max="2049" width="25.7109375" style="87" customWidth="1"/>
    <col min="2050" max="2050" width="13.140625" style="87" customWidth="1"/>
    <col min="2051" max="2051" width="8.7109375" style="87" customWidth="1"/>
    <col min="2052" max="2055" width="9.7109375" style="87" customWidth="1"/>
    <col min="2056" max="2056" width="10.7109375" style="87" customWidth="1"/>
    <col min="2057" max="2059" width="9.7109375" style="87" customWidth="1"/>
    <col min="2060" max="2060" width="25.7109375" style="87" customWidth="1"/>
    <col min="2061" max="2304" width="9.140625" style="87"/>
    <col min="2305" max="2305" width="25.7109375" style="87" customWidth="1"/>
    <col min="2306" max="2306" width="13.140625" style="87" customWidth="1"/>
    <col min="2307" max="2307" width="8.7109375" style="87" customWidth="1"/>
    <col min="2308" max="2311" width="9.7109375" style="87" customWidth="1"/>
    <col min="2312" max="2312" width="10.7109375" style="87" customWidth="1"/>
    <col min="2313" max="2315" width="9.7109375" style="87" customWidth="1"/>
    <col min="2316" max="2316" width="25.7109375" style="87" customWidth="1"/>
    <col min="2317" max="2560" width="9.140625" style="87"/>
    <col min="2561" max="2561" width="25.7109375" style="87" customWidth="1"/>
    <col min="2562" max="2562" width="13.140625" style="87" customWidth="1"/>
    <col min="2563" max="2563" width="8.7109375" style="87" customWidth="1"/>
    <col min="2564" max="2567" width="9.7109375" style="87" customWidth="1"/>
    <col min="2568" max="2568" width="10.7109375" style="87" customWidth="1"/>
    <col min="2569" max="2571" width="9.7109375" style="87" customWidth="1"/>
    <col min="2572" max="2572" width="25.7109375" style="87" customWidth="1"/>
    <col min="2573" max="2816" width="9.140625" style="87"/>
    <col min="2817" max="2817" width="25.7109375" style="87" customWidth="1"/>
    <col min="2818" max="2818" width="13.140625" style="87" customWidth="1"/>
    <col min="2819" max="2819" width="8.7109375" style="87" customWidth="1"/>
    <col min="2820" max="2823" width="9.7109375" style="87" customWidth="1"/>
    <col min="2824" max="2824" width="10.7109375" style="87" customWidth="1"/>
    <col min="2825" max="2827" width="9.7109375" style="87" customWidth="1"/>
    <col min="2828" max="2828" width="25.7109375" style="87" customWidth="1"/>
    <col min="2829" max="3072" width="9.140625" style="87"/>
    <col min="3073" max="3073" width="25.7109375" style="87" customWidth="1"/>
    <col min="3074" max="3074" width="13.140625" style="87" customWidth="1"/>
    <col min="3075" max="3075" width="8.7109375" style="87" customWidth="1"/>
    <col min="3076" max="3079" width="9.7109375" style="87" customWidth="1"/>
    <col min="3080" max="3080" width="10.7109375" style="87" customWidth="1"/>
    <col min="3081" max="3083" width="9.7109375" style="87" customWidth="1"/>
    <col min="3084" max="3084" width="25.7109375" style="87" customWidth="1"/>
    <col min="3085" max="3328" width="9.140625" style="87"/>
    <col min="3329" max="3329" width="25.7109375" style="87" customWidth="1"/>
    <col min="3330" max="3330" width="13.140625" style="87" customWidth="1"/>
    <col min="3331" max="3331" width="8.7109375" style="87" customWidth="1"/>
    <col min="3332" max="3335" width="9.7109375" style="87" customWidth="1"/>
    <col min="3336" max="3336" width="10.7109375" style="87" customWidth="1"/>
    <col min="3337" max="3339" width="9.7109375" style="87" customWidth="1"/>
    <col min="3340" max="3340" width="25.7109375" style="87" customWidth="1"/>
    <col min="3341" max="3584" width="9.140625" style="87"/>
    <col min="3585" max="3585" width="25.7109375" style="87" customWidth="1"/>
    <col min="3586" max="3586" width="13.140625" style="87" customWidth="1"/>
    <col min="3587" max="3587" width="8.7109375" style="87" customWidth="1"/>
    <col min="3588" max="3591" width="9.7109375" style="87" customWidth="1"/>
    <col min="3592" max="3592" width="10.7109375" style="87" customWidth="1"/>
    <col min="3593" max="3595" width="9.7109375" style="87" customWidth="1"/>
    <col min="3596" max="3596" width="25.7109375" style="87" customWidth="1"/>
    <col min="3597" max="3840" width="9.140625" style="87"/>
    <col min="3841" max="3841" width="25.7109375" style="87" customWidth="1"/>
    <col min="3842" max="3842" width="13.140625" style="87" customWidth="1"/>
    <col min="3843" max="3843" width="8.7109375" style="87" customWidth="1"/>
    <col min="3844" max="3847" width="9.7109375" style="87" customWidth="1"/>
    <col min="3848" max="3848" width="10.7109375" style="87" customWidth="1"/>
    <col min="3849" max="3851" width="9.7109375" style="87" customWidth="1"/>
    <col min="3852" max="3852" width="25.7109375" style="87" customWidth="1"/>
    <col min="3853" max="4096" width="9.140625" style="87"/>
    <col min="4097" max="4097" width="25.7109375" style="87" customWidth="1"/>
    <col min="4098" max="4098" width="13.140625" style="87" customWidth="1"/>
    <col min="4099" max="4099" width="8.7109375" style="87" customWidth="1"/>
    <col min="4100" max="4103" width="9.7109375" style="87" customWidth="1"/>
    <col min="4104" max="4104" width="10.7109375" style="87" customWidth="1"/>
    <col min="4105" max="4107" width="9.7109375" style="87" customWidth="1"/>
    <col min="4108" max="4108" width="25.7109375" style="87" customWidth="1"/>
    <col min="4109" max="4352" width="9.140625" style="87"/>
    <col min="4353" max="4353" width="25.7109375" style="87" customWidth="1"/>
    <col min="4354" max="4354" width="13.140625" style="87" customWidth="1"/>
    <col min="4355" max="4355" width="8.7109375" style="87" customWidth="1"/>
    <col min="4356" max="4359" width="9.7109375" style="87" customWidth="1"/>
    <col min="4360" max="4360" width="10.7109375" style="87" customWidth="1"/>
    <col min="4361" max="4363" width="9.7109375" style="87" customWidth="1"/>
    <col min="4364" max="4364" width="25.7109375" style="87" customWidth="1"/>
    <col min="4365" max="4608" width="9.140625" style="87"/>
    <col min="4609" max="4609" width="25.7109375" style="87" customWidth="1"/>
    <col min="4610" max="4610" width="13.140625" style="87" customWidth="1"/>
    <col min="4611" max="4611" width="8.7109375" style="87" customWidth="1"/>
    <col min="4612" max="4615" width="9.7109375" style="87" customWidth="1"/>
    <col min="4616" max="4616" width="10.7109375" style="87" customWidth="1"/>
    <col min="4617" max="4619" width="9.7109375" style="87" customWidth="1"/>
    <col min="4620" max="4620" width="25.7109375" style="87" customWidth="1"/>
    <col min="4621" max="4864" width="9.140625" style="87"/>
    <col min="4865" max="4865" width="25.7109375" style="87" customWidth="1"/>
    <col min="4866" max="4866" width="13.140625" style="87" customWidth="1"/>
    <col min="4867" max="4867" width="8.7109375" style="87" customWidth="1"/>
    <col min="4868" max="4871" width="9.7109375" style="87" customWidth="1"/>
    <col min="4872" max="4872" width="10.7109375" style="87" customWidth="1"/>
    <col min="4873" max="4875" width="9.7109375" style="87" customWidth="1"/>
    <col min="4876" max="4876" width="25.7109375" style="87" customWidth="1"/>
    <col min="4877" max="5120" width="9.140625" style="87"/>
    <col min="5121" max="5121" width="25.7109375" style="87" customWidth="1"/>
    <col min="5122" max="5122" width="13.140625" style="87" customWidth="1"/>
    <col min="5123" max="5123" width="8.7109375" style="87" customWidth="1"/>
    <col min="5124" max="5127" width="9.7109375" style="87" customWidth="1"/>
    <col min="5128" max="5128" width="10.7109375" style="87" customWidth="1"/>
    <col min="5129" max="5131" width="9.7109375" style="87" customWidth="1"/>
    <col min="5132" max="5132" width="25.7109375" style="87" customWidth="1"/>
    <col min="5133" max="5376" width="9.140625" style="87"/>
    <col min="5377" max="5377" width="25.7109375" style="87" customWidth="1"/>
    <col min="5378" max="5378" width="13.140625" style="87" customWidth="1"/>
    <col min="5379" max="5379" width="8.7109375" style="87" customWidth="1"/>
    <col min="5380" max="5383" width="9.7109375" style="87" customWidth="1"/>
    <col min="5384" max="5384" width="10.7109375" style="87" customWidth="1"/>
    <col min="5385" max="5387" width="9.7109375" style="87" customWidth="1"/>
    <col min="5388" max="5388" width="25.7109375" style="87" customWidth="1"/>
    <col min="5389" max="5632" width="9.140625" style="87"/>
    <col min="5633" max="5633" width="25.7109375" style="87" customWidth="1"/>
    <col min="5634" max="5634" width="13.140625" style="87" customWidth="1"/>
    <col min="5635" max="5635" width="8.7109375" style="87" customWidth="1"/>
    <col min="5636" max="5639" width="9.7109375" style="87" customWidth="1"/>
    <col min="5640" max="5640" width="10.7109375" style="87" customWidth="1"/>
    <col min="5641" max="5643" width="9.7109375" style="87" customWidth="1"/>
    <col min="5644" max="5644" width="25.7109375" style="87" customWidth="1"/>
    <col min="5645" max="5888" width="9.140625" style="87"/>
    <col min="5889" max="5889" width="25.7109375" style="87" customWidth="1"/>
    <col min="5890" max="5890" width="13.140625" style="87" customWidth="1"/>
    <col min="5891" max="5891" width="8.7109375" style="87" customWidth="1"/>
    <col min="5892" max="5895" width="9.7109375" style="87" customWidth="1"/>
    <col min="5896" max="5896" width="10.7109375" style="87" customWidth="1"/>
    <col min="5897" max="5899" width="9.7109375" style="87" customWidth="1"/>
    <col min="5900" max="5900" width="25.7109375" style="87" customWidth="1"/>
    <col min="5901" max="6144" width="9.140625" style="87"/>
    <col min="6145" max="6145" width="25.7109375" style="87" customWidth="1"/>
    <col min="6146" max="6146" width="13.140625" style="87" customWidth="1"/>
    <col min="6147" max="6147" width="8.7109375" style="87" customWidth="1"/>
    <col min="6148" max="6151" width="9.7109375" style="87" customWidth="1"/>
    <col min="6152" max="6152" width="10.7109375" style="87" customWidth="1"/>
    <col min="6153" max="6155" width="9.7109375" style="87" customWidth="1"/>
    <col min="6156" max="6156" width="25.7109375" style="87" customWidth="1"/>
    <col min="6157" max="6400" width="9.140625" style="87"/>
    <col min="6401" max="6401" width="25.7109375" style="87" customWidth="1"/>
    <col min="6402" max="6402" width="13.140625" style="87" customWidth="1"/>
    <col min="6403" max="6403" width="8.7109375" style="87" customWidth="1"/>
    <col min="6404" max="6407" width="9.7109375" style="87" customWidth="1"/>
    <col min="6408" max="6408" width="10.7109375" style="87" customWidth="1"/>
    <col min="6409" max="6411" width="9.7109375" style="87" customWidth="1"/>
    <col min="6412" max="6412" width="25.7109375" style="87" customWidth="1"/>
    <col min="6413" max="6656" width="9.140625" style="87"/>
    <col min="6657" max="6657" width="25.7109375" style="87" customWidth="1"/>
    <col min="6658" max="6658" width="13.140625" style="87" customWidth="1"/>
    <col min="6659" max="6659" width="8.7109375" style="87" customWidth="1"/>
    <col min="6660" max="6663" width="9.7109375" style="87" customWidth="1"/>
    <col min="6664" max="6664" width="10.7109375" style="87" customWidth="1"/>
    <col min="6665" max="6667" width="9.7109375" style="87" customWidth="1"/>
    <col min="6668" max="6668" width="25.7109375" style="87" customWidth="1"/>
    <col min="6669" max="6912" width="9.140625" style="87"/>
    <col min="6913" max="6913" width="25.7109375" style="87" customWidth="1"/>
    <col min="6914" max="6914" width="13.140625" style="87" customWidth="1"/>
    <col min="6915" max="6915" width="8.7109375" style="87" customWidth="1"/>
    <col min="6916" max="6919" width="9.7109375" style="87" customWidth="1"/>
    <col min="6920" max="6920" width="10.7109375" style="87" customWidth="1"/>
    <col min="6921" max="6923" width="9.7109375" style="87" customWidth="1"/>
    <col min="6924" max="6924" width="25.7109375" style="87" customWidth="1"/>
    <col min="6925" max="7168" width="9.140625" style="87"/>
    <col min="7169" max="7169" width="25.7109375" style="87" customWidth="1"/>
    <col min="7170" max="7170" width="13.140625" style="87" customWidth="1"/>
    <col min="7171" max="7171" width="8.7109375" style="87" customWidth="1"/>
    <col min="7172" max="7175" width="9.7109375" style="87" customWidth="1"/>
    <col min="7176" max="7176" width="10.7109375" style="87" customWidth="1"/>
    <col min="7177" max="7179" width="9.7109375" style="87" customWidth="1"/>
    <col min="7180" max="7180" width="25.7109375" style="87" customWidth="1"/>
    <col min="7181" max="7424" width="9.140625" style="87"/>
    <col min="7425" max="7425" width="25.7109375" style="87" customWidth="1"/>
    <col min="7426" max="7426" width="13.140625" style="87" customWidth="1"/>
    <col min="7427" max="7427" width="8.7109375" style="87" customWidth="1"/>
    <col min="7428" max="7431" width="9.7109375" style="87" customWidth="1"/>
    <col min="7432" max="7432" width="10.7109375" style="87" customWidth="1"/>
    <col min="7433" max="7435" width="9.7109375" style="87" customWidth="1"/>
    <col min="7436" max="7436" width="25.7109375" style="87" customWidth="1"/>
    <col min="7437" max="7680" width="9.140625" style="87"/>
    <col min="7681" max="7681" width="25.7109375" style="87" customWidth="1"/>
    <col min="7682" max="7682" width="13.140625" style="87" customWidth="1"/>
    <col min="7683" max="7683" width="8.7109375" style="87" customWidth="1"/>
    <col min="7684" max="7687" width="9.7109375" style="87" customWidth="1"/>
    <col min="7688" max="7688" width="10.7109375" style="87" customWidth="1"/>
    <col min="7689" max="7691" width="9.7109375" style="87" customWidth="1"/>
    <col min="7692" max="7692" width="25.7109375" style="87" customWidth="1"/>
    <col min="7693" max="7936" width="9.140625" style="87"/>
    <col min="7937" max="7937" width="25.7109375" style="87" customWidth="1"/>
    <col min="7938" max="7938" width="13.140625" style="87" customWidth="1"/>
    <col min="7939" max="7939" width="8.7109375" style="87" customWidth="1"/>
    <col min="7940" max="7943" width="9.7109375" style="87" customWidth="1"/>
    <col min="7944" max="7944" width="10.7109375" style="87" customWidth="1"/>
    <col min="7945" max="7947" width="9.7109375" style="87" customWidth="1"/>
    <col min="7948" max="7948" width="25.7109375" style="87" customWidth="1"/>
    <col min="7949" max="8192" width="9.140625" style="87"/>
    <col min="8193" max="8193" width="25.7109375" style="87" customWidth="1"/>
    <col min="8194" max="8194" width="13.140625" style="87" customWidth="1"/>
    <col min="8195" max="8195" width="8.7109375" style="87" customWidth="1"/>
    <col min="8196" max="8199" width="9.7109375" style="87" customWidth="1"/>
    <col min="8200" max="8200" width="10.7109375" style="87" customWidth="1"/>
    <col min="8201" max="8203" width="9.7109375" style="87" customWidth="1"/>
    <col min="8204" max="8204" width="25.7109375" style="87" customWidth="1"/>
    <col min="8205" max="8448" width="9.140625" style="87"/>
    <col min="8449" max="8449" width="25.7109375" style="87" customWidth="1"/>
    <col min="8450" max="8450" width="13.140625" style="87" customWidth="1"/>
    <col min="8451" max="8451" width="8.7109375" style="87" customWidth="1"/>
    <col min="8452" max="8455" width="9.7109375" style="87" customWidth="1"/>
    <col min="8456" max="8456" width="10.7109375" style="87" customWidth="1"/>
    <col min="8457" max="8459" width="9.7109375" style="87" customWidth="1"/>
    <col min="8460" max="8460" width="25.7109375" style="87" customWidth="1"/>
    <col min="8461" max="8704" width="9.140625" style="87"/>
    <col min="8705" max="8705" width="25.7109375" style="87" customWidth="1"/>
    <col min="8706" max="8706" width="13.140625" style="87" customWidth="1"/>
    <col min="8707" max="8707" width="8.7109375" style="87" customWidth="1"/>
    <col min="8708" max="8711" width="9.7109375" style="87" customWidth="1"/>
    <col min="8712" max="8712" width="10.7109375" style="87" customWidth="1"/>
    <col min="8713" max="8715" width="9.7109375" style="87" customWidth="1"/>
    <col min="8716" max="8716" width="25.7109375" style="87" customWidth="1"/>
    <col min="8717" max="8960" width="9.140625" style="87"/>
    <col min="8961" max="8961" width="25.7109375" style="87" customWidth="1"/>
    <col min="8962" max="8962" width="13.140625" style="87" customWidth="1"/>
    <col min="8963" max="8963" width="8.7109375" style="87" customWidth="1"/>
    <col min="8964" max="8967" width="9.7109375" style="87" customWidth="1"/>
    <col min="8968" max="8968" width="10.7109375" style="87" customWidth="1"/>
    <col min="8969" max="8971" width="9.7109375" style="87" customWidth="1"/>
    <col min="8972" max="8972" width="25.7109375" style="87" customWidth="1"/>
    <col min="8973" max="9216" width="9.140625" style="87"/>
    <col min="9217" max="9217" width="25.7109375" style="87" customWidth="1"/>
    <col min="9218" max="9218" width="13.140625" style="87" customWidth="1"/>
    <col min="9219" max="9219" width="8.7109375" style="87" customWidth="1"/>
    <col min="9220" max="9223" width="9.7109375" style="87" customWidth="1"/>
    <col min="9224" max="9224" width="10.7109375" style="87" customWidth="1"/>
    <col min="9225" max="9227" width="9.7109375" style="87" customWidth="1"/>
    <col min="9228" max="9228" width="25.7109375" style="87" customWidth="1"/>
    <col min="9229" max="9472" width="9.140625" style="87"/>
    <col min="9473" max="9473" width="25.7109375" style="87" customWidth="1"/>
    <col min="9474" max="9474" width="13.140625" style="87" customWidth="1"/>
    <col min="9475" max="9475" width="8.7109375" style="87" customWidth="1"/>
    <col min="9476" max="9479" width="9.7109375" style="87" customWidth="1"/>
    <col min="9480" max="9480" width="10.7109375" style="87" customWidth="1"/>
    <col min="9481" max="9483" width="9.7109375" style="87" customWidth="1"/>
    <col min="9484" max="9484" width="25.7109375" style="87" customWidth="1"/>
    <col min="9485" max="9728" width="9.140625" style="87"/>
    <col min="9729" max="9729" width="25.7109375" style="87" customWidth="1"/>
    <col min="9730" max="9730" width="13.140625" style="87" customWidth="1"/>
    <col min="9731" max="9731" width="8.7109375" style="87" customWidth="1"/>
    <col min="9732" max="9735" width="9.7109375" style="87" customWidth="1"/>
    <col min="9736" max="9736" width="10.7109375" style="87" customWidth="1"/>
    <col min="9737" max="9739" width="9.7109375" style="87" customWidth="1"/>
    <col min="9740" max="9740" width="25.7109375" style="87" customWidth="1"/>
    <col min="9741" max="9984" width="9.140625" style="87"/>
    <col min="9985" max="9985" width="25.7109375" style="87" customWidth="1"/>
    <col min="9986" max="9986" width="13.140625" style="87" customWidth="1"/>
    <col min="9987" max="9987" width="8.7109375" style="87" customWidth="1"/>
    <col min="9988" max="9991" width="9.7109375" style="87" customWidth="1"/>
    <col min="9992" max="9992" width="10.7109375" style="87" customWidth="1"/>
    <col min="9993" max="9995" width="9.7109375" style="87" customWidth="1"/>
    <col min="9996" max="9996" width="25.7109375" style="87" customWidth="1"/>
    <col min="9997" max="10240" width="9.140625" style="87"/>
    <col min="10241" max="10241" width="25.7109375" style="87" customWidth="1"/>
    <col min="10242" max="10242" width="13.140625" style="87" customWidth="1"/>
    <col min="10243" max="10243" width="8.7109375" style="87" customWidth="1"/>
    <col min="10244" max="10247" width="9.7109375" style="87" customWidth="1"/>
    <col min="10248" max="10248" width="10.7109375" style="87" customWidth="1"/>
    <col min="10249" max="10251" width="9.7109375" style="87" customWidth="1"/>
    <col min="10252" max="10252" width="25.7109375" style="87" customWidth="1"/>
    <col min="10253" max="10496" width="9.140625" style="87"/>
    <col min="10497" max="10497" width="25.7109375" style="87" customWidth="1"/>
    <col min="10498" max="10498" width="13.140625" style="87" customWidth="1"/>
    <col min="10499" max="10499" width="8.7109375" style="87" customWidth="1"/>
    <col min="10500" max="10503" width="9.7109375" style="87" customWidth="1"/>
    <col min="10504" max="10504" width="10.7109375" style="87" customWidth="1"/>
    <col min="10505" max="10507" width="9.7109375" style="87" customWidth="1"/>
    <col min="10508" max="10508" width="25.7109375" style="87" customWidth="1"/>
    <col min="10509" max="10752" width="9.140625" style="87"/>
    <col min="10753" max="10753" width="25.7109375" style="87" customWidth="1"/>
    <col min="10754" max="10754" width="13.140625" style="87" customWidth="1"/>
    <col min="10755" max="10755" width="8.7109375" style="87" customWidth="1"/>
    <col min="10756" max="10759" width="9.7109375" style="87" customWidth="1"/>
    <col min="10760" max="10760" width="10.7109375" style="87" customWidth="1"/>
    <col min="10761" max="10763" width="9.7109375" style="87" customWidth="1"/>
    <col min="10764" max="10764" width="25.7109375" style="87" customWidth="1"/>
    <col min="10765" max="11008" width="9.140625" style="87"/>
    <col min="11009" max="11009" width="25.7109375" style="87" customWidth="1"/>
    <col min="11010" max="11010" width="13.140625" style="87" customWidth="1"/>
    <col min="11011" max="11011" width="8.7109375" style="87" customWidth="1"/>
    <col min="11012" max="11015" width="9.7109375" style="87" customWidth="1"/>
    <col min="11016" max="11016" width="10.7109375" style="87" customWidth="1"/>
    <col min="11017" max="11019" width="9.7109375" style="87" customWidth="1"/>
    <col min="11020" max="11020" width="25.7109375" style="87" customWidth="1"/>
    <col min="11021" max="11264" width="9.140625" style="87"/>
    <col min="11265" max="11265" width="25.7109375" style="87" customWidth="1"/>
    <col min="11266" max="11266" width="13.140625" style="87" customWidth="1"/>
    <col min="11267" max="11267" width="8.7109375" style="87" customWidth="1"/>
    <col min="11268" max="11271" width="9.7109375" style="87" customWidth="1"/>
    <col min="11272" max="11272" width="10.7109375" style="87" customWidth="1"/>
    <col min="11273" max="11275" width="9.7109375" style="87" customWidth="1"/>
    <col min="11276" max="11276" width="25.7109375" style="87" customWidth="1"/>
    <col min="11277" max="11520" width="9.140625" style="87"/>
    <col min="11521" max="11521" width="25.7109375" style="87" customWidth="1"/>
    <col min="11522" max="11522" width="13.140625" style="87" customWidth="1"/>
    <col min="11523" max="11523" width="8.7109375" style="87" customWidth="1"/>
    <col min="11524" max="11527" width="9.7109375" style="87" customWidth="1"/>
    <col min="11528" max="11528" width="10.7109375" style="87" customWidth="1"/>
    <col min="11529" max="11531" width="9.7109375" style="87" customWidth="1"/>
    <col min="11532" max="11532" width="25.7109375" style="87" customWidth="1"/>
    <col min="11533" max="11776" width="9.140625" style="87"/>
    <col min="11777" max="11777" width="25.7109375" style="87" customWidth="1"/>
    <col min="11778" max="11778" width="13.140625" style="87" customWidth="1"/>
    <col min="11779" max="11779" width="8.7109375" style="87" customWidth="1"/>
    <col min="11780" max="11783" width="9.7109375" style="87" customWidth="1"/>
    <col min="11784" max="11784" width="10.7109375" style="87" customWidth="1"/>
    <col min="11785" max="11787" width="9.7109375" style="87" customWidth="1"/>
    <col min="11788" max="11788" width="25.7109375" style="87" customWidth="1"/>
    <col min="11789" max="12032" width="9.140625" style="87"/>
    <col min="12033" max="12033" width="25.7109375" style="87" customWidth="1"/>
    <col min="12034" max="12034" width="13.140625" style="87" customWidth="1"/>
    <col min="12035" max="12035" width="8.7109375" style="87" customWidth="1"/>
    <col min="12036" max="12039" width="9.7109375" style="87" customWidth="1"/>
    <col min="12040" max="12040" width="10.7109375" style="87" customWidth="1"/>
    <col min="12041" max="12043" width="9.7109375" style="87" customWidth="1"/>
    <col min="12044" max="12044" width="25.7109375" style="87" customWidth="1"/>
    <col min="12045" max="12288" width="9.140625" style="87"/>
    <col min="12289" max="12289" width="25.7109375" style="87" customWidth="1"/>
    <col min="12290" max="12290" width="13.140625" style="87" customWidth="1"/>
    <col min="12291" max="12291" width="8.7109375" style="87" customWidth="1"/>
    <col min="12292" max="12295" width="9.7109375" style="87" customWidth="1"/>
    <col min="12296" max="12296" width="10.7109375" style="87" customWidth="1"/>
    <col min="12297" max="12299" width="9.7109375" style="87" customWidth="1"/>
    <col min="12300" max="12300" width="25.7109375" style="87" customWidth="1"/>
    <col min="12301" max="12544" width="9.140625" style="87"/>
    <col min="12545" max="12545" width="25.7109375" style="87" customWidth="1"/>
    <col min="12546" max="12546" width="13.140625" style="87" customWidth="1"/>
    <col min="12547" max="12547" width="8.7109375" style="87" customWidth="1"/>
    <col min="12548" max="12551" width="9.7109375" style="87" customWidth="1"/>
    <col min="12552" max="12552" width="10.7109375" style="87" customWidth="1"/>
    <col min="12553" max="12555" width="9.7109375" style="87" customWidth="1"/>
    <col min="12556" max="12556" width="25.7109375" style="87" customWidth="1"/>
    <col min="12557" max="12800" width="9.140625" style="87"/>
    <col min="12801" max="12801" width="25.7109375" style="87" customWidth="1"/>
    <col min="12802" max="12802" width="13.140625" style="87" customWidth="1"/>
    <col min="12803" max="12803" width="8.7109375" style="87" customWidth="1"/>
    <col min="12804" max="12807" width="9.7109375" style="87" customWidth="1"/>
    <col min="12808" max="12808" width="10.7109375" style="87" customWidth="1"/>
    <col min="12809" max="12811" width="9.7109375" style="87" customWidth="1"/>
    <col min="12812" max="12812" width="25.7109375" style="87" customWidth="1"/>
    <col min="12813" max="13056" width="9.140625" style="87"/>
    <col min="13057" max="13057" width="25.7109375" style="87" customWidth="1"/>
    <col min="13058" max="13058" width="13.140625" style="87" customWidth="1"/>
    <col min="13059" max="13059" width="8.7109375" style="87" customWidth="1"/>
    <col min="13060" max="13063" width="9.7109375" style="87" customWidth="1"/>
    <col min="13064" max="13064" width="10.7109375" style="87" customWidth="1"/>
    <col min="13065" max="13067" width="9.7109375" style="87" customWidth="1"/>
    <col min="13068" max="13068" width="25.7109375" style="87" customWidth="1"/>
    <col min="13069" max="13312" width="9.140625" style="87"/>
    <col min="13313" max="13313" width="25.7109375" style="87" customWidth="1"/>
    <col min="13314" max="13314" width="13.140625" style="87" customWidth="1"/>
    <col min="13315" max="13315" width="8.7109375" style="87" customWidth="1"/>
    <col min="13316" max="13319" width="9.7109375" style="87" customWidth="1"/>
    <col min="13320" max="13320" width="10.7109375" style="87" customWidth="1"/>
    <col min="13321" max="13323" width="9.7109375" style="87" customWidth="1"/>
    <col min="13324" max="13324" width="25.7109375" style="87" customWidth="1"/>
    <col min="13325" max="13568" width="9.140625" style="87"/>
    <col min="13569" max="13569" width="25.7109375" style="87" customWidth="1"/>
    <col min="13570" max="13570" width="13.140625" style="87" customWidth="1"/>
    <col min="13571" max="13571" width="8.7109375" style="87" customWidth="1"/>
    <col min="13572" max="13575" width="9.7109375" style="87" customWidth="1"/>
    <col min="13576" max="13576" width="10.7109375" style="87" customWidth="1"/>
    <col min="13577" max="13579" width="9.7109375" style="87" customWidth="1"/>
    <col min="13580" max="13580" width="25.7109375" style="87" customWidth="1"/>
    <col min="13581" max="13824" width="9.140625" style="87"/>
    <col min="13825" max="13825" width="25.7109375" style="87" customWidth="1"/>
    <col min="13826" max="13826" width="13.140625" style="87" customWidth="1"/>
    <col min="13827" max="13827" width="8.7109375" style="87" customWidth="1"/>
    <col min="13828" max="13831" width="9.7109375" style="87" customWidth="1"/>
    <col min="13832" max="13832" width="10.7109375" style="87" customWidth="1"/>
    <col min="13833" max="13835" width="9.7109375" style="87" customWidth="1"/>
    <col min="13836" max="13836" width="25.7109375" style="87" customWidth="1"/>
    <col min="13837" max="14080" width="9.140625" style="87"/>
    <col min="14081" max="14081" width="25.7109375" style="87" customWidth="1"/>
    <col min="14082" max="14082" width="13.140625" style="87" customWidth="1"/>
    <col min="14083" max="14083" width="8.7109375" style="87" customWidth="1"/>
    <col min="14084" max="14087" width="9.7109375" style="87" customWidth="1"/>
    <col min="14088" max="14088" width="10.7109375" style="87" customWidth="1"/>
    <col min="14089" max="14091" width="9.7109375" style="87" customWidth="1"/>
    <col min="14092" max="14092" width="25.7109375" style="87" customWidth="1"/>
    <col min="14093" max="14336" width="9.140625" style="87"/>
    <col min="14337" max="14337" width="25.7109375" style="87" customWidth="1"/>
    <col min="14338" max="14338" width="13.140625" style="87" customWidth="1"/>
    <col min="14339" max="14339" width="8.7109375" style="87" customWidth="1"/>
    <col min="14340" max="14343" width="9.7109375" style="87" customWidth="1"/>
    <col min="14344" max="14344" width="10.7109375" style="87" customWidth="1"/>
    <col min="14345" max="14347" width="9.7109375" style="87" customWidth="1"/>
    <col min="14348" max="14348" width="25.7109375" style="87" customWidth="1"/>
    <col min="14349" max="14592" width="9.140625" style="87"/>
    <col min="14593" max="14593" width="25.7109375" style="87" customWidth="1"/>
    <col min="14594" max="14594" width="13.140625" style="87" customWidth="1"/>
    <col min="14595" max="14595" width="8.7109375" style="87" customWidth="1"/>
    <col min="14596" max="14599" width="9.7109375" style="87" customWidth="1"/>
    <col min="14600" max="14600" width="10.7109375" style="87" customWidth="1"/>
    <col min="14601" max="14603" width="9.7109375" style="87" customWidth="1"/>
    <col min="14604" max="14604" width="25.7109375" style="87" customWidth="1"/>
    <col min="14605" max="14848" width="9.140625" style="87"/>
    <col min="14849" max="14849" width="25.7109375" style="87" customWidth="1"/>
    <col min="14850" max="14850" width="13.140625" style="87" customWidth="1"/>
    <col min="14851" max="14851" width="8.7109375" style="87" customWidth="1"/>
    <col min="14852" max="14855" width="9.7109375" style="87" customWidth="1"/>
    <col min="14856" max="14856" width="10.7109375" style="87" customWidth="1"/>
    <col min="14857" max="14859" width="9.7109375" style="87" customWidth="1"/>
    <col min="14860" max="14860" width="25.7109375" style="87" customWidth="1"/>
    <col min="14861" max="15104" width="9.140625" style="87"/>
    <col min="15105" max="15105" width="25.7109375" style="87" customWidth="1"/>
    <col min="15106" max="15106" width="13.140625" style="87" customWidth="1"/>
    <col min="15107" max="15107" width="8.7109375" style="87" customWidth="1"/>
    <col min="15108" max="15111" width="9.7109375" style="87" customWidth="1"/>
    <col min="15112" max="15112" width="10.7109375" style="87" customWidth="1"/>
    <col min="15113" max="15115" width="9.7109375" style="87" customWidth="1"/>
    <col min="15116" max="15116" width="25.7109375" style="87" customWidth="1"/>
    <col min="15117" max="15360" width="9.140625" style="87"/>
    <col min="15361" max="15361" width="25.7109375" style="87" customWidth="1"/>
    <col min="15362" max="15362" width="13.140625" style="87" customWidth="1"/>
    <col min="15363" max="15363" width="8.7109375" style="87" customWidth="1"/>
    <col min="15364" max="15367" width="9.7109375" style="87" customWidth="1"/>
    <col min="15368" max="15368" width="10.7109375" style="87" customWidth="1"/>
    <col min="15369" max="15371" width="9.7109375" style="87" customWidth="1"/>
    <col min="15372" max="15372" width="25.7109375" style="87" customWidth="1"/>
    <col min="15373" max="15616" width="9.140625" style="87"/>
    <col min="15617" max="15617" width="25.7109375" style="87" customWidth="1"/>
    <col min="15618" max="15618" width="13.140625" style="87" customWidth="1"/>
    <col min="15619" max="15619" width="8.7109375" style="87" customWidth="1"/>
    <col min="15620" max="15623" width="9.7109375" style="87" customWidth="1"/>
    <col min="15624" max="15624" width="10.7109375" style="87" customWidth="1"/>
    <col min="15625" max="15627" width="9.7109375" style="87" customWidth="1"/>
    <col min="15628" max="15628" width="25.7109375" style="87" customWidth="1"/>
    <col min="15629" max="15872" width="9.140625" style="87"/>
    <col min="15873" max="15873" width="25.7109375" style="87" customWidth="1"/>
    <col min="15874" max="15874" width="13.140625" style="87" customWidth="1"/>
    <col min="15875" max="15875" width="8.7109375" style="87" customWidth="1"/>
    <col min="15876" max="15879" width="9.7109375" style="87" customWidth="1"/>
    <col min="15880" max="15880" width="10.7109375" style="87" customWidth="1"/>
    <col min="15881" max="15883" width="9.7109375" style="87" customWidth="1"/>
    <col min="15884" max="15884" width="25.7109375" style="87" customWidth="1"/>
    <col min="15885" max="16128" width="9.140625" style="87"/>
    <col min="16129" max="16129" width="25.7109375" style="87" customWidth="1"/>
    <col min="16130" max="16130" width="13.140625" style="87" customWidth="1"/>
    <col min="16131" max="16131" width="8.7109375" style="87" customWidth="1"/>
    <col min="16132" max="16135" width="9.7109375" style="87" customWidth="1"/>
    <col min="16136" max="16136" width="10.7109375" style="87" customWidth="1"/>
    <col min="16137" max="16139" width="9.7109375" style="87" customWidth="1"/>
    <col min="16140" max="16140" width="25.7109375" style="87" customWidth="1"/>
    <col min="16141" max="16384" width="9.140625" style="87"/>
  </cols>
  <sheetData>
    <row r="1" spans="1:12" ht="23.25" x14ac:dyDescent="0.5">
      <c r="A1" s="1383" t="s">
        <v>468</v>
      </c>
      <c r="B1" s="1383"/>
      <c r="C1" s="1383"/>
      <c r="D1" s="1383"/>
      <c r="E1" s="1383"/>
      <c r="F1" s="1383"/>
      <c r="G1" s="1383"/>
      <c r="H1" s="1383"/>
      <c r="I1" s="1383"/>
      <c r="J1" s="1383"/>
      <c r="K1" s="1383"/>
      <c r="L1" s="1383"/>
    </row>
    <row r="2" spans="1:12" ht="16.5" customHeight="1" x14ac:dyDescent="0.25">
      <c r="A2" s="1384" t="s">
        <v>733</v>
      </c>
      <c r="B2" s="1384"/>
      <c r="C2" s="1384"/>
      <c r="D2" s="1384"/>
      <c r="E2" s="1384"/>
      <c r="F2" s="1384"/>
      <c r="G2" s="1384"/>
      <c r="H2" s="1384"/>
      <c r="I2" s="1384"/>
      <c r="J2" s="1384"/>
      <c r="K2" s="1384"/>
      <c r="L2" s="1384"/>
    </row>
    <row r="3" spans="1:12" ht="15.75" x14ac:dyDescent="0.25">
      <c r="A3" s="1385">
        <v>2023</v>
      </c>
      <c r="B3" s="1385"/>
      <c r="C3" s="1385"/>
      <c r="D3" s="1385"/>
      <c r="E3" s="1385"/>
      <c r="F3" s="1385"/>
      <c r="G3" s="1385"/>
      <c r="H3" s="1385"/>
      <c r="I3" s="1385"/>
      <c r="J3" s="1385"/>
      <c r="K3" s="1385"/>
      <c r="L3" s="1385"/>
    </row>
    <row r="4" spans="1:12" ht="15.75" x14ac:dyDescent="0.25">
      <c r="A4" s="1385" t="s">
        <v>809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  <c r="L4" s="1385"/>
    </row>
    <row r="5" spans="1:12" ht="13.5" x14ac:dyDescent="0.25">
      <c r="A5" s="258" t="s">
        <v>697</v>
      </c>
      <c r="B5" s="1210"/>
      <c r="C5" s="1210"/>
      <c r="D5" s="1210"/>
      <c r="E5" s="1210"/>
      <c r="F5" s="1210"/>
      <c r="G5" s="1210"/>
      <c r="H5" s="1210"/>
      <c r="I5" s="1211"/>
      <c r="J5" s="1210"/>
      <c r="K5" s="1210"/>
      <c r="L5" s="1108" t="s">
        <v>221</v>
      </c>
    </row>
    <row r="6" spans="1:12" ht="28.5" customHeight="1" thickBot="1" x14ac:dyDescent="0.25">
      <c r="A6" s="1374" t="s">
        <v>732</v>
      </c>
      <c r="B6" s="1386" t="s">
        <v>574</v>
      </c>
      <c r="C6" s="1388" t="s">
        <v>731</v>
      </c>
      <c r="D6" s="1388"/>
      <c r="E6" s="1388"/>
      <c r="F6" s="1388"/>
      <c r="G6" s="1388"/>
      <c r="H6" s="1388"/>
      <c r="I6" s="1388"/>
      <c r="J6" s="1388"/>
      <c r="K6" s="1388"/>
      <c r="L6" s="1377" t="s">
        <v>211</v>
      </c>
    </row>
    <row r="7" spans="1:12" ht="57.75" customHeight="1" thickTop="1" x14ac:dyDescent="0.2">
      <c r="A7" s="1375"/>
      <c r="B7" s="1387"/>
      <c r="C7" s="347" t="s">
        <v>387</v>
      </c>
      <c r="D7" s="345" t="s">
        <v>338</v>
      </c>
      <c r="E7" s="346" t="s">
        <v>575</v>
      </c>
      <c r="F7" s="346" t="s">
        <v>577</v>
      </c>
      <c r="G7" s="346" t="s">
        <v>421</v>
      </c>
      <c r="H7" s="346" t="s">
        <v>422</v>
      </c>
      <c r="I7" s="346" t="s">
        <v>423</v>
      </c>
      <c r="J7" s="346" t="s">
        <v>424</v>
      </c>
      <c r="K7" s="346" t="s">
        <v>576</v>
      </c>
      <c r="L7" s="1378"/>
    </row>
    <row r="8" spans="1:12" ht="24.95" customHeight="1" thickBot="1" x14ac:dyDescent="0.25">
      <c r="A8" s="498" t="s">
        <v>212</v>
      </c>
      <c r="B8" s="601">
        <f t="shared" ref="B8:B15" si="0">C8/$C$16%</f>
        <v>0.57982408726843893</v>
      </c>
      <c r="C8" s="146">
        <f>SUM(D8:K8)</f>
        <v>118</v>
      </c>
      <c r="D8" s="147">
        <v>1</v>
      </c>
      <c r="E8" s="147">
        <v>12</v>
      </c>
      <c r="F8" s="147">
        <v>6</v>
      </c>
      <c r="G8" s="147">
        <v>40</v>
      </c>
      <c r="H8" s="147">
        <v>18</v>
      </c>
      <c r="I8" s="147">
        <v>32</v>
      </c>
      <c r="J8" s="147">
        <v>1</v>
      </c>
      <c r="K8" s="147">
        <v>8</v>
      </c>
      <c r="L8" s="507" t="s">
        <v>213</v>
      </c>
    </row>
    <row r="9" spans="1:12" ht="24.95" customHeight="1" thickTop="1" thickBot="1" x14ac:dyDescent="0.25">
      <c r="A9" s="476" t="s">
        <v>573</v>
      </c>
      <c r="B9" s="602">
        <f t="shared" si="0"/>
        <v>4.9137634514274482E-3</v>
      </c>
      <c r="C9" s="150">
        <f t="shared" ref="C9:C15" si="1">SUM(D9:K9)</f>
        <v>1</v>
      </c>
      <c r="D9" s="151">
        <v>0</v>
      </c>
      <c r="E9" s="151">
        <v>0</v>
      </c>
      <c r="F9" s="151">
        <v>0</v>
      </c>
      <c r="G9" s="151">
        <v>1</v>
      </c>
      <c r="H9" s="151">
        <v>0</v>
      </c>
      <c r="I9" s="151">
        <v>0</v>
      </c>
      <c r="J9" s="151">
        <v>0</v>
      </c>
      <c r="K9" s="151">
        <v>0</v>
      </c>
      <c r="L9" s="508" t="s">
        <v>225</v>
      </c>
    </row>
    <row r="10" spans="1:12" ht="24.95" customHeight="1" thickTop="1" thickBot="1" x14ac:dyDescent="0.25">
      <c r="A10" s="499" t="s">
        <v>74</v>
      </c>
      <c r="B10" s="603">
        <f t="shared" si="0"/>
        <v>6.1864281853471574</v>
      </c>
      <c r="C10" s="148">
        <f t="shared" si="1"/>
        <v>1259</v>
      </c>
      <c r="D10" s="149">
        <v>8</v>
      </c>
      <c r="E10" s="149">
        <v>156</v>
      </c>
      <c r="F10" s="149">
        <v>67</v>
      </c>
      <c r="G10" s="149">
        <v>585</v>
      </c>
      <c r="H10" s="149">
        <v>50</v>
      </c>
      <c r="I10" s="149">
        <v>389</v>
      </c>
      <c r="J10" s="149">
        <v>0</v>
      </c>
      <c r="K10" s="149">
        <v>4</v>
      </c>
      <c r="L10" s="509" t="s">
        <v>214</v>
      </c>
    </row>
    <row r="11" spans="1:12" ht="24.95" customHeight="1" thickTop="1" thickBot="1" x14ac:dyDescent="0.25">
      <c r="A11" s="476" t="s">
        <v>75</v>
      </c>
      <c r="B11" s="602">
        <f t="shared" si="0"/>
        <v>1.8180924770281559</v>
      </c>
      <c r="C11" s="150">
        <f t="shared" si="1"/>
        <v>370</v>
      </c>
      <c r="D11" s="151">
        <v>3</v>
      </c>
      <c r="E11" s="151">
        <v>35</v>
      </c>
      <c r="F11" s="151">
        <v>15</v>
      </c>
      <c r="G11" s="151">
        <v>155</v>
      </c>
      <c r="H11" s="151">
        <v>117</v>
      </c>
      <c r="I11" s="151">
        <v>41</v>
      </c>
      <c r="J11" s="151">
        <v>3</v>
      </c>
      <c r="K11" s="151">
        <v>1</v>
      </c>
      <c r="L11" s="508" t="s">
        <v>227</v>
      </c>
    </row>
    <row r="12" spans="1:12" ht="24.95" customHeight="1" thickTop="1" thickBot="1" x14ac:dyDescent="0.25">
      <c r="A12" s="499" t="s">
        <v>76</v>
      </c>
      <c r="B12" s="603">
        <f t="shared" si="0"/>
        <v>20.72134047466955</v>
      </c>
      <c r="C12" s="148">
        <f t="shared" si="1"/>
        <v>4217</v>
      </c>
      <c r="D12" s="149">
        <v>30</v>
      </c>
      <c r="E12" s="149">
        <v>1210</v>
      </c>
      <c r="F12" s="149">
        <v>524</v>
      </c>
      <c r="G12" s="149">
        <v>2106</v>
      </c>
      <c r="H12" s="149">
        <v>109</v>
      </c>
      <c r="I12" s="149">
        <v>236</v>
      </c>
      <c r="J12" s="149">
        <v>0</v>
      </c>
      <c r="K12" s="149">
        <v>2</v>
      </c>
      <c r="L12" s="509" t="s">
        <v>215</v>
      </c>
    </row>
    <row r="13" spans="1:12" ht="24.95" customHeight="1" thickTop="1" thickBot="1" x14ac:dyDescent="0.25">
      <c r="A13" s="476" t="s">
        <v>216</v>
      </c>
      <c r="B13" s="602">
        <f t="shared" si="0"/>
        <v>9.4589946439978387</v>
      </c>
      <c r="C13" s="150">
        <f t="shared" si="1"/>
        <v>1925</v>
      </c>
      <c r="D13" s="151">
        <v>23</v>
      </c>
      <c r="E13" s="151">
        <v>821</v>
      </c>
      <c r="F13" s="151">
        <v>684</v>
      </c>
      <c r="G13" s="151">
        <v>351</v>
      </c>
      <c r="H13" s="151">
        <v>17</v>
      </c>
      <c r="I13" s="151">
        <v>28</v>
      </c>
      <c r="J13" s="151">
        <v>1</v>
      </c>
      <c r="K13" s="151">
        <v>0</v>
      </c>
      <c r="L13" s="508" t="s">
        <v>217</v>
      </c>
    </row>
    <row r="14" spans="1:12" ht="24.95" customHeight="1" thickTop="1" thickBot="1" x14ac:dyDescent="0.25">
      <c r="A14" s="499" t="s">
        <v>666</v>
      </c>
      <c r="B14" s="603">
        <f t="shared" si="0"/>
        <v>57.264999262935483</v>
      </c>
      <c r="C14" s="148">
        <f t="shared" si="1"/>
        <v>11654</v>
      </c>
      <c r="D14" s="149">
        <v>114</v>
      </c>
      <c r="E14" s="149">
        <v>9096</v>
      </c>
      <c r="F14" s="149">
        <v>1300</v>
      </c>
      <c r="G14" s="149">
        <v>1024</v>
      </c>
      <c r="H14" s="149">
        <v>40</v>
      </c>
      <c r="I14" s="149">
        <v>76</v>
      </c>
      <c r="J14" s="149">
        <v>1</v>
      </c>
      <c r="K14" s="149">
        <v>3</v>
      </c>
      <c r="L14" s="509" t="s">
        <v>218</v>
      </c>
    </row>
    <row r="15" spans="1:12" ht="24.95" customHeight="1" thickTop="1" x14ac:dyDescent="0.2">
      <c r="A15" s="477" t="s">
        <v>69</v>
      </c>
      <c r="B15" s="604">
        <f t="shared" si="0"/>
        <v>3.9654071053019511</v>
      </c>
      <c r="C15" s="153">
        <f t="shared" si="1"/>
        <v>807</v>
      </c>
      <c r="D15" s="172">
        <v>246</v>
      </c>
      <c r="E15" s="172">
        <v>316</v>
      </c>
      <c r="F15" s="172">
        <v>77</v>
      </c>
      <c r="G15" s="172">
        <v>113</v>
      </c>
      <c r="H15" s="172">
        <v>26</v>
      </c>
      <c r="I15" s="172">
        <v>28</v>
      </c>
      <c r="J15" s="172">
        <v>1</v>
      </c>
      <c r="K15" s="172">
        <v>0</v>
      </c>
      <c r="L15" s="510" t="s">
        <v>70</v>
      </c>
    </row>
    <row r="16" spans="1:12" ht="30" customHeight="1" x14ac:dyDescent="0.2">
      <c r="A16" s="500" t="s">
        <v>42</v>
      </c>
      <c r="B16" s="406">
        <f t="shared" ref="B16:J16" si="2">SUM(B8:B15)</f>
        <v>100</v>
      </c>
      <c r="C16" s="324">
        <f t="shared" si="2"/>
        <v>20351</v>
      </c>
      <c r="D16" s="205">
        <f t="shared" si="2"/>
        <v>425</v>
      </c>
      <c r="E16" s="205">
        <f t="shared" si="2"/>
        <v>11646</v>
      </c>
      <c r="F16" s="205">
        <f t="shared" si="2"/>
        <v>2673</v>
      </c>
      <c r="G16" s="205">
        <f t="shared" si="2"/>
        <v>4375</v>
      </c>
      <c r="H16" s="205">
        <f t="shared" si="2"/>
        <v>377</v>
      </c>
      <c r="I16" s="205">
        <f t="shared" si="2"/>
        <v>830</v>
      </c>
      <c r="J16" s="205">
        <f t="shared" si="2"/>
        <v>7</v>
      </c>
      <c r="K16" s="205">
        <f>SUM(K8:K15)</f>
        <v>18</v>
      </c>
      <c r="L16" s="497" t="s">
        <v>43</v>
      </c>
    </row>
    <row r="17" spans="1:12" ht="30" customHeight="1" x14ac:dyDescent="0.2">
      <c r="A17" s="512" t="s">
        <v>219</v>
      </c>
      <c r="B17" s="377"/>
      <c r="C17" s="405">
        <f>SUM(D17:K17)</f>
        <v>99.999999999999986</v>
      </c>
      <c r="D17" s="600">
        <f t="shared" ref="D17:K17" si="3">D16/$C$16%</f>
        <v>2.0883494668566658</v>
      </c>
      <c r="E17" s="600">
        <f t="shared" si="3"/>
        <v>57.225689155324062</v>
      </c>
      <c r="F17" s="600">
        <f t="shared" si="3"/>
        <v>13.134489705665571</v>
      </c>
      <c r="G17" s="600">
        <f t="shared" si="3"/>
        <v>21.497715099995087</v>
      </c>
      <c r="H17" s="600">
        <f t="shared" si="3"/>
        <v>1.8524888211881481</v>
      </c>
      <c r="I17" s="600">
        <f t="shared" si="3"/>
        <v>4.0784236646847827</v>
      </c>
      <c r="J17" s="600">
        <f t="shared" si="3"/>
        <v>3.439634415999214E-2</v>
      </c>
      <c r="K17" s="600">
        <f t="shared" si="3"/>
        <v>8.8447742125694076E-2</v>
      </c>
      <c r="L17" s="511" t="s">
        <v>220</v>
      </c>
    </row>
    <row r="20" spans="1:12" ht="57.75" x14ac:dyDescent="0.25">
      <c r="A20" s="90"/>
      <c r="B20" s="91" t="s">
        <v>390</v>
      </c>
      <c r="C20" s="91" t="s">
        <v>813</v>
      </c>
      <c r="D20" s="90"/>
      <c r="L20" s="87"/>
    </row>
    <row r="21" spans="1:12" ht="29.25" x14ac:dyDescent="0.25">
      <c r="A21" s="91" t="s">
        <v>261</v>
      </c>
      <c r="B21" s="327">
        <f>'B15-1'!C8</f>
        <v>12</v>
      </c>
      <c r="C21" s="327">
        <f t="shared" ref="C21:C28" si="4">C8</f>
        <v>118</v>
      </c>
      <c r="D21" s="90"/>
      <c r="L21" s="87"/>
    </row>
    <row r="22" spans="1:12" ht="29.25" x14ac:dyDescent="0.25">
      <c r="A22" s="91" t="s">
        <v>816</v>
      </c>
      <c r="B22" s="90">
        <f>'B15-1'!C9</f>
        <v>4</v>
      </c>
      <c r="C22" s="327">
        <f t="shared" si="4"/>
        <v>1</v>
      </c>
      <c r="D22" s="90"/>
      <c r="L22" s="87"/>
    </row>
    <row r="23" spans="1:12" ht="29.25" x14ac:dyDescent="0.25">
      <c r="A23" s="91" t="s">
        <v>392</v>
      </c>
      <c r="B23" s="90"/>
      <c r="C23" s="327">
        <f t="shared" si="4"/>
        <v>1259</v>
      </c>
      <c r="D23" s="90"/>
      <c r="L23" s="87"/>
    </row>
    <row r="24" spans="1:12" ht="29.25" x14ac:dyDescent="0.25">
      <c r="A24" s="91" t="s">
        <v>817</v>
      </c>
      <c r="B24" s="90">
        <f>'B15-1'!C11</f>
        <v>238</v>
      </c>
      <c r="C24" s="327">
        <f t="shared" si="4"/>
        <v>370</v>
      </c>
      <c r="D24" s="90"/>
      <c r="L24" s="87"/>
    </row>
    <row r="25" spans="1:12" ht="29.25" x14ac:dyDescent="0.25">
      <c r="A25" s="91" t="s">
        <v>262</v>
      </c>
      <c r="B25" s="90">
        <f>'B15-1'!C12</f>
        <v>2400</v>
      </c>
      <c r="C25" s="327">
        <f t="shared" si="4"/>
        <v>4217</v>
      </c>
      <c r="D25" s="90"/>
      <c r="L25" s="87"/>
    </row>
    <row r="26" spans="1:12" ht="29.25" x14ac:dyDescent="0.25">
      <c r="A26" s="91" t="s">
        <v>263</v>
      </c>
      <c r="B26" s="90">
        <f>'B15-1'!C13</f>
        <v>313</v>
      </c>
      <c r="C26" s="327">
        <f t="shared" si="4"/>
        <v>1925</v>
      </c>
      <c r="D26" s="90"/>
      <c r="L26" s="87"/>
    </row>
    <row r="27" spans="1:12" ht="29.25" x14ac:dyDescent="0.25">
      <c r="A27" s="91" t="s">
        <v>667</v>
      </c>
      <c r="B27" s="327">
        <f>'B15-1'!C14</f>
        <v>3517</v>
      </c>
      <c r="C27" s="327">
        <f t="shared" si="4"/>
        <v>11654</v>
      </c>
      <c r="D27" s="90"/>
      <c r="L27" s="87"/>
    </row>
    <row r="28" spans="1:12" ht="29.25" x14ac:dyDescent="0.25">
      <c r="A28" s="91" t="s">
        <v>578</v>
      </c>
      <c r="B28" s="327">
        <f>'B15-1'!C15</f>
        <v>251</v>
      </c>
      <c r="C28" s="327">
        <f t="shared" si="4"/>
        <v>807</v>
      </c>
      <c r="D28" s="90"/>
      <c r="L28" s="87"/>
    </row>
    <row r="29" spans="1:12" x14ac:dyDescent="0.25">
      <c r="A29" s="91"/>
      <c r="B29" s="90"/>
      <c r="C29" s="327"/>
      <c r="D29" s="90"/>
      <c r="L29" s="87"/>
    </row>
    <row r="30" spans="1:12" x14ac:dyDescent="0.25">
      <c r="A30" s="90"/>
      <c r="B30" s="710">
        <f>SUM(B21:B28)</f>
        <v>6735</v>
      </c>
      <c r="C30" s="710">
        <f>SUM(C21:C28)</f>
        <v>20351</v>
      </c>
      <c r="D30" s="90"/>
      <c r="E30" s="90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8"/>
  <dimension ref="A1:L17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3.140625" style="14" customWidth="1"/>
    <col min="2" max="2" width="13.140625" style="14" customWidth="1"/>
    <col min="3" max="5" width="9.42578125" style="14" customWidth="1"/>
    <col min="6" max="6" width="12.140625" style="14" customWidth="1"/>
    <col min="7" max="7" width="9.42578125" style="14" customWidth="1"/>
    <col min="8" max="8" width="10.28515625" style="14" customWidth="1"/>
    <col min="9" max="11" width="9.42578125" style="14" customWidth="1"/>
    <col min="12" max="12" width="21.85546875" style="14" customWidth="1"/>
    <col min="13" max="256" width="9.140625" style="87"/>
    <col min="257" max="257" width="25.7109375" style="87" customWidth="1"/>
    <col min="258" max="258" width="13.140625" style="87" customWidth="1"/>
    <col min="259" max="259" width="8.7109375" style="87" customWidth="1"/>
    <col min="260" max="263" width="9.7109375" style="87" customWidth="1"/>
    <col min="264" max="264" width="10.7109375" style="87" customWidth="1"/>
    <col min="265" max="267" width="9.7109375" style="87" customWidth="1"/>
    <col min="268" max="268" width="25.7109375" style="87" customWidth="1"/>
    <col min="269" max="512" width="9.140625" style="87"/>
    <col min="513" max="513" width="25.7109375" style="87" customWidth="1"/>
    <col min="514" max="514" width="13.140625" style="87" customWidth="1"/>
    <col min="515" max="515" width="8.7109375" style="87" customWidth="1"/>
    <col min="516" max="519" width="9.7109375" style="87" customWidth="1"/>
    <col min="520" max="520" width="10.7109375" style="87" customWidth="1"/>
    <col min="521" max="523" width="9.7109375" style="87" customWidth="1"/>
    <col min="524" max="524" width="25.7109375" style="87" customWidth="1"/>
    <col min="525" max="768" width="9.140625" style="87"/>
    <col min="769" max="769" width="25.7109375" style="87" customWidth="1"/>
    <col min="770" max="770" width="13.140625" style="87" customWidth="1"/>
    <col min="771" max="771" width="8.7109375" style="87" customWidth="1"/>
    <col min="772" max="775" width="9.7109375" style="87" customWidth="1"/>
    <col min="776" max="776" width="10.7109375" style="87" customWidth="1"/>
    <col min="777" max="779" width="9.7109375" style="87" customWidth="1"/>
    <col min="780" max="780" width="25.7109375" style="87" customWidth="1"/>
    <col min="781" max="1024" width="9.140625" style="87"/>
    <col min="1025" max="1025" width="25.7109375" style="87" customWidth="1"/>
    <col min="1026" max="1026" width="13.140625" style="87" customWidth="1"/>
    <col min="1027" max="1027" width="8.7109375" style="87" customWidth="1"/>
    <col min="1028" max="1031" width="9.7109375" style="87" customWidth="1"/>
    <col min="1032" max="1032" width="10.7109375" style="87" customWidth="1"/>
    <col min="1033" max="1035" width="9.7109375" style="87" customWidth="1"/>
    <col min="1036" max="1036" width="25.7109375" style="87" customWidth="1"/>
    <col min="1037" max="1280" width="9.140625" style="87"/>
    <col min="1281" max="1281" width="25.7109375" style="87" customWidth="1"/>
    <col min="1282" max="1282" width="13.140625" style="87" customWidth="1"/>
    <col min="1283" max="1283" width="8.7109375" style="87" customWidth="1"/>
    <col min="1284" max="1287" width="9.7109375" style="87" customWidth="1"/>
    <col min="1288" max="1288" width="10.7109375" style="87" customWidth="1"/>
    <col min="1289" max="1291" width="9.7109375" style="87" customWidth="1"/>
    <col min="1292" max="1292" width="25.7109375" style="87" customWidth="1"/>
    <col min="1293" max="1536" width="9.140625" style="87"/>
    <col min="1537" max="1537" width="25.7109375" style="87" customWidth="1"/>
    <col min="1538" max="1538" width="13.140625" style="87" customWidth="1"/>
    <col min="1539" max="1539" width="8.7109375" style="87" customWidth="1"/>
    <col min="1540" max="1543" width="9.7109375" style="87" customWidth="1"/>
    <col min="1544" max="1544" width="10.7109375" style="87" customWidth="1"/>
    <col min="1545" max="1547" width="9.7109375" style="87" customWidth="1"/>
    <col min="1548" max="1548" width="25.7109375" style="87" customWidth="1"/>
    <col min="1549" max="1792" width="9.140625" style="87"/>
    <col min="1793" max="1793" width="25.7109375" style="87" customWidth="1"/>
    <col min="1794" max="1794" width="13.140625" style="87" customWidth="1"/>
    <col min="1795" max="1795" width="8.7109375" style="87" customWidth="1"/>
    <col min="1796" max="1799" width="9.7109375" style="87" customWidth="1"/>
    <col min="1800" max="1800" width="10.7109375" style="87" customWidth="1"/>
    <col min="1801" max="1803" width="9.7109375" style="87" customWidth="1"/>
    <col min="1804" max="1804" width="25.7109375" style="87" customWidth="1"/>
    <col min="1805" max="2048" width="9.140625" style="87"/>
    <col min="2049" max="2049" width="25.7109375" style="87" customWidth="1"/>
    <col min="2050" max="2050" width="13.140625" style="87" customWidth="1"/>
    <col min="2051" max="2051" width="8.7109375" style="87" customWidth="1"/>
    <col min="2052" max="2055" width="9.7109375" style="87" customWidth="1"/>
    <col min="2056" max="2056" width="10.7109375" style="87" customWidth="1"/>
    <col min="2057" max="2059" width="9.7109375" style="87" customWidth="1"/>
    <col min="2060" max="2060" width="25.7109375" style="87" customWidth="1"/>
    <col min="2061" max="2304" width="9.140625" style="87"/>
    <col min="2305" max="2305" width="25.7109375" style="87" customWidth="1"/>
    <col min="2306" max="2306" width="13.140625" style="87" customWidth="1"/>
    <col min="2307" max="2307" width="8.7109375" style="87" customWidth="1"/>
    <col min="2308" max="2311" width="9.7109375" style="87" customWidth="1"/>
    <col min="2312" max="2312" width="10.7109375" style="87" customWidth="1"/>
    <col min="2313" max="2315" width="9.7109375" style="87" customWidth="1"/>
    <col min="2316" max="2316" width="25.7109375" style="87" customWidth="1"/>
    <col min="2317" max="2560" width="9.140625" style="87"/>
    <col min="2561" max="2561" width="25.7109375" style="87" customWidth="1"/>
    <col min="2562" max="2562" width="13.140625" style="87" customWidth="1"/>
    <col min="2563" max="2563" width="8.7109375" style="87" customWidth="1"/>
    <col min="2564" max="2567" width="9.7109375" style="87" customWidth="1"/>
    <col min="2568" max="2568" width="10.7109375" style="87" customWidth="1"/>
    <col min="2569" max="2571" width="9.7109375" style="87" customWidth="1"/>
    <col min="2572" max="2572" width="25.7109375" style="87" customWidth="1"/>
    <col min="2573" max="2816" width="9.140625" style="87"/>
    <col min="2817" max="2817" width="25.7109375" style="87" customWidth="1"/>
    <col min="2818" max="2818" width="13.140625" style="87" customWidth="1"/>
    <col min="2819" max="2819" width="8.7109375" style="87" customWidth="1"/>
    <col min="2820" max="2823" width="9.7109375" style="87" customWidth="1"/>
    <col min="2824" max="2824" width="10.7109375" style="87" customWidth="1"/>
    <col min="2825" max="2827" width="9.7109375" style="87" customWidth="1"/>
    <col min="2828" max="2828" width="25.7109375" style="87" customWidth="1"/>
    <col min="2829" max="3072" width="9.140625" style="87"/>
    <col min="3073" max="3073" width="25.7109375" style="87" customWidth="1"/>
    <col min="3074" max="3074" width="13.140625" style="87" customWidth="1"/>
    <col min="3075" max="3075" width="8.7109375" style="87" customWidth="1"/>
    <col min="3076" max="3079" width="9.7109375" style="87" customWidth="1"/>
    <col min="3080" max="3080" width="10.7109375" style="87" customWidth="1"/>
    <col min="3081" max="3083" width="9.7109375" style="87" customWidth="1"/>
    <col min="3084" max="3084" width="25.7109375" style="87" customWidth="1"/>
    <col min="3085" max="3328" width="9.140625" style="87"/>
    <col min="3329" max="3329" width="25.7109375" style="87" customWidth="1"/>
    <col min="3330" max="3330" width="13.140625" style="87" customWidth="1"/>
    <col min="3331" max="3331" width="8.7109375" style="87" customWidth="1"/>
    <col min="3332" max="3335" width="9.7109375" style="87" customWidth="1"/>
    <col min="3336" max="3336" width="10.7109375" style="87" customWidth="1"/>
    <col min="3337" max="3339" width="9.7109375" style="87" customWidth="1"/>
    <col min="3340" max="3340" width="25.7109375" style="87" customWidth="1"/>
    <col min="3341" max="3584" width="9.140625" style="87"/>
    <col min="3585" max="3585" width="25.7109375" style="87" customWidth="1"/>
    <col min="3586" max="3586" width="13.140625" style="87" customWidth="1"/>
    <col min="3587" max="3587" width="8.7109375" style="87" customWidth="1"/>
    <col min="3588" max="3591" width="9.7109375" style="87" customWidth="1"/>
    <col min="3592" max="3592" width="10.7109375" style="87" customWidth="1"/>
    <col min="3593" max="3595" width="9.7109375" style="87" customWidth="1"/>
    <col min="3596" max="3596" width="25.7109375" style="87" customWidth="1"/>
    <col min="3597" max="3840" width="9.140625" style="87"/>
    <col min="3841" max="3841" width="25.7109375" style="87" customWidth="1"/>
    <col min="3842" max="3842" width="13.140625" style="87" customWidth="1"/>
    <col min="3843" max="3843" width="8.7109375" style="87" customWidth="1"/>
    <col min="3844" max="3847" width="9.7109375" style="87" customWidth="1"/>
    <col min="3848" max="3848" width="10.7109375" style="87" customWidth="1"/>
    <col min="3849" max="3851" width="9.7109375" style="87" customWidth="1"/>
    <col min="3852" max="3852" width="25.7109375" style="87" customWidth="1"/>
    <col min="3853" max="4096" width="9.140625" style="87"/>
    <col min="4097" max="4097" width="25.7109375" style="87" customWidth="1"/>
    <col min="4098" max="4098" width="13.140625" style="87" customWidth="1"/>
    <col min="4099" max="4099" width="8.7109375" style="87" customWidth="1"/>
    <col min="4100" max="4103" width="9.7109375" style="87" customWidth="1"/>
    <col min="4104" max="4104" width="10.7109375" style="87" customWidth="1"/>
    <col min="4105" max="4107" width="9.7109375" style="87" customWidth="1"/>
    <col min="4108" max="4108" width="25.7109375" style="87" customWidth="1"/>
    <col min="4109" max="4352" width="9.140625" style="87"/>
    <col min="4353" max="4353" width="25.7109375" style="87" customWidth="1"/>
    <col min="4354" max="4354" width="13.140625" style="87" customWidth="1"/>
    <col min="4355" max="4355" width="8.7109375" style="87" customWidth="1"/>
    <col min="4356" max="4359" width="9.7109375" style="87" customWidth="1"/>
    <col min="4360" max="4360" width="10.7109375" style="87" customWidth="1"/>
    <col min="4361" max="4363" width="9.7109375" style="87" customWidth="1"/>
    <col min="4364" max="4364" width="25.7109375" style="87" customWidth="1"/>
    <col min="4365" max="4608" width="9.140625" style="87"/>
    <col min="4609" max="4609" width="25.7109375" style="87" customWidth="1"/>
    <col min="4610" max="4610" width="13.140625" style="87" customWidth="1"/>
    <col min="4611" max="4611" width="8.7109375" style="87" customWidth="1"/>
    <col min="4612" max="4615" width="9.7109375" style="87" customWidth="1"/>
    <col min="4616" max="4616" width="10.7109375" style="87" customWidth="1"/>
    <col min="4617" max="4619" width="9.7109375" style="87" customWidth="1"/>
    <col min="4620" max="4620" width="25.7109375" style="87" customWidth="1"/>
    <col min="4621" max="4864" width="9.140625" style="87"/>
    <col min="4865" max="4865" width="25.7109375" style="87" customWidth="1"/>
    <col min="4866" max="4866" width="13.140625" style="87" customWidth="1"/>
    <col min="4867" max="4867" width="8.7109375" style="87" customWidth="1"/>
    <col min="4868" max="4871" width="9.7109375" style="87" customWidth="1"/>
    <col min="4872" max="4872" width="10.7109375" style="87" customWidth="1"/>
    <col min="4873" max="4875" width="9.7109375" style="87" customWidth="1"/>
    <col min="4876" max="4876" width="25.7109375" style="87" customWidth="1"/>
    <col min="4877" max="5120" width="9.140625" style="87"/>
    <col min="5121" max="5121" width="25.7109375" style="87" customWidth="1"/>
    <col min="5122" max="5122" width="13.140625" style="87" customWidth="1"/>
    <col min="5123" max="5123" width="8.7109375" style="87" customWidth="1"/>
    <col min="5124" max="5127" width="9.7109375" style="87" customWidth="1"/>
    <col min="5128" max="5128" width="10.7109375" style="87" customWidth="1"/>
    <col min="5129" max="5131" width="9.7109375" style="87" customWidth="1"/>
    <col min="5132" max="5132" width="25.7109375" style="87" customWidth="1"/>
    <col min="5133" max="5376" width="9.140625" style="87"/>
    <col min="5377" max="5377" width="25.7109375" style="87" customWidth="1"/>
    <col min="5378" max="5378" width="13.140625" style="87" customWidth="1"/>
    <col min="5379" max="5379" width="8.7109375" style="87" customWidth="1"/>
    <col min="5380" max="5383" width="9.7109375" style="87" customWidth="1"/>
    <col min="5384" max="5384" width="10.7109375" style="87" customWidth="1"/>
    <col min="5385" max="5387" width="9.7109375" style="87" customWidth="1"/>
    <col min="5388" max="5388" width="25.7109375" style="87" customWidth="1"/>
    <col min="5389" max="5632" width="9.140625" style="87"/>
    <col min="5633" max="5633" width="25.7109375" style="87" customWidth="1"/>
    <col min="5634" max="5634" width="13.140625" style="87" customWidth="1"/>
    <col min="5635" max="5635" width="8.7109375" style="87" customWidth="1"/>
    <col min="5636" max="5639" width="9.7109375" style="87" customWidth="1"/>
    <col min="5640" max="5640" width="10.7109375" style="87" customWidth="1"/>
    <col min="5641" max="5643" width="9.7109375" style="87" customWidth="1"/>
    <col min="5644" max="5644" width="25.7109375" style="87" customWidth="1"/>
    <col min="5645" max="5888" width="9.140625" style="87"/>
    <col min="5889" max="5889" width="25.7109375" style="87" customWidth="1"/>
    <col min="5890" max="5890" width="13.140625" style="87" customWidth="1"/>
    <col min="5891" max="5891" width="8.7109375" style="87" customWidth="1"/>
    <col min="5892" max="5895" width="9.7109375" style="87" customWidth="1"/>
    <col min="5896" max="5896" width="10.7109375" style="87" customWidth="1"/>
    <col min="5897" max="5899" width="9.7109375" style="87" customWidth="1"/>
    <col min="5900" max="5900" width="25.7109375" style="87" customWidth="1"/>
    <col min="5901" max="6144" width="9.140625" style="87"/>
    <col min="6145" max="6145" width="25.7109375" style="87" customWidth="1"/>
    <col min="6146" max="6146" width="13.140625" style="87" customWidth="1"/>
    <col min="6147" max="6147" width="8.7109375" style="87" customWidth="1"/>
    <col min="6148" max="6151" width="9.7109375" style="87" customWidth="1"/>
    <col min="6152" max="6152" width="10.7109375" style="87" customWidth="1"/>
    <col min="6153" max="6155" width="9.7109375" style="87" customWidth="1"/>
    <col min="6156" max="6156" width="25.7109375" style="87" customWidth="1"/>
    <col min="6157" max="6400" width="9.140625" style="87"/>
    <col min="6401" max="6401" width="25.7109375" style="87" customWidth="1"/>
    <col min="6402" max="6402" width="13.140625" style="87" customWidth="1"/>
    <col min="6403" max="6403" width="8.7109375" style="87" customWidth="1"/>
    <col min="6404" max="6407" width="9.7109375" style="87" customWidth="1"/>
    <col min="6408" max="6408" width="10.7109375" style="87" customWidth="1"/>
    <col min="6409" max="6411" width="9.7109375" style="87" customWidth="1"/>
    <col min="6412" max="6412" width="25.7109375" style="87" customWidth="1"/>
    <col min="6413" max="6656" width="9.140625" style="87"/>
    <col min="6657" max="6657" width="25.7109375" style="87" customWidth="1"/>
    <col min="6658" max="6658" width="13.140625" style="87" customWidth="1"/>
    <col min="6659" max="6659" width="8.7109375" style="87" customWidth="1"/>
    <col min="6660" max="6663" width="9.7109375" style="87" customWidth="1"/>
    <col min="6664" max="6664" width="10.7109375" style="87" customWidth="1"/>
    <col min="6665" max="6667" width="9.7109375" style="87" customWidth="1"/>
    <col min="6668" max="6668" width="25.7109375" style="87" customWidth="1"/>
    <col min="6669" max="6912" width="9.140625" style="87"/>
    <col min="6913" max="6913" width="25.7109375" style="87" customWidth="1"/>
    <col min="6914" max="6914" width="13.140625" style="87" customWidth="1"/>
    <col min="6915" max="6915" width="8.7109375" style="87" customWidth="1"/>
    <col min="6916" max="6919" width="9.7109375" style="87" customWidth="1"/>
    <col min="6920" max="6920" width="10.7109375" style="87" customWidth="1"/>
    <col min="6921" max="6923" width="9.7109375" style="87" customWidth="1"/>
    <col min="6924" max="6924" width="25.7109375" style="87" customWidth="1"/>
    <col min="6925" max="7168" width="9.140625" style="87"/>
    <col min="7169" max="7169" width="25.7109375" style="87" customWidth="1"/>
    <col min="7170" max="7170" width="13.140625" style="87" customWidth="1"/>
    <col min="7171" max="7171" width="8.7109375" style="87" customWidth="1"/>
    <col min="7172" max="7175" width="9.7109375" style="87" customWidth="1"/>
    <col min="7176" max="7176" width="10.7109375" style="87" customWidth="1"/>
    <col min="7177" max="7179" width="9.7109375" style="87" customWidth="1"/>
    <col min="7180" max="7180" width="25.7109375" style="87" customWidth="1"/>
    <col min="7181" max="7424" width="9.140625" style="87"/>
    <col min="7425" max="7425" width="25.7109375" style="87" customWidth="1"/>
    <col min="7426" max="7426" width="13.140625" style="87" customWidth="1"/>
    <col min="7427" max="7427" width="8.7109375" style="87" customWidth="1"/>
    <col min="7428" max="7431" width="9.7109375" style="87" customWidth="1"/>
    <col min="7432" max="7432" width="10.7109375" style="87" customWidth="1"/>
    <col min="7433" max="7435" width="9.7109375" style="87" customWidth="1"/>
    <col min="7436" max="7436" width="25.7109375" style="87" customWidth="1"/>
    <col min="7437" max="7680" width="9.140625" style="87"/>
    <col min="7681" max="7681" width="25.7109375" style="87" customWidth="1"/>
    <col min="7682" max="7682" width="13.140625" style="87" customWidth="1"/>
    <col min="7683" max="7683" width="8.7109375" style="87" customWidth="1"/>
    <col min="7684" max="7687" width="9.7109375" style="87" customWidth="1"/>
    <col min="7688" max="7688" width="10.7109375" style="87" customWidth="1"/>
    <col min="7689" max="7691" width="9.7109375" style="87" customWidth="1"/>
    <col min="7692" max="7692" width="25.7109375" style="87" customWidth="1"/>
    <col min="7693" max="7936" width="9.140625" style="87"/>
    <col min="7937" max="7937" width="25.7109375" style="87" customWidth="1"/>
    <col min="7938" max="7938" width="13.140625" style="87" customWidth="1"/>
    <col min="7939" max="7939" width="8.7109375" style="87" customWidth="1"/>
    <col min="7940" max="7943" width="9.7109375" style="87" customWidth="1"/>
    <col min="7944" max="7944" width="10.7109375" style="87" customWidth="1"/>
    <col min="7945" max="7947" width="9.7109375" style="87" customWidth="1"/>
    <col min="7948" max="7948" width="25.7109375" style="87" customWidth="1"/>
    <col min="7949" max="8192" width="9.140625" style="87"/>
    <col min="8193" max="8193" width="25.7109375" style="87" customWidth="1"/>
    <col min="8194" max="8194" width="13.140625" style="87" customWidth="1"/>
    <col min="8195" max="8195" width="8.7109375" style="87" customWidth="1"/>
    <col min="8196" max="8199" width="9.7109375" style="87" customWidth="1"/>
    <col min="8200" max="8200" width="10.7109375" style="87" customWidth="1"/>
    <col min="8201" max="8203" width="9.7109375" style="87" customWidth="1"/>
    <col min="8204" max="8204" width="25.7109375" style="87" customWidth="1"/>
    <col min="8205" max="8448" width="9.140625" style="87"/>
    <col min="8449" max="8449" width="25.7109375" style="87" customWidth="1"/>
    <col min="8450" max="8450" width="13.140625" style="87" customWidth="1"/>
    <col min="8451" max="8451" width="8.7109375" style="87" customWidth="1"/>
    <col min="8452" max="8455" width="9.7109375" style="87" customWidth="1"/>
    <col min="8456" max="8456" width="10.7109375" style="87" customWidth="1"/>
    <col min="8457" max="8459" width="9.7109375" style="87" customWidth="1"/>
    <col min="8460" max="8460" width="25.7109375" style="87" customWidth="1"/>
    <col min="8461" max="8704" width="9.140625" style="87"/>
    <col min="8705" max="8705" width="25.7109375" style="87" customWidth="1"/>
    <col min="8706" max="8706" width="13.140625" style="87" customWidth="1"/>
    <col min="8707" max="8707" width="8.7109375" style="87" customWidth="1"/>
    <col min="8708" max="8711" width="9.7109375" style="87" customWidth="1"/>
    <col min="8712" max="8712" width="10.7109375" style="87" customWidth="1"/>
    <col min="8713" max="8715" width="9.7109375" style="87" customWidth="1"/>
    <col min="8716" max="8716" width="25.7109375" style="87" customWidth="1"/>
    <col min="8717" max="8960" width="9.140625" style="87"/>
    <col min="8961" max="8961" width="25.7109375" style="87" customWidth="1"/>
    <col min="8962" max="8962" width="13.140625" style="87" customWidth="1"/>
    <col min="8963" max="8963" width="8.7109375" style="87" customWidth="1"/>
    <col min="8964" max="8967" width="9.7109375" style="87" customWidth="1"/>
    <col min="8968" max="8968" width="10.7109375" style="87" customWidth="1"/>
    <col min="8969" max="8971" width="9.7109375" style="87" customWidth="1"/>
    <col min="8972" max="8972" width="25.7109375" style="87" customWidth="1"/>
    <col min="8973" max="9216" width="9.140625" style="87"/>
    <col min="9217" max="9217" width="25.7109375" style="87" customWidth="1"/>
    <col min="9218" max="9218" width="13.140625" style="87" customWidth="1"/>
    <col min="9219" max="9219" width="8.7109375" style="87" customWidth="1"/>
    <col min="9220" max="9223" width="9.7109375" style="87" customWidth="1"/>
    <col min="9224" max="9224" width="10.7109375" style="87" customWidth="1"/>
    <col min="9225" max="9227" width="9.7109375" style="87" customWidth="1"/>
    <col min="9228" max="9228" width="25.7109375" style="87" customWidth="1"/>
    <col min="9229" max="9472" width="9.140625" style="87"/>
    <col min="9473" max="9473" width="25.7109375" style="87" customWidth="1"/>
    <col min="9474" max="9474" width="13.140625" style="87" customWidth="1"/>
    <col min="9475" max="9475" width="8.7109375" style="87" customWidth="1"/>
    <col min="9476" max="9479" width="9.7109375" style="87" customWidth="1"/>
    <col min="9480" max="9480" width="10.7109375" style="87" customWidth="1"/>
    <col min="9481" max="9483" width="9.7109375" style="87" customWidth="1"/>
    <col min="9484" max="9484" width="25.7109375" style="87" customWidth="1"/>
    <col min="9485" max="9728" width="9.140625" style="87"/>
    <col min="9729" max="9729" width="25.7109375" style="87" customWidth="1"/>
    <col min="9730" max="9730" width="13.140625" style="87" customWidth="1"/>
    <col min="9731" max="9731" width="8.7109375" style="87" customWidth="1"/>
    <col min="9732" max="9735" width="9.7109375" style="87" customWidth="1"/>
    <col min="9736" max="9736" width="10.7109375" style="87" customWidth="1"/>
    <col min="9737" max="9739" width="9.7109375" style="87" customWidth="1"/>
    <col min="9740" max="9740" width="25.7109375" style="87" customWidth="1"/>
    <col min="9741" max="9984" width="9.140625" style="87"/>
    <col min="9985" max="9985" width="25.7109375" style="87" customWidth="1"/>
    <col min="9986" max="9986" width="13.140625" style="87" customWidth="1"/>
    <col min="9987" max="9987" width="8.7109375" style="87" customWidth="1"/>
    <col min="9988" max="9991" width="9.7109375" style="87" customWidth="1"/>
    <col min="9992" max="9992" width="10.7109375" style="87" customWidth="1"/>
    <col min="9993" max="9995" width="9.7109375" style="87" customWidth="1"/>
    <col min="9996" max="9996" width="25.7109375" style="87" customWidth="1"/>
    <col min="9997" max="10240" width="9.140625" style="87"/>
    <col min="10241" max="10241" width="25.7109375" style="87" customWidth="1"/>
    <col min="10242" max="10242" width="13.140625" style="87" customWidth="1"/>
    <col min="10243" max="10243" width="8.7109375" style="87" customWidth="1"/>
    <col min="10244" max="10247" width="9.7109375" style="87" customWidth="1"/>
    <col min="10248" max="10248" width="10.7109375" style="87" customWidth="1"/>
    <col min="10249" max="10251" width="9.7109375" style="87" customWidth="1"/>
    <col min="10252" max="10252" width="25.7109375" style="87" customWidth="1"/>
    <col min="10253" max="10496" width="9.140625" style="87"/>
    <col min="10497" max="10497" width="25.7109375" style="87" customWidth="1"/>
    <col min="10498" max="10498" width="13.140625" style="87" customWidth="1"/>
    <col min="10499" max="10499" width="8.7109375" style="87" customWidth="1"/>
    <col min="10500" max="10503" width="9.7109375" style="87" customWidth="1"/>
    <col min="10504" max="10504" width="10.7109375" style="87" customWidth="1"/>
    <col min="10505" max="10507" width="9.7109375" style="87" customWidth="1"/>
    <col min="10508" max="10508" width="25.7109375" style="87" customWidth="1"/>
    <col min="10509" max="10752" width="9.140625" style="87"/>
    <col min="10753" max="10753" width="25.7109375" style="87" customWidth="1"/>
    <col min="10754" max="10754" width="13.140625" style="87" customWidth="1"/>
    <col min="10755" max="10755" width="8.7109375" style="87" customWidth="1"/>
    <col min="10756" max="10759" width="9.7109375" style="87" customWidth="1"/>
    <col min="10760" max="10760" width="10.7109375" style="87" customWidth="1"/>
    <col min="10761" max="10763" width="9.7109375" style="87" customWidth="1"/>
    <col min="10764" max="10764" width="25.7109375" style="87" customWidth="1"/>
    <col min="10765" max="11008" width="9.140625" style="87"/>
    <col min="11009" max="11009" width="25.7109375" style="87" customWidth="1"/>
    <col min="11010" max="11010" width="13.140625" style="87" customWidth="1"/>
    <col min="11011" max="11011" width="8.7109375" style="87" customWidth="1"/>
    <col min="11012" max="11015" width="9.7109375" style="87" customWidth="1"/>
    <col min="11016" max="11016" width="10.7109375" style="87" customWidth="1"/>
    <col min="11017" max="11019" width="9.7109375" style="87" customWidth="1"/>
    <col min="11020" max="11020" width="25.7109375" style="87" customWidth="1"/>
    <col min="11021" max="11264" width="9.140625" style="87"/>
    <col min="11265" max="11265" width="25.7109375" style="87" customWidth="1"/>
    <col min="11266" max="11266" width="13.140625" style="87" customWidth="1"/>
    <col min="11267" max="11267" width="8.7109375" style="87" customWidth="1"/>
    <col min="11268" max="11271" width="9.7109375" style="87" customWidth="1"/>
    <col min="11272" max="11272" width="10.7109375" style="87" customWidth="1"/>
    <col min="11273" max="11275" width="9.7109375" style="87" customWidth="1"/>
    <col min="11276" max="11276" width="25.7109375" style="87" customWidth="1"/>
    <col min="11277" max="11520" width="9.140625" style="87"/>
    <col min="11521" max="11521" width="25.7109375" style="87" customWidth="1"/>
    <col min="11522" max="11522" width="13.140625" style="87" customWidth="1"/>
    <col min="11523" max="11523" width="8.7109375" style="87" customWidth="1"/>
    <col min="11524" max="11527" width="9.7109375" style="87" customWidth="1"/>
    <col min="11528" max="11528" width="10.7109375" style="87" customWidth="1"/>
    <col min="11529" max="11531" width="9.7109375" style="87" customWidth="1"/>
    <col min="11532" max="11532" width="25.7109375" style="87" customWidth="1"/>
    <col min="11533" max="11776" width="9.140625" style="87"/>
    <col min="11777" max="11777" width="25.7109375" style="87" customWidth="1"/>
    <col min="11778" max="11778" width="13.140625" style="87" customWidth="1"/>
    <col min="11779" max="11779" width="8.7109375" style="87" customWidth="1"/>
    <col min="11780" max="11783" width="9.7109375" style="87" customWidth="1"/>
    <col min="11784" max="11784" width="10.7109375" style="87" customWidth="1"/>
    <col min="11785" max="11787" width="9.7109375" style="87" customWidth="1"/>
    <col min="11788" max="11788" width="25.7109375" style="87" customWidth="1"/>
    <col min="11789" max="12032" width="9.140625" style="87"/>
    <col min="12033" max="12033" width="25.7109375" style="87" customWidth="1"/>
    <col min="12034" max="12034" width="13.140625" style="87" customWidth="1"/>
    <col min="12035" max="12035" width="8.7109375" style="87" customWidth="1"/>
    <col min="12036" max="12039" width="9.7109375" style="87" customWidth="1"/>
    <col min="12040" max="12040" width="10.7109375" style="87" customWidth="1"/>
    <col min="12041" max="12043" width="9.7109375" style="87" customWidth="1"/>
    <col min="12044" max="12044" width="25.7109375" style="87" customWidth="1"/>
    <col min="12045" max="12288" width="9.140625" style="87"/>
    <col min="12289" max="12289" width="25.7109375" style="87" customWidth="1"/>
    <col min="12290" max="12290" width="13.140625" style="87" customWidth="1"/>
    <col min="12291" max="12291" width="8.7109375" style="87" customWidth="1"/>
    <col min="12292" max="12295" width="9.7109375" style="87" customWidth="1"/>
    <col min="12296" max="12296" width="10.7109375" style="87" customWidth="1"/>
    <col min="12297" max="12299" width="9.7109375" style="87" customWidth="1"/>
    <col min="12300" max="12300" width="25.7109375" style="87" customWidth="1"/>
    <col min="12301" max="12544" width="9.140625" style="87"/>
    <col min="12545" max="12545" width="25.7109375" style="87" customWidth="1"/>
    <col min="12546" max="12546" width="13.140625" style="87" customWidth="1"/>
    <col min="12547" max="12547" width="8.7109375" style="87" customWidth="1"/>
    <col min="12548" max="12551" width="9.7109375" style="87" customWidth="1"/>
    <col min="12552" max="12552" width="10.7109375" style="87" customWidth="1"/>
    <col min="12553" max="12555" width="9.7109375" style="87" customWidth="1"/>
    <col min="12556" max="12556" width="25.7109375" style="87" customWidth="1"/>
    <col min="12557" max="12800" width="9.140625" style="87"/>
    <col min="12801" max="12801" width="25.7109375" style="87" customWidth="1"/>
    <col min="12802" max="12802" width="13.140625" style="87" customWidth="1"/>
    <col min="12803" max="12803" width="8.7109375" style="87" customWidth="1"/>
    <col min="12804" max="12807" width="9.7109375" style="87" customWidth="1"/>
    <col min="12808" max="12808" width="10.7109375" style="87" customWidth="1"/>
    <col min="12809" max="12811" width="9.7109375" style="87" customWidth="1"/>
    <col min="12812" max="12812" width="25.7109375" style="87" customWidth="1"/>
    <col min="12813" max="13056" width="9.140625" style="87"/>
    <col min="13057" max="13057" width="25.7109375" style="87" customWidth="1"/>
    <col min="13058" max="13058" width="13.140625" style="87" customWidth="1"/>
    <col min="13059" max="13059" width="8.7109375" style="87" customWidth="1"/>
    <col min="13060" max="13063" width="9.7109375" style="87" customWidth="1"/>
    <col min="13064" max="13064" width="10.7109375" style="87" customWidth="1"/>
    <col min="13065" max="13067" width="9.7109375" style="87" customWidth="1"/>
    <col min="13068" max="13068" width="25.7109375" style="87" customWidth="1"/>
    <col min="13069" max="13312" width="9.140625" style="87"/>
    <col min="13313" max="13313" width="25.7109375" style="87" customWidth="1"/>
    <col min="13314" max="13314" width="13.140625" style="87" customWidth="1"/>
    <col min="13315" max="13315" width="8.7109375" style="87" customWidth="1"/>
    <col min="13316" max="13319" width="9.7109375" style="87" customWidth="1"/>
    <col min="13320" max="13320" width="10.7109375" style="87" customWidth="1"/>
    <col min="13321" max="13323" width="9.7109375" style="87" customWidth="1"/>
    <col min="13324" max="13324" width="25.7109375" style="87" customWidth="1"/>
    <col min="13325" max="13568" width="9.140625" style="87"/>
    <col min="13569" max="13569" width="25.7109375" style="87" customWidth="1"/>
    <col min="13570" max="13570" width="13.140625" style="87" customWidth="1"/>
    <col min="13571" max="13571" width="8.7109375" style="87" customWidth="1"/>
    <col min="13572" max="13575" width="9.7109375" style="87" customWidth="1"/>
    <col min="13576" max="13576" width="10.7109375" style="87" customWidth="1"/>
    <col min="13577" max="13579" width="9.7109375" style="87" customWidth="1"/>
    <col min="13580" max="13580" width="25.7109375" style="87" customWidth="1"/>
    <col min="13581" max="13824" width="9.140625" style="87"/>
    <col min="13825" max="13825" width="25.7109375" style="87" customWidth="1"/>
    <col min="13826" max="13826" width="13.140625" style="87" customWidth="1"/>
    <col min="13827" max="13827" width="8.7109375" style="87" customWidth="1"/>
    <col min="13828" max="13831" width="9.7109375" style="87" customWidth="1"/>
    <col min="13832" max="13832" width="10.7109375" style="87" customWidth="1"/>
    <col min="13833" max="13835" width="9.7109375" style="87" customWidth="1"/>
    <col min="13836" max="13836" width="25.7109375" style="87" customWidth="1"/>
    <col min="13837" max="14080" width="9.140625" style="87"/>
    <col min="14081" max="14081" width="25.7109375" style="87" customWidth="1"/>
    <col min="14082" max="14082" width="13.140625" style="87" customWidth="1"/>
    <col min="14083" max="14083" width="8.7109375" style="87" customWidth="1"/>
    <col min="14084" max="14087" width="9.7109375" style="87" customWidth="1"/>
    <col min="14088" max="14088" width="10.7109375" style="87" customWidth="1"/>
    <col min="14089" max="14091" width="9.7109375" style="87" customWidth="1"/>
    <col min="14092" max="14092" width="25.7109375" style="87" customWidth="1"/>
    <col min="14093" max="14336" width="9.140625" style="87"/>
    <col min="14337" max="14337" width="25.7109375" style="87" customWidth="1"/>
    <col min="14338" max="14338" width="13.140625" style="87" customWidth="1"/>
    <col min="14339" max="14339" width="8.7109375" style="87" customWidth="1"/>
    <col min="14340" max="14343" width="9.7109375" style="87" customWidth="1"/>
    <col min="14344" max="14344" width="10.7109375" style="87" customWidth="1"/>
    <col min="14345" max="14347" width="9.7109375" style="87" customWidth="1"/>
    <col min="14348" max="14348" width="25.7109375" style="87" customWidth="1"/>
    <col min="14349" max="14592" width="9.140625" style="87"/>
    <col min="14593" max="14593" width="25.7109375" style="87" customWidth="1"/>
    <col min="14594" max="14594" width="13.140625" style="87" customWidth="1"/>
    <col min="14595" max="14595" width="8.7109375" style="87" customWidth="1"/>
    <col min="14596" max="14599" width="9.7109375" style="87" customWidth="1"/>
    <col min="14600" max="14600" width="10.7109375" style="87" customWidth="1"/>
    <col min="14601" max="14603" width="9.7109375" style="87" customWidth="1"/>
    <col min="14604" max="14604" width="25.7109375" style="87" customWidth="1"/>
    <col min="14605" max="14848" width="9.140625" style="87"/>
    <col min="14849" max="14849" width="25.7109375" style="87" customWidth="1"/>
    <col min="14850" max="14850" width="13.140625" style="87" customWidth="1"/>
    <col min="14851" max="14851" width="8.7109375" style="87" customWidth="1"/>
    <col min="14852" max="14855" width="9.7109375" style="87" customWidth="1"/>
    <col min="14856" max="14856" width="10.7109375" style="87" customWidth="1"/>
    <col min="14857" max="14859" width="9.7109375" style="87" customWidth="1"/>
    <col min="14860" max="14860" width="25.7109375" style="87" customWidth="1"/>
    <col min="14861" max="15104" width="9.140625" style="87"/>
    <col min="15105" max="15105" width="25.7109375" style="87" customWidth="1"/>
    <col min="15106" max="15106" width="13.140625" style="87" customWidth="1"/>
    <col min="15107" max="15107" width="8.7109375" style="87" customWidth="1"/>
    <col min="15108" max="15111" width="9.7109375" style="87" customWidth="1"/>
    <col min="15112" max="15112" width="10.7109375" style="87" customWidth="1"/>
    <col min="15113" max="15115" width="9.7109375" style="87" customWidth="1"/>
    <col min="15116" max="15116" width="25.7109375" style="87" customWidth="1"/>
    <col min="15117" max="15360" width="9.140625" style="87"/>
    <col min="15361" max="15361" width="25.7109375" style="87" customWidth="1"/>
    <col min="15362" max="15362" width="13.140625" style="87" customWidth="1"/>
    <col min="15363" max="15363" width="8.7109375" style="87" customWidth="1"/>
    <col min="15364" max="15367" width="9.7109375" style="87" customWidth="1"/>
    <col min="15368" max="15368" width="10.7109375" style="87" customWidth="1"/>
    <col min="15369" max="15371" width="9.7109375" style="87" customWidth="1"/>
    <col min="15372" max="15372" width="25.7109375" style="87" customWidth="1"/>
    <col min="15373" max="15616" width="9.140625" style="87"/>
    <col min="15617" max="15617" width="25.7109375" style="87" customWidth="1"/>
    <col min="15618" max="15618" width="13.140625" style="87" customWidth="1"/>
    <col min="15619" max="15619" width="8.7109375" style="87" customWidth="1"/>
    <col min="15620" max="15623" width="9.7109375" style="87" customWidth="1"/>
    <col min="15624" max="15624" width="10.7109375" style="87" customWidth="1"/>
    <col min="15625" max="15627" width="9.7109375" style="87" customWidth="1"/>
    <col min="15628" max="15628" width="25.7109375" style="87" customWidth="1"/>
    <col min="15629" max="15872" width="9.140625" style="87"/>
    <col min="15873" max="15873" width="25.7109375" style="87" customWidth="1"/>
    <col min="15874" max="15874" width="13.140625" style="87" customWidth="1"/>
    <col min="15875" max="15875" width="8.7109375" style="87" customWidth="1"/>
    <col min="15876" max="15879" width="9.7109375" style="87" customWidth="1"/>
    <col min="15880" max="15880" width="10.7109375" style="87" customWidth="1"/>
    <col min="15881" max="15883" width="9.7109375" style="87" customWidth="1"/>
    <col min="15884" max="15884" width="25.7109375" style="87" customWidth="1"/>
    <col min="15885" max="16128" width="9.140625" style="87"/>
    <col min="16129" max="16129" width="25.7109375" style="87" customWidth="1"/>
    <col min="16130" max="16130" width="13.140625" style="87" customWidth="1"/>
    <col min="16131" max="16131" width="8.7109375" style="87" customWidth="1"/>
    <col min="16132" max="16135" width="9.7109375" style="87" customWidth="1"/>
    <col min="16136" max="16136" width="10.7109375" style="87" customWidth="1"/>
    <col min="16137" max="16139" width="9.7109375" style="87" customWidth="1"/>
    <col min="16140" max="16140" width="25.7109375" style="87" customWidth="1"/>
    <col min="16141" max="16384" width="9.140625" style="87"/>
  </cols>
  <sheetData>
    <row r="1" spans="1:12" ht="23.25" x14ac:dyDescent="0.5">
      <c r="A1" s="1383" t="s">
        <v>468</v>
      </c>
      <c r="B1" s="1383"/>
      <c r="C1" s="1383"/>
      <c r="D1" s="1383"/>
      <c r="E1" s="1383"/>
      <c r="F1" s="1383"/>
      <c r="G1" s="1383"/>
      <c r="H1" s="1383"/>
      <c r="I1" s="1383"/>
      <c r="J1" s="1383"/>
      <c r="K1" s="1383"/>
      <c r="L1" s="1383"/>
    </row>
    <row r="2" spans="1:12" ht="16.5" customHeight="1" x14ac:dyDescent="0.25">
      <c r="A2" s="1384" t="s">
        <v>733</v>
      </c>
      <c r="B2" s="1384"/>
      <c r="C2" s="1384"/>
      <c r="D2" s="1384"/>
      <c r="E2" s="1384"/>
      <c r="F2" s="1384"/>
      <c r="G2" s="1384"/>
      <c r="H2" s="1384"/>
      <c r="I2" s="1384"/>
      <c r="J2" s="1384"/>
      <c r="K2" s="1384"/>
      <c r="L2" s="1384"/>
    </row>
    <row r="3" spans="1:12" ht="15.75" x14ac:dyDescent="0.25">
      <c r="A3" s="1385">
        <v>2023</v>
      </c>
      <c r="B3" s="1385"/>
      <c r="C3" s="1385"/>
      <c r="D3" s="1385"/>
      <c r="E3" s="1385"/>
      <c r="F3" s="1385"/>
      <c r="G3" s="1385"/>
      <c r="H3" s="1385"/>
      <c r="I3" s="1385"/>
      <c r="J3" s="1385"/>
      <c r="K3" s="1385"/>
      <c r="L3" s="1385"/>
    </row>
    <row r="4" spans="1:12" ht="15.75" x14ac:dyDescent="0.25">
      <c r="A4" s="1385" t="s">
        <v>343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  <c r="L4" s="1385"/>
    </row>
    <row r="5" spans="1:12" ht="13.5" x14ac:dyDescent="0.25">
      <c r="A5" s="258" t="s">
        <v>698</v>
      </c>
      <c r="B5" s="1210"/>
      <c r="C5" s="1210"/>
      <c r="D5" s="1210"/>
      <c r="E5" s="1210"/>
      <c r="F5" s="1210"/>
      <c r="G5" s="1210"/>
      <c r="H5" s="1210"/>
      <c r="I5" s="1211"/>
      <c r="J5" s="1210"/>
      <c r="K5" s="1210"/>
      <c r="L5" s="1108" t="s">
        <v>222</v>
      </c>
    </row>
    <row r="6" spans="1:12" ht="28.5" customHeight="1" thickBot="1" x14ac:dyDescent="0.25">
      <c r="A6" s="1374" t="s">
        <v>732</v>
      </c>
      <c r="B6" s="1386" t="s">
        <v>574</v>
      </c>
      <c r="C6" s="1388" t="s">
        <v>731</v>
      </c>
      <c r="D6" s="1388"/>
      <c r="E6" s="1388"/>
      <c r="F6" s="1388"/>
      <c r="G6" s="1388"/>
      <c r="H6" s="1388"/>
      <c r="I6" s="1388"/>
      <c r="J6" s="1388"/>
      <c r="K6" s="1388"/>
      <c r="L6" s="1377" t="s">
        <v>211</v>
      </c>
    </row>
    <row r="7" spans="1:12" ht="57.75" customHeight="1" thickTop="1" x14ac:dyDescent="0.2">
      <c r="A7" s="1375"/>
      <c r="B7" s="1387"/>
      <c r="C7" s="347" t="s">
        <v>387</v>
      </c>
      <c r="D7" s="345" t="s">
        <v>338</v>
      </c>
      <c r="E7" s="346" t="s">
        <v>575</v>
      </c>
      <c r="F7" s="346" t="s">
        <v>577</v>
      </c>
      <c r="G7" s="346" t="s">
        <v>421</v>
      </c>
      <c r="H7" s="346" t="s">
        <v>422</v>
      </c>
      <c r="I7" s="346" t="s">
        <v>423</v>
      </c>
      <c r="J7" s="346" t="s">
        <v>424</v>
      </c>
      <c r="K7" s="346" t="s">
        <v>576</v>
      </c>
      <c r="L7" s="1378"/>
    </row>
    <row r="8" spans="1:12" ht="24.95" customHeight="1" thickBot="1" x14ac:dyDescent="0.25">
      <c r="A8" s="498" t="s">
        <v>212</v>
      </c>
      <c r="B8" s="601">
        <f>C8/$C$16%</f>
        <v>0.47580704194422074</v>
      </c>
      <c r="C8" s="146">
        <f t="shared" ref="C8:C15" si="0">SUM(D8:K8)</f>
        <v>130</v>
      </c>
      <c r="D8" s="147">
        <f>'B15-1'!D8+'B15-2'!D8</f>
        <v>1</v>
      </c>
      <c r="E8" s="147">
        <f>'B15-1'!E8+'B15-2'!E8</f>
        <v>13</v>
      </c>
      <c r="F8" s="147">
        <f>'B15-1'!F8+'B15-2'!F8</f>
        <v>7</v>
      </c>
      <c r="G8" s="147">
        <f>'B15-1'!G8+'B15-2'!G8</f>
        <v>48</v>
      </c>
      <c r="H8" s="147">
        <f>'B15-1'!H8+'B15-2'!H8</f>
        <v>18</v>
      </c>
      <c r="I8" s="147">
        <f>'B15-1'!I8+'B15-2'!I8</f>
        <v>34</v>
      </c>
      <c r="J8" s="147">
        <f>'B15-1'!J8+'B15-2'!J8</f>
        <v>1</v>
      </c>
      <c r="K8" s="147">
        <f>'B15-1'!K8+'B15-2'!K8</f>
        <v>8</v>
      </c>
      <c r="L8" s="507" t="s">
        <v>213</v>
      </c>
    </row>
    <row r="9" spans="1:12" ht="24.95" customHeight="1" thickTop="1" thickBot="1" x14ac:dyDescent="0.25">
      <c r="A9" s="476" t="s">
        <v>573</v>
      </c>
      <c r="B9" s="602">
        <f t="shared" ref="B9:B15" si="1">C9/$C$16%</f>
        <v>1.8300270844008489E-2</v>
      </c>
      <c r="C9" s="150">
        <f t="shared" si="0"/>
        <v>5</v>
      </c>
      <c r="D9" s="458">
        <f>'B15-1'!D9+'B15-2'!D9</f>
        <v>0</v>
      </c>
      <c r="E9" s="458">
        <f>'B15-1'!E9+'B15-2'!E9</f>
        <v>1</v>
      </c>
      <c r="F9" s="458">
        <f>'B15-1'!F9+'B15-2'!F9</f>
        <v>0</v>
      </c>
      <c r="G9" s="458">
        <f>'B15-1'!G9+'B15-2'!G9</f>
        <v>2</v>
      </c>
      <c r="H9" s="458">
        <f>'B15-1'!H9+'B15-2'!H9</f>
        <v>0</v>
      </c>
      <c r="I9" s="458">
        <f>'B15-1'!I9+'B15-2'!I9</f>
        <v>2</v>
      </c>
      <c r="J9" s="458">
        <f>'B15-1'!J9+'B15-2'!J9</f>
        <v>0</v>
      </c>
      <c r="K9" s="458">
        <f>'B15-1'!K9+'B15-2'!K9</f>
        <v>0</v>
      </c>
      <c r="L9" s="508" t="s">
        <v>225</v>
      </c>
    </row>
    <row r="10" spans="1:12" ht="24.95" customHeight="1" thickTop="1" thickBot="1" x14ac:dyDescent="0.25">
      <c r="A10" s="499" t="s">
        <v>74</v>
      </c>
      <c r="B10" s="603">
        <f t="shared" si="1"/>
        <v>5.4717809823585384</v>
      </c>
      <c r="C10" s="148">
        <f t="shared" si="0"/>
        <v>1495</v>
      </c>
      <c r="D10" s="147">
        <f>'B15-1'!D10+'B15-2'!D10</f>
        <v>9</v>
      </c>
      <c r="E10" s="147">
        <f>'B15-1'!E10+'B15-2'!E10</f>
        <v>201</v>
      </c>
      <c r="F10" s="147">
        <f>'B15-1'!F10+'B15-2'!F10</f>
        <v>77</v>
      </c>
      <c r="G10" s="147">
        <f>'B15-1'!G10+'B15-2'!G10</f>
        <v>687</v>
      </c>
      <c r="H10" s="147">
        <f>'B15-1'!H10+'B15-2'!H10</f>
        <v>76</v>
      </c>
      <c r="I10" s="147">
        <f>'B15-1'!I10+'B15-2'!I10</f>
        <v>441</v>
      </c>
      <c r="J10" s="147">
        <f>'B15-1'!J10+'B15-2'!J10</f>
        <v>0</v>
      </c>
      <c r="K10" s="147">
        <f>'B15-1'!K10+'B15-2'!K10</f>
        <v>4</v>
      </c>
      <c r="L10" s="509" t="s">
        <v>214</v>
      </c>
    </row>
    <row r="11" spans="1:12" ht="24.95" customHeight="1" thickTop="1" thickBot="1" x14ac:dyDescent="0.25">
      <c r="A11" s="476" t="s">
        <v>75</v>
      </c>
      <c r="B11" s="602">
        <f t="shared" si="1"/>
        <v>2.2253129346314324</v>
      </c>
      <c r="C11" s="150">
        <f t="shared" si="0"/>
        <v>608</v>
      </c>
      <c r="D11" s="458">
        <f>'B15-1'!D11+'B15-2'!D11</f>
        <v>4</v>
      </c>
      <c r="E11" s="458">
        <f>'B15-1'!E11+'B15-2'!E11</f>
        <v>78</v>
      </c>
      <c r="F11" s="458">
        <f>'B15-1'!F11+'B15-2'!F11</f>
        <v>28</v>
      </c>
      <c r="G11" s="458">
        <f>'B15-1'!G11+'B15-2'!G11</f>
        <v>259</v>
      </c>
      <c r="H11" s="458">
        <f>'B15-1'!H11+'B15-2'!H11</f>
        <v>169</v>
      </c>
      <c r="I11" s="458">
        <f>'B15-1'!I11+'B15-2'!I11</f>
        <v>65</v>
      </c>
      <c r="J11" s="458">
        <f>'B15-1'!J11+'B15-2'!J11</f>
        <v>4</v>
      </c>
      <c r="K11" s="458">
        <f>'B15-1'!K11+'B15-2'!K11</f>
        <v>1</v>
      </c>
      <c r="L11" s="508" t="s">
        <v>227</v>
      </c>
    </row>
    <row r="12" spans="1:12" ht="24.95" customHeight="1" thickTop="1" thickBot="1" x14ac:dyDescent="0.25">
      <c r="A12" s="499" t="s">
        <v>76</v>
      </c>
      <c r="B12" s="603">
        <f t="shared" si="1"/>
        <v>24.218578434960836</v>
      </c>
      <c r="C12" s="148">
        <f t="shared" si="0"/>
        <v>6617</v>
      </c>
      <c r="D12" s="147">
        <f>'B15-1'!D12+'B15-2'!D12</f>
        <v>35</v>
      </c>
      <c r="E12" s="147">
        <f>'B15-1'!E12+'B15-2'!E12</f>
        <v>2106</v>
      </c>
      <c r="F12" s="147">
        <f>'B15-1'!F12+'B15-2'!F12</f>
        <v>695</v>
      </c>
      <c r="G12" s="147">
        <f>'B15-1'!G12+'B15-2'!G12</f>
        <v>3114</v>
      </c>
      <c r="H12" s="147">
        <f>'B15-1'!H12+'B15-2'!H12</f>
        <v>294</v>
      </c>
      <c r="I12" s="147">
        <f>'B15-1'!I12+'B15-2'!I12</f>
        <v>370</v>
      </c>
      <c r="J12" s="147">
        <f>'B15-1'!J12+'B15-2'!J12</f>
        <v>1</v>
      </c>
      <c r="K12" s="147">
        <f>'B15-1'!K12+'B15-2'!K12</f>
        <v>2</v>
      </c>
      <c r="L12" s="509" t="s">
        <v>215</v>
      </c>
    </row>
    <row r="13" spans="1:12" ht="24.95" customHeight="1" thickTop="1" thickBot="1" x14ac:dyDescent="0.25">
      <c r="A13" s="476" t="s">
        <v>216</v>
      </c>
      <c r="B13" s="602">
        <f t="shared" si="1"/>
        <v>8.1912012297781995</v>
      </c>
      <c r="C13" s="150">
        <f t="shared" si="0"/>
        <v>2238</v>
      </c>
      <c r="D13" s="458">
        <f>'B15-1'!D13+'B15-2'!D13</f>
        <v>24</v>
      </c>
      <c r="E13" s="458">
        <f>'B15-1'!E13+'B15-2'!E13</f>
        <v>968</v>
      </c>
      <c r="F13" s="458">
        <f>'B15-1'!F13+'B15-2'!F13</f>
        <v>731</v>
      </c>
      <c r="G13" s="458">
        <f>'B15-1'!G13+'B15-2'!G13</f>
        <v>444</v>
      </c>
      <c r="H13" s="458">
        <f>'B15-1'!H13+'B15-2'!H13</f>
        <v>27</v>
      </c>
      <c r="I13" s="458">
        <f>'B15-1'!I13+'B15-2'!I13</f>
        <v>43</v>
      </c>
      <c r="J13" s="458">
        <f>'B15-1'!J13+'B15-2'!J13</f>
        <v>1</v>
      </c>
      <c r="K13" s="458">
        <f>'B15-1'!K13+'B15-2'!K13</f>
        <v>0</v>
      </c>
      <c r="L13" s="508" t="s">
        <v>217</v>
      </c>
    </row>
    <row r="14" spans="1:12" ht="24.95" customHeight="1" thickTop="1" thickBot="1" x14ac:dyDescent="0.25">
      <c r="A14" s="499" t="s">
        <v>666</v>
      </c>
      <c r="B14" s="603">
        <f>C14/$C$16%</f>
        <v>55.526681794890557</v>
      </c>
      <c r="C14" s="148">
        <f t="shared" si="0"/>
        <v>15171</v>
      </c>
      <c r="D14" s="147">
        <f>'B15-1'!D14+'B15-2'!D14</f>
        <v>125</v>
      </c>
      <c r="E14" s="147">
        <f>'B15-1'!E14+'B15-2'!E14</f>
        <v>11412</v>
      </c>
      <c r="F14" s="147">
        <f>'B15-1'!F14+'B15-2'!F14</f>
        <v>1589</v>
      </c>
      <c r="G14" s="147">
        <f>'B15-1'!G14+'B15-2'!G14</f>
        <v>1798</v>
      </c>
      <c r="H14" s="147">
        <f>'B15-1'!H14+'B15-2'!H14</f>
        <v>118</v>
      </c>
      <c r="I14" s="147">
        <f>'B15-1'!I14+'B15-2'!I14</f>
        <v>125</v>
      </c>
      <c r="J14" s="147">
        <f>'B15-1'!J14+'B15-2'!J14</f>
        <v>1</v>
      </c>
      <c r="K14" s="147">
        <f>'B15-1'!K14+'B15-2'!K14</f>
        <v>3</v>
      </c>
      <c r="L14" s="509" t="s">
        <v>218</v>
      </c>
    </row>
    <row r="15" spans="1:12" ht="24.95" customHeight="1" thickTop="1" x14ac:dyDescent="0.2">
      <c r="A15" s="477" t="s">
        <v>69</v>
      </c>
      <c r="B15" s="604">
        <f t="shared" si="1"/>
        <v>3.8723373105921963</v>
      </c>
      <c r="C15" s="157">
        <f t="shared" si="0"/>
        <v>1058</v>
      </c>
      <c r="D15" s="467">
        <f>'B15-1'!D15+'B15-2'!D15</f>
        <v>285</v>
      </c>
      <c r="E15" s="467">
        <f>'B15-1'!E15+'B15-2'!E15</f>
        <v>464</v>
      </c>
      <c r="F15" s="467">
        <f>'B15-1'!F15+'B15-2'!F15</f>
        <v>97</v>
      </c>
      <c r="G15" s="467">
        <f>'B15-1'!G15+'B15-2'!G15</f>
        <v>148</v>
      </c>
      <c r="H15" s="467">
        <f>'B15-1'!H15+'B15-2'!H15</f>
        <v>31</v>
      </c>
      <c r="I15" s="467">
        <f>'B15-1'!I15+'B15-2'!I15</f>
        <v>31</v>
      </c>
      <c r="J15" s="467">
        <f>'B15-1'!J15+'B15-2'!J15</f>
        <v>2</v>
      </c>
      <c r="K15" s="467">
        <f>'B15-1'!K15+'B15-2'!K15</f>
        <v>0</v>
      </c>
      <c r="L15" s="510" t="s">
        <v>70</v>
      </c>
    </row>
    <row r="16" spans="1:12" ht="30" customHeight="1" x14ac:dyDescent="0.2">
      <c r="A16" s="500" t="s">
        <v>42</v>
      </c>
      <c r="B16" s="406">
        <f t="shared" ref="B16:J16" si="2">SUM(B8:B15)</f>
        <v>100</v>
      </c>
      <c r="C16" s="682">
        <f t="shared" si="2"/>
        <v>27322</v>
      </c>
      <c r="D16" s="466">
        <f t="shared" si="2"/>
        <v>483</v>
      </c>
      <c r="E16" s="466">
        <f>SUM(E8:E15)</f>
        <v>15243</v>
      </c>
      <c r="F16" s="466">
        <f t="shared" si="2"/>
        <v>3224</v>
      </c>
      <c r="G16" s="466">
        <f t="shared" si="2"/>
        <v>6500</v>
      </c>
      <c r="H16" s="466">
        <f t="shared" si="2"/>
        <v>733</v>
      </c>
      <c r="I16" s="466">
        <f t="shared" si="2"/>
        <v>1111</v>
      </c>
      <c r="J16" s="466">
        <f t="shared" si="2"/>
        <v>10</v>
      </c>
      <c r="K16" s="466">
        <f>SUM(K8:K15)</f>
        <v>18</v>
      </c>
      <c r="L16" s="497" t="s">
        <v>43</v>
      </c>
    </row>
    <row r="17" spans="1:12" ht="30" customHeight="1" x14ac:dyDescent="0.2">
      <c r="A17" s="512" t="s">
        <v>219</v>
      </c>
      <c r="B17" s="377"/>
      <c r="C17" s="405">
        <f>SUM(D17:K17)</f>
        <v>99.999999999999986</v>
      </c>
      <c r="D17" s="600">
        <f>D16/$C$16%</f>
        <v>1.7678061635312201</v>
      </c>
      <c r="E17" s="600">
        <f>E16/$C$16%</f>
        <v>55.790205695044278</v>
      </c>
      <c r="F17" s="600">
        <f t="shared" ref="F17:H17" si="3">F16/$C$16%</f>
        <v>11.800014640216673</v>
      </c>
      <c r="G17" s="600">
        <f t="shared" si="3"/>
        <v>23.790352097211038</v>
      </c>
      <c r="H17" s="600">
        <f t="shared" si="3"/>
        <v>2.6828197057316445</v>
      </c>
      <c r="I17" s="600">
        <f>I16/$C$16%</f>
        <v>4.0663201815386865</v>
      </c>
      <c r="J17" s="600">
        <f>J16/$C$16%</f>
        <v>3.6600541688016977E-2</v>
      </c>
      <c r="K17" s="600">
        <f>K16/$C$16%</f>
        <v>6.5880975038430559E-2</v>
      </c>
      <c r="L17" s="511" t="s">
        <v>220</v>
      </c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9"/>
  <dimension ref="A1:L16"/>
  <sheetViews>
    <sheetView view="pageBreakPreview" zoomScaleNormal="100" workbookViewId="0">
      <selection activeCell="O18" sqref="O18"/>
    </sheetView>
  </sheetViews>
  <sheetFormatPr defaultColWidth="9.140625" defaultRowHeight="15" x14ac:dyDescent="0.25"/>
  <cols>
    <col min="1" max="1" width="20.85546875" style="38" customWidth="1"/>
    <col min="2" max="10" width="10.42578125" style="38" customWidth="1"/>
    <col min="11" max="11" width="10.7109375" style="38" customWidth="1"/>
    <col min="12" max="12" width="20.140625" style="38" customWidth="1"/>
    <col min="13" max="256" width="9.140625" style="25"/>
    <col min="257" max="257" width="25.7109375" style="25" customWidth="1"/>
    <col min="258" max="267" width="8.7109375" style="25" customWidth="1"/>
    <col min="268" max="268" width="25.7109375" style="25" customWidth="1"/>
    <col min="269" max="512" width="9.140625" style="25"/>
    <col min="513" max="513" width="25.7109375" style="25" customWidth="1"/>
    <col min="514" max="523" width="8.7109375" style="25" customWidth="1"/>
    <col min="524" max="524" width="25.7109375" style="25" customWidth="1"/>
    <col min="525" max="768" width="9.140625" style="25"/>
    <col min="769" max="769" width="25.7109375" style="25" customWidth="1"/>
    <col min="770" max="779" width="8.7109375" style="25" customWidth="1"/>
    <col min="780" max="780" width="25.7109375" style="25" customWidth="1"/>
    <col min="781" max="1024" width="9.140625" style="25"/>
    <col min="1025" max="1025" width="25.7109375" style="25" customWidth="1"/>
    <col min="1026" max="1035" width="8.7109375" style="25" customWidth="1"/>
    <col min="1036" max="1036" width="25.7109375" style="25" customWidth="1"/>
    <col min="1037" max="1280" width="9.140625" style="25"/>
    <col min="1281" max="1281" width="25.7109375" style="25" customWidth="1"/>
    <col min="1282" max="1291" width="8.7109375" style="25" customWidth="1"/>
    <col min="1292" max="1292" width="25.7109375" style="25" customWidth="1"/>
    <col min="1293" max="1536" width="9.140625" style="25"/>
    <col min="1537" max="1537" width="25.7109375" style="25" customWidth="1"/>
    <col min="1538" max="1547" width="8.7109375" style="25" customWidth="1"/>
    <col min="1548" max="1548" width="25.7109375" style="25" customWidth="1"/>
    <col min="1549" max="1792" width="9.140625" style="25"/>
    <col min="1793" max="1793" width="25.7109375" style="25" customWidth="1"/>
    <col min="1794" max="1803" width="8.7109375" style="25" customWidth="1"/>
    <col min="1804" max="1804" width="25.7109375" style="25" customWidth="1"/>
    <col min="1805" max="2048" width="9.140625" style="25"/>
    <col min="2049" max="2049" width="25.7109375" style="25" customWidth="1"/>
    <col min="2050" max="2059" width="8.7109375" style="25" customWidth="1"/>
    <col min="2060" max="2060" width="25.7109375" style="25" customWidth="1"/>
    <col min="2061" max="2304" width="9.140625" style="25"/>
    <col min="2305" max="2305" width="25.7109375" style="25" customWidth="1"/>
    <col min="2306" max="2315" width="8.7109375" style="25" customWidth="1"/>
    <col min="2316" max="2316" width="25.7109375" style="25" customWidth="1"/>
    <col min="2317" max="2560" width="9.140625" style="25"/>
    <col min="2561" max="2561" width="25.7109375" style="25" customWidth="1"/>
    <col min="2562" max="2571" width="8.7109375" style="25" customWidth="1"/>
    <col min="2572" max="2572" width="25.7109375" style="25" customWidth="1"/>
    <col min="2573" max="2816" width="9.140625" style="25"/>
    <col min="2817" max="2817" width="25.7109375" style="25" customWidth="1"/>
    <col min="2818" max="2827" width="8.7109375" style="25" customWidth="1"/>
    <col min="2828" max="2828" width="25.7109375" style="25" customWidth="1"/>
    <col min="2829" max="3072" width="9.140625" style="25"/>
    <col min="3073" max="3073" width="25.7109375" style="25" customWidth="1"/>
    <col min="3074" max="3083" width="8.7109375" style="25" customWidth="1"/>
    <col min="3084" max="3084" width="25.7109375" style="25" customWidth="1"/>
    <col min="3085" max="3328" width="9.140625" style="25"/>
    <col min="3329" max="3329" width="25.7109375" style="25" customWidth="1"/>
    <col min="3330" max="3339" width="8.7109375" style="25" customWidth="1"/>
    <col min="3340" max="3340" width="25.7109375" style="25" customWidth="1"/>
    <col min="3341" max="3584" width="9.140625" style="25"/>
    <col min="3585" max="3585" width="25.7109375" style="25" customWidth="1"/>
    <col min="3586" max="3595" width="8.7109375" style="25" customWidth="1"/>
    <col min="3596" max="3596" width="25.7109375" style="25" customWidth="1"/>
    <col min="3597" max="3840" width="9.140625" style="25"/>
    <col min="3841" max="3841" width="25.7109375" style="25" customWidth="1"/>
    <col min="3842" max="3851" width="8.7109375" style="25" customWidth="1"/>
    <col min="3852" max="3852" width="25.7109375" style="25" customWidth="1"/>
    <col min="3853" max="4096" width="9.140625" style="25"/>
    <col min="4097" max="4097" width="25.7109375" style="25" customWidth="1"/>
    <col min="4098" max="4107" width="8.7109375" style="25" customWidth="1"/>
    <col min="4108" max="4108" width="25.7109375" style="25" customWidth="1"/>
    <col min="4109" max="4352" width="9.140625" style="25"/>
    <col min="4353" max="4353" width="25.7109375" style="25" customWidth="1"/>
    <col min="4354" max="4363" width="8.7109375" style="25" customWidth="1"/>
    <col min="4364" max="4364" width="25.7109375" style="25" customWidth="1"/>
    <col min="4365" max="4608" width="9.140625" style="25"/>
    <col min="4609" max="4609" width="25.7109375" style="25" customWidth="1"/>
    <col min="4610" max="4619" width="8.7109375" style="25" customWidth="1"/>
    <col min="4620" max="4620" width="25.7109375" style="25" customWidth="1"/>
    <col min="4621" max="4864" width="9.140625" style="25"/>
    <col min="4865" max="4865" width="25.7109375" style="25" customWidth="1"/>
    <col min="4866" max="4875" width="8.7109375" style="25" customWidth="1"/>
    <col min="4876" max="4876" width="25.7109375" style="25" customWidth="1"/>
    <col min="4877" max="5120" width="9.140625" style="25"/>
    <col min="5121" max="5121" width="25.7109375" style="25" customWidth="1"/>
    <col min="5122" max="5131" width="8.7109375" style="25" customWidth="1"/>
    <col min="5132" max="5132" width="25.7109375" style="25" customWidth="1"/>
    <col min="5133" max="5376" width="9.140625" style="25"/>
    <col min="5377" max="5377" width="25.7109375" style="25" customWidth="1"/>
    <col min="5378" max="5387" width="8.7109375" style="25" customWidth="1"/>
    <col min="5388" max="5388" width="25.7109375" style="25" customWidth="1"/>
    <col min="5389" max="5632" width="9.140625" style="25"/>
    <col min="5633" max="5633" width="25.7109375" style="25" customWidth="1"/>
    <col min="5634" max="5643" width="8.7109375" style="25" customWidth="1"/>
    <col min="5644" max="5644" width="25.7109375" style="25" customWidth="1"/>
    <col min="5645" max="5888" width="9.140625" style="25"/>
    <col min="5889" max="5889" width="25.7109375" style="25" customWidth="1"/>
    <col min="5890" max="5899" width="8.7109375" style="25" customWidth="1"/>
    <col min="5900" max="5900" width="25.7109375" style="25" customWidth="1"/>
    <col min="5901" max="6144" width="9.140625" style="25"/>
    <col min="6145" max="6145" width="25.7109375" style="25" customWidth="1"/>
    <col min="6146" max="6155" width="8.7109375" style="25" customWidth="1"/>
    <col min="6156" max="6156" width="25.7109375" style="25" customWidth="1"/>
    <col min="6157" max="6400" width="9.140625" style="25"/>
    <col min="6401" max="6401" width="25.7109375" style="25" customWidth="1"/>
    <col min="6402" max="6411" width="8.7109375" style="25" customWidth="1"/>
    <col min="6412" max="6412" width="25.7109375" style="25" customWidth="1"/>
    <col min="6413" max="6656" width="9.140625" style="25"/>
    <col min="6657" max="6657" width="25.7109375" style="25" customWidth="1"/>
    <col min="6658" max="6667" width="8.7109375" style="25" customWidth="1"/>
    <col min="6668" max="6668" width="25.7109375" style="25" customWidth="1"/>
    <col min="6669" max="6912" width="9.140625" style="25"/>
    <col min="6913" max="6913" width="25.7109375" style="25" customWidth="1"/>
    <col min="6914" max="6923" width="8.7109375" style="25" customWidth="1"/>
    <col min="6924" max="6924" width="25.7109375" style="25" customWidth="1"/>
    <col min="6925" max="7168" width="9.140625" style="25"/>
    <col min="7169" max="7169" width="25.7109375" style="25" customWidth="1"/>
    <col min="7170" max="7179" width="8.7109375" style="25" customWidth="1"/>
    <col min="7180" max="7180" width="25.7109375" style="25" customWidth="1"/>
    <col min="7181" max="7424" width="9.140625" style="25"/>
    <col min="7425" max="7425" width="25.7109375" style="25" customWidth="1"/>
    <col min="7426" max="7435" width="8.7109375" style="25" customWidth="1"/>
    <col min="7436" max="7436" width="25.7109375" style="25" customWidth="1"/>
    <col min="7437" max="7680" width="9.140625" style="25"/>
    <col min="7681" max="7681" width="25.7109375" style="25" customWidth="1"/>
    <col min="7682" max="7691" width="8.7109375" style="25" customWidth="1"/>
    <col min="7692" max="7692" width="25.7109375" style="25" customWidth="1"/>
    <col min="7693" max="7936" width="9.140625" style="25"/>
    <col min="7937" max="7937" width="25.7109375" style="25" customWidth="1"/>
    <col min="7938" max="7947" width="8.7109375" style="25" customWidth="1"/>
    <col min="7948" max="7948" width="25.7109375" style="25" customWidth="1"/>
    <col min="7949" max="8192" width="9.140625" style="25"/>
    <col min="8193" max="8193" width="25.7109375" style="25" customWidth="1"/>
    <col min="8194" max="8203" width="8.7109375" style="25" customWidth="1"/>
    <col min="8204" max="8204" width="25.7109375" style="25" customWidth="1"/>
    <col min="8205" max="8448" width="9.140625" style="25"/>
    <col min="8449" max="8449" width="25.7109375" style="25" customWidth="1"/>
    <col min="8450" max="8459" width="8.7109375" style="25" customWidth="1"/>
    <col min="8460" max="8460" width="25.7109375" style="25" customWidth="1"/>
    <col min="8461" max="8704" width="9.140625" style="25"/>
    <col min="8705" max="8705" width="25.7109375" style="25" customWidth="1"/>
    <col min="8706" max="8715" width="8.7109375" style="25" customWidth="1"/>
    <col min="8716" max="8716" width="25.7109375" style="25" customWidth="1"/>
    <col min="8717" max="8960" width="9.140625" style="25"/>
    <col min="8961" max="8961" width="25.7109375" style="25" customWidth="1"/>
    <col min="8962" max="8971" width="8.7109375" style="25" customWidth="1"/>
    <col min="8972" max="8972" width="25.7109375" style="25" customWidth="1"/>
    <col min="8973" max="9216" width="9.140625" style="25"/>
    <col min="9217" max="9217" width="25.7109375" style="25" customWidth="1"/>
    <col min="9218" max="9227" width="8.7109375" style="25" customWidth="1"/>
    <col min="9228" max="9228" width="25.7109375" style="25" customWidth="1"/>
    <col min="9229" max="9472" width="9.140625" style="25"/>
    <col min="9473" max="9473" width="25.7109375" style="25" customWidth="1"/>
    <col min="9474" max="9483" width="8.7109375" style="25" customWidth="1"/>
    <col min="9484" max="9484" width="25.7109375" style="25" customWidth="1"/>
    <col min="9485" max="9728" width="9.140625" style="25"/>
    <col min="9729" max="9729" width="25.7109375" style="25" customWidth="1"/>
    <col min="9730" max="9739" width="8.7109375" style="25" customWidth="1"/>
    <col min="9740" max="9740" width="25.7109375" style="25" customWidth="1"/>
    <col min="9741" max="9984" width="9.140625" style="25"/>
    <col min="9985" max="9985" width="25.7109375" style="25" customWidth="1"/>
    <col min="9986" max="9995" width="8.7109375" style="25" customWidth="1"/>
    <col min="9996" max="9996" width="25.7109375" style="25" customWidth="1"/>
    <col min="9997" max="10240" width="9.140625" style="25"/>
    <col min="10241" max="10241" width="25.7109375" style="25" customWidth="1"/>
    <col min="10242" max="10251" width="8.7109375" style="25" customWidth="1"/>
    <col min="10252" max="10252" width="25.7109375" style="25" customWidth="1"/>
    <col min="10253" max="10496" width="9.140625" style="25"/>
    <col min="10497" max="10497" width="25.7109375" style="25" customWidth="1"/>
    <col min="10498" max="10507" width="8.7109375" style="25" customWidth="1"/>
    <col min="10508" max="10508" width="25.7109375" style="25" customWidth="1"/>
    <col min="10509" max="10752" width="9.140625" style="25"/>
    <col min="10753" max="10753" width="25.7109375" style="25" customWidth="1"/>
    <col min="10754" max="10763" width="8.7109375" style="25" customWidth="1"/>
    <col min="10764" max="10764" width="25.7109375" style="25" customWidth="1"/>
    <col min="10765" max="11008" width="9.140625" style="25"/>
    <col min="11009" max="11009" width="25.7109375" style="25" customWidth="1"/>
    <col min="11010" max="11019" width="8.7109375" style="25" customWidth="1"/>
    <col min="11020" max="11020" width="25.7109375" style="25" customWidth="1"/>
    <col min="11021" max="11264" width="9.140625" style="25"/>
    <col min="11265" max="11265" width="25.7109375" style="25" customWidth="1"/>
    <col min="11266" max="11275" width="8.7109375" style="25" customWidth="1"/>
    <col min="11276" max="11276" width="25.7109375" style="25" customWidth="1"/>
    <col min="11277" max="11520" width="9.140625" style="25"/>
    <col min="11521" max="11521" width="25.7109375" style="25" customWidth="1"/>
    <col min="11522" max="11531" width="8.7109375" style="25" customWidth="1"/>
    <col min="11532" max="11532" width="25.7109375" style="25" customWidth="1"/>
    <col min="11533" max="11776" width="9.140625" style="25"/>
    <col min="11777" max="11777" width="25.7109375" style="25" customWidth="1"/>
    <col min="11778" max="11787" width="8.7109375" style="25" customWidth="1"/>
    <col min="11788" max="11788" width="25.7109375" style="25" customWidth="1"/>
    <col min="11789" max="12032" width="9.140625" style="25"/>
    <col min="12033" max="12033" width="25.7109375" style="25" customWidth="1"/>
    <col min="12034" max="12043" width="8.7109375" style="25" customWidth="1"/>
    <col min="12044" max="12044" width="25.7109375" style="25" customWidth="1"/>
    <col min="12045" max="12288" width="9.140625" style="25"/>
    <col min="12289" max="12289" width="25.7109375" style="25" customWidth="1"/>
    <col min="12290" max="12299" width="8.7109375" style="25" customWidth="1"/>
    <col min="12300" max="12300" width="25.7109375" style="25" customWidth="1"/>
    <col min="12301" max="12544" width="9.140625" style="25"/>
    <col min="12545" max="12545" width="25.7109375" style="25" customWidth="1"/>
    <col min="12546" max="12555" width="8.7109375" style="25" customWidth="1"/>
    <col min="12556" max="12556" width="25.7109375" style="25" customWidth="1"/>
    <col min="12557" max="12800" width="9.140625" style="25"/>
    <col min="12801" max="12801" width="25.7109375" style="25" customWidth="1"/>
    <col min="12802" max="12811" width="8.7109375" style="25" customWidth="1"/>
    <col min="12812" max="12812" width="25.7109375" style="25" customWidth="1"/>
    <col min="12813" max="13056" width="9.140625" style="25"/>
    <col min="13057" max="13057" width="25.7109375" style="25" customWidth="1"/>
    <col min="13058" max="13067" width="8.7109375" style="25" customWidth="1"/>
    <col min="13068" max="13068" width="25.7109375" style="25" customWidth="1"/>
    <col min="13069" max="13312" width="9.140625" style="25"/>
    <col min="13313" max="13313" width="25.7109375" style="25" customWidth="1"/>
    <col min="13314" max="13323" width="8.7109375" style="25" customWidth="1"/>
    <col min="13324" max="13324" width="25.7109375" style="25" customWidth="1"/>
    <col min="13325" max="13568" width="9.140625" style="25"/>
    <col min="13569" max="13569" width="25.7109375" style="25" customWidth="1"/>
    <col min="13570" max="13579" width="8.7109375" style="25" customWidth="1"/>
    <col min="13580" max="13580" width="25.7109375" style="25" customWidth="1"/>
    <col min="13581" max="13824" width="9.140625" style="25"/>
    <col min="13825" max="13825" width="25.7109375" style="25" customWidth="1"/>
    <col min="13826" max="13835" width="8.7109375" style="25" customWidth="1"/>
    <col min="13836" max="13836" width="25.7109375" style="25" customWidth="1"/>
    <col min="13837" max="14080" width="9.140625" style="25"/>
    <col min="14081" max="14081" width="25.7109375" style="25" customWidth="1"/>
    <col min="14082" max="14091" width="8.7109375" style="25" customWidth="1"/>
    <col min="14092" max="14092" width="25.7109375" style="25" customWidth="1"/>
    <col min="14093" max="14336" width="9.140625" style="25"/>
    <col min="14337" max="14337" width="25.7109375" style="25" customWidth="1"/>
    <col min="14338" max="14347" width="8.7109375" style="25" customWidth="1"/>
    <col min="14348" max="14348" width="25.7109375" style="25" customWidth="1"/>
    <col min="14349" max="14592" width="9.140625" style="25"/>
    <col min="14593" max="14593" width="25.7109375" style="25" customWidth="1"/>
    <col min="14594" max="14603" width="8.7109375" style="25" customWidth="1"/>
    <col min="14604" max="14604" width="25.7109375" style="25" customWidth="1"/>
    <col min="14605" max="14848" width="9.140625" style="25"/>
    <col min="14849" max="14849" width="25.7109375" style="25" customWidth="1"/>
    <col min="14850" max="14859" width="8.7109375" style="25" customWidth="1"/>
    <col min="14860" max="14860" width="25.7109375" style="25" customWidth="1"/>
    <col min="14861" max="15104" width="9.140625" style="25"/>
    <col min="15105" max="15105" width="25.7109375" style="25" customWidth="1"/>
    <col min="15106" max="15115" width="8.7109375" style="25" customWidth="1"/>
    <col min="15116" max="15116" width="25.7109375" style="25" customWidth="1"/>
    <col min="15117" max="15360" width="9.140625" style="25"/>
    <col min="15361" max="15361" width="25.7109375" style="25" customWidth="1"/>
    <col min="15362" max="15371" width="8.7109375" style="25" customWidth="1"/>
    <col min="15372" max="15372" width="25.7109375" style="25" customWidth="1"/>
    <col min="15373" max="15616" width="9.140625" style="25"/>
    <col min="15617" max="15617" width="25.7109375" style="25" customWidth="1"/>
    <col min="15618" max="15627" width="8.7109375" style="25" customWidth="1"/>
    <col min="15628" max="15628" width="25.7109375" style="25" customWidth="1"/>
    <col min="15629" max="15872" width="9.140625" style="25"/>
    <col min="15873" max="15873" width="25.7109375" style="25" customWidth="1"/>
    <col min="15874" max="15883" width="8.7109375" style="25" customWidth="1"/>
    <col min="15884" max="15884" width="25.7109375" style="25" customWidth="1"/>
    <col min="15885" max="16128" width="9.140625" style="25"/>
    <col min="16129" max="16129" width="25.7109375" style="25" customWidth="1"/>
    <col min="16130" max="16139" width="8.7109375" style="25" customWidth="1"/>
    <col min="16140" max="16140" width="25.7109375" style="25" customWidth="1"/>
    <col min="16141" max="16384" width="9.140625" style="25"/>
  </cols>
  <sheetData>
    <row r="1" spans="1:12" ht="23.25" x14ac:dyDescent="0.5">
      <c r="A1" s="1314" t="s">
        <v>469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</row>
    <row r="2" spans="1:12" ht="16.5" customHeight="1" x14ac:dyDescent="0.25">
      <c r="A2" s="1315" t="s">
        <v>734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5.75" x14ac:dyDescent="0.25">
      <c r="A4" s="1311" t="s">
        <v>347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</row>
    <row r="5" spans="1:12" ht="13.5" x14ac:dyDescent="0.25">
      <c r="A5" s="255" t="s">
        <v>699</v>
      </c>
      <c r="B5" s="1206"/>
      <c r="C5" s="1206"/>
      <c r="D5" s="1206"/>
      <c r="E5" s="1206"/>
      <c r="F5" s="1206"/>
      <c r="G5" s="1206"/>
      <c r="H5" s="1209"/>
      <c r="I5" s="1209"/>
      <c r="J5" s="1206"/>
      <c r="K5" s="1206"/>
      <c r="L5" s="1124" t="s">
        <v>223</v>
      </c>
    </row>
    <row r="6" spans="1:12" ht="28.5" customHeight="1" thickBot="1" x14ac:dyDescent="0.25">
      <c r="A6" s="1374" t="s">
        <v>224</v>
      </c>
      <c r="B6" s="1376" t="s">
        <v>665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73</v>
      </c>
    </row>
    <row r="7" spans="1:12" ht="37.5" customHeight="1" thickTop="1" x14ac:dyDescent="0.2">
      <c r="A7" s="1375"/>
      <c r="B7" s="80" t="s">
        <v>387</v>
      </c>
      <c r="C7" s="80" t="s">
        <v>1047</v>
      </c>
      <c r="D7" s="118" t="s">
        <v>194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212</v>
      </c>
      <c r="B8" s="146">
        <f t="shared" ref="B8:B15" si="0">SUM(D8:K8)</f>
        <v>0</v>
      </c>
      <c r="C8" s="146">
        <v>0</v>
      </c>
      <c r="D8" s="147">
        <v>0</v>
      </c>
      <c r="E8" s="147">
        <v>0</v>
      </c>
      <c r="F8" s="147">
        <v>0</v>
      </c>
      <c r="G8" s="147">
        <v>0</v>
      </c>
      <c r="H8" s="147">
        <v>0</v>
      </c>
      <c r="I8" s="147">
        <v>0</v>
      </c>
      <c r="J8" s="147">
        <v>0</v>
      </c>
      <c r="K8" s="147">
        <v>0</v>
      </c>
      <c r="L8" s="469" t="s">
        <v>213</v>
      </c>
    </row>
    <row r="9" spans="1:12" ht="24.95" customHeight="1" thickTop="1" thickBot="1" x14ac:dyDescent="0.25">
      <c r="A9" s="476" t="s">
        <v>573</v>
      </c>
      <c r="B9" s="150">
        <f t="shared" si="0"/>
        <v>4</v>
      </c>
      <c r="C9" s="150">
        <v>0</v>
      </c>
      <c r="D9" s="151">
        <v>0</v>
      </c>
      <c r="E9" s="151">
        <v>0</v>
      </c>
      <c r="F9" s="151">
        <v>0</v>
      </c>
      <c r="G9" s="151">
        <v>3</v>
      </c>
      <c r="H9" s="151">
        <v>1</v>
      </c>
      <c r="I9" s="151">
        <v>0</v>
      </c>
      <c r="J9" s="151">
        <v>0</v>
      </c>
      <c r="K9" s="151">
        <v>0</v>
      </c>
      <c r="L9" s="471" t="s">
        <v>225</v>
      </c>
    </row>
    <row r="10" spans="1:12" ht="24.95" customHeight="1" thickTop="1" thickBot="1" x14ac:dyDescent="0.25">
      <c r="A10" s="499" t="s">
        <v>74</v>
      </c>
      <c r="B10" s="146">
        <f t="shared" si="0"/>
        <v>154</v>
      </c>
      <c r="C10" s="146">
        <v>0</v>
      </c>
      <c r="D10" s="147">
        <v>1</v>
      </c>
      <c r="E10" s="147">
        <v>2</v>
      </c>
      <c r="F10" s="147">
        <v>17</v>
      </c>
      <c r="G10" s="147">
        <v>56</v>
      </c>
      <c r="H10" s="147">
        <v>38</v>
      </c>
      <c r="I10" s="147">
        <v>20</v>
      </c>
      <c r="J10" s="147">
        <v>18</v>
      </c>
      <c r="K10" s="147">
        <v>2</v>
      </c>
      <c r="L10" s="469" t="s">
        <v>226</v>
      </c>
    </row>
    <row r="11" spans="1:12" ht="24.95" customHeight="1" thickTop="1" thickBot="1" x14ac:dyDescent="0.25">
      <c r="A11" s="476" t="s">
        <v>75</v>
      </c>
      <c r="B11" s="150">
        <f t="shared" si="0"/>
        <v>178</v>
      </c>
      <c r="C11" s="150">
        <v>0</v>
      </c>
      <c r="D11" s="151">
        <v>0</v>
      </c>
      <c r="E11" s="151">
        <v>1</v>
      </c>
      <c r="F11" s="151">
        <v>15</v>
      </c>
      <c r="G11" s="151">
        <v>42</v>
      </c>
      <c r="H11" s="151">
        <v>42</v>
      </c>
      <c r="I11" s="151">
        <v>48</v>
      </c>
      <c r="J11" s="151">
        <v>26</v>
      </c>
      <c r="K11" s="151">
        <v>4</v>
      </c>
      <c r="L11" s="471" t="s">
        <v>227</v>
      </c>
    </row>
    <row r="12" spans="1:12" ht="24.95" customHeight="1" thickTop="1" thickBot="1" x14ac:dyDescent="0.25">
      <c r="A12" s="499" t="s">
        <v>76</v>
      </c>
      <c r="B12" s="146">
        <f t="shared" si="0"/>
        <v>1881</v>
      </c>
      <c r="C12" s="146">
        <v>0</v>
      </c>
      <c r="D12" s="147">
        <v>1</v>
      </c>
      <c r="E12" s="147">
        <v>8</v>
      </c>
      <c r="F12" s="147">
        <v>117</v>
      </c>
      <c r="G12" s="147">
        <v>384</v>
      </c>
      <c r="H12" s="147">
        <v>521</v>
      </c>
      <c r="I12" s="147">
        <v>506</v>
      </c>
      <c r="J12" s="147">
        <v>325</v>
      </c>
      <c r="K12" s="147">
        <v>19</v>
      </c>
      <c r="L12" s="469" t="s">
        <v>215</v>
      </c>
    </row>
    <row r="13" spans="1:12" ht="24.95" customHeight="1" thickTop="1" thickBot="1" x14ac:dyDescent="0.25">
      <c r="A13" s="476" t="s">
        <v>216</v>
      </c>
      <c r="B13" s="150">
        <f t="shared" si="0"/>
        <v>232</v>
      </c>
      <c r="C13" s="150">
        <v>0</v>
      </c>
      <c r="D13" s="151">
        <v>0</v>
      </c>
      <c r="E13" s="151">
        <v>0</v>
      </c>
      <c r="F13" s="151">
        <v>19</v>
      </c>
      <c r="G13" s="151">
        <v>44</v>
      </c>
      <c r="H13" s="151">
        <v>69</v>
      </c>
      <c r="I13" s="151">
        <v>77</v>
      </c>
      <c r="J13" s="151">
        <v>22</v>
      </c>
      <c r="K13" s="151">
        <v>1</v>
      </c>
      <c r="L13" s="471" t="s">
        <v>217</v>
      </c>
    </row>
    <row r="14" spans="1:12" ht="24.95" customHeight="1" thickTop="1" thickBot="1" x14ac:dyDescent="0.25">
      <c r="A14" s="499" t="s">
        <v>666</v>
      </c>
      <c r="B14" s="146">
        <f t="shared" si="0"/>
        <v>3080</v>
      </c>
      <c r="C14" s="146">
        <v>0</v>
      </c>
      <c r="D14" s="147">
        <v>0</v>
      </c>
      <c r="E14" s="147">
        <v>24</v>
      </c>
      <c r="F14" s="147">
        <v>226</v>
      </c>
      <c r="G14" s="147">
        <v>575</v>
      </c>
      <c r="H14" s="147">
        <v>895</v>
      </c>
      <c r="I14" s="147">
        <v>1037</v>
      </c>
      <c r="J14" s="147">
        <v>323</v>
      </c>
      <c r="K14" s="147">
        <v>0</v>
      </c>
      <c r="L14" s="469" t="s">
        <v>218</v>
      </c>
    </row>
    <row r="15" spans="1:12" ht="24.95" customHeight="1" thickTop="1" x14ac:dyDescent="0.2">
      <c r="A15" s="477" t="s">
        <v>69</v>
      </c>
      <c r="B15" s="153">
        <f t="shared" si="0"/>
        <v>206</v>
      </c>
      <c r="C15" s="153">
        <v>0</v>
      </c>
      <c r="D15" s="172">
        <v>2</v>
      </c>
      <c r="E15" s="172">
        <v>1</v>
      </c>
      <c r="F15" s="172">
        <v>13</v>
      </c>
      <c r="G15" s="172">
        <v>45</v>
      </c>
      <c r="H15" s="172">
        <v>67</v>
      </c>
      <c r="I15" s="172">
        <v>54</v>
      </c>
      <c r="J15" s="172">
        <v>24</v>
      </c>
      <c r="K15" s="172">
        <v>0</v>
      </c>
      <c r="L15" s="496" t="s">
        <v>70</v>
      </c>
    </row>
    <row r="16" spans="1:12" ht="30" customHeight="1" x14ac:dyDescent="0.2">
      <c r="A16" s="371" t="s">
        <v>42</v>
      </c>
      <c r="B16" s="174">
        <f>SUM(B8:B15)</f>
        <v>5735</v>
      </c>
      <c r="C16" s="174">
        <f t="shared" ref="C16:J16" si="1">SUM(C8:C15)</f>
        <v>0</v>
      </c>
      <c r="D16" s="174">
        <f t="shared" si="1"/>
        <v>4</v>
      </c>
      <c r="E16" s="174">
        <f t="shared" si="1"/>
        <v>36</v>
      </c>
      <c r="F16" s="174">
        <f t="shared" si="1"/>
        <v>407</v>
      </c>
      <c r="G16" s="174">
        <f t="shared" si="1"/>
        <v>1149</v>
      </c>
      <c r="H16" s="174">
        <f t="shared" si="1"/>
        <v>1633</v>
      </c>
      <c r="I16" s="174">
        <f t="shared" si="1"/>
        <v>1742</v>
      </c>
      <c r="J16" s="174">
        <f t="shared" si="1"/>
        <v>738</v>
      </c>
      <c r="K16" s="174">
        <f>SUM(K8:K15)</f>
        <v>26</v>
      </c>
      <c r="L16" s="513" t="s">
        <v>43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0"/>
  <dimension ref="A1:L16"/>
  <sheetViews>
    <sheetView view="pageBreakPreview" zoomScaleNormal="100" workbookViewId="0">
      <selection activeCell="O18" sqref="O18"/>
    </sheetView>
  </sheetViews>
  <sheetFormatPr defaultColWidth="9.140625" defaultRowHeight="15" x14ac:dyDescent="0.25"/>
  <cols>
    <col min="1" max="1" width="20.85546875" style="38" customWidth="1"/>
    <col min="2" max="10" width="10.42578125" style="38" customWidth="1"/>
    <col min="11" max="11" width="11.28515625" style="38" customWidth="1"/>
    <col min="12" max="12" width="20.140625" style="38" customWidth="1"/>
    <col min="13" max="256" width="9.140625" style="25"/>
    <col min="257" max="257" width="25.7109375" style="25" customWidth="1"/>
    <col min="258" max="267" width="8.7109375" style="25" customWidth="1"/>
    <col min="268" max="268" width="25.7109375" style="25" customWidth="1"/>
    <col min="269" max="512" width="9.140625" style="25"/>
    <col min="513" max="513" width="25.7109375" style="25" customWidth="1"/>
    <col min="514" max="523" width="8.7109375" style="25" customWidth="1"/>
    <col min="524" max="524" width="25.7109375" style="25" customWidth="1"/>
    <col min="525" max="768" width="9.140625" style="25"/>
    <col min="769" max="769" width="25.7109375" style="25" customWidth="1"/>
    <col min="770" max="779" width="8.7109375" style="25" customWidth="1"/>
    <col min="780" max="780" width="25.7109375" style="25" customWidth="1"/>
    <col min="781" max="1024" width="9.140625" style="25"/>
    <col min="1025" max="1025" width="25.7109375" style="25" customWidth="1"/>
    <col min="1026" max="1035" width="8.7109375" style="25" customWidth="1"/>
    <col min="1036" max="1036" width="25.7109375" style="25" customWidth="1"/>
    <col min="1037" max="1280" width="9.140625" style="25"/>
    <col min="1281" max="1281" width="25.7109375" style="25" customWidth="1"/>
    <col min="1282" max="1291" width="8.7109375" style="25" customWidth="1"/>
    <col min="1292" max="1292" width="25.7109375" style="25" customWidth="1"/>
    <col min="1293" max="1536" width="9.140625" style="25"/>
    <col min="1537" max="1537" width="25.7109375" style="25" customWidth="1"/>
    <col min="1538" max="1547" width="8.7109375" style="25" customWidth="1"/>
    <col min="1548" max="1548" width="25.7109375" style="25" customWidth="1"/>
    <col min="1549" max="1792" width="9.140625" style="25"/>
    <col min="1793" max="1793" width="25.7109375" style="25" customWidth="1"/>
    <col min="1794" max="1803" width="8.7109375" style="25" customWidth="1"/>
    <col min="1804" max="1804" width="25.7109375" style="25" customWidth="1"/>
    <col min="1805" max="2048" width="9.140625" style="25"/>
    <col min="2049" max="2049" width="25.7109375" style="25" customWidth="1"/>
    <col min="2050" max="2059" width="8.7109375" style="25" customWidth="1"/>
    <col min="2060" max="2060" width="25.7109375" style="25" customWidth="1"/>
    <col min="2061" max="2304" width="9.140625" style="25"/>
    <col min="2305" max="2305" width="25.7109375" style="25" customWidth="1"/>
    <col min="2306" max="2315" width="8.7109375" style="25" customWidth="1"/>
    <col min="2316" max="2316" width="25.7109375" style="25" customWidth="1"/>
    <col min="2317" max="2560" width="9.140625" style="25"/>
    <col min="2561" max="2561" width="25.7109375" style="25" customWidth="1"/>
    <col min="2562" max="2571" width="8.7109375" style="25" customWidth="1"/>
    <col min="2572" max="2572" width="25.7109375" style="25" customWidth="1"/>
    <col min="2573" max="2816" width="9.140625" style="25"/>
    <col min="2817" max="2817" width="25.7109375" style="25" customWidth="1"/>
    <col min="2818" max="2827" width="8.7109375" style="25" customWidth="1"/>
    <col min="2828" max="2828" width="25.7109375" style="25" customWidth="1"/>
    <col min="2829" max="3072" width="9.140625" style="25"/>
    <col min="3073" max="3073" width="25.7109375" style="25" customWidth="1"/>
    <col min="3074" max="3083" width="8.7109375" style="25" customWidth="1"/>
    <col min="3084" max="3084" width="25.7109375" style="25" customWidth="1"/>
    <col min="3085" max="3328" width="9.140625" style="25"/>
    <col min="3329" max="3329" width="25.7109375" style="25" customWidth="1"/>
    <col min="3330" max="3339" width="8.7109375" style="25" customWidth="1"/>
    <col min="3340" max="3340" width="25.7109375" style="25" customWidth="1"/>
    <col min="3341" max="3584" width="9.140625" style="25"/>
    <col min="3585" max="3585" width="25.7109375" style="25" customWidth="1"/>
    <col min="3586" max="3595" width="8.7109375" style="25" customWidth="1"/>
    <col min="3596" max="3596" width="25.7109375" style="25" customWidth="1"/>
    <col min="3597" max="3840" width="9.140625" style="25"/>
    <col min="3841" max="3841" width="25.7109375" style="25" customWidth="1"/>
    <col min="3842" max="3851" width="8.7109375" style="25" customWidth="1"/>
    <col min="3852" max="3852" width="25.7109375" style="25" customWidth="1"/>
    <col min="3853" max="4096" width="9.140625" style="25"/>
    <col min="4097" max="4097" width="25.7109375" style="25" customWidth="1"/>
    <col min="4098" max="4107" width="8.7109375" style="25" customWidth="1"/>
    <col min="4108" max="4108" width="25.7109375" style="25" customWidth="1"/>
    <col min="4109" max="4352" width="9.140625" style="25"/>
    <col min="4353" max="4353" width="25.7109375" style="25" customWidth="1"/>
    <col min="4354" max="4363" width="8.7109375" style="25" customWidth="1"/>
    <col min="4364" max="4364" width="25.7109375" style="25" customWidth="1"/>
    <col min="4365" max="4608" width="9.140625" style="25"/>
    <col min="4609" max="4609" width="25.7109375" style="25" customWidth="1"/>
    <col min="4610" max="4619" width="8.7109375" style="25" customWidth="1"/>
    <col min="4620" max="4620" width="25.7109375" style="25" customWidth="1"/>
    <col min="4621" max="4864" width="9.140625" style="25"/>
    <col min="4865" max="4865" width="25.7109375" style="25" customWidth="1"/>
    <col min="4866" max="4875" width="8.7109375" style="25" customWidth="1"/>
    <col min="4876" max="4876" width="25.7109375" style="25" customWidth="1"/>
    <col min="4877" max="5120" width="9.140625" style="25"/>
    <col min="5121" max="5121" width="25.7109375" style="25" customWidth="1"/>
    <col min="5122" max="5131" width="8.7109375" style="25" customWidth="1"/>
    <col min="5132" max="5132" width="25.7109375" style="25" customWidth="1"/>
    <col min="5133" max="5376" width="9.140625" style="25"/>
    <col min="5377" max="5377" width="25.7109375" style="25" customWidth="1"/>
    <col min="5378" max="5387" width="8.7109375" style="25" customWidth="1"/>
    <col min="5388" max="5388" width="25.7109375" style="25" customWidth="1"/>
    <col min="5389" max="5632" width="9.140625" style="25"/>
    <col min="5633" max="5633" width="25.7109375" style="25" customWidth="1"/>
    <col min="5634" max="5643" width="8.7109375" style="25" customWidth="1"/>
    <col min="5644" max="5644" width="25.7109375" style="25" customWidth="1"/>
    <col min="5645" max="5888" width="9.140625" style="25"/>
    <col min="5889" max="5889" width="25.7109375" style="25" customWidth="1"/>
    <col min="5890" max="5899" width="8.7109375" style="25" customWidth="1"/>
    <col min="5900" max="5900" width="25.7109375" style="25" customWidth="1"/>
    <col min="5901" max="6144" width="9.140625" style="25"/>
    <col min="6145" max="6145" width="25.7109375" style="25" customWidth="1"/>
    <col min="6146" max="6155" width="8.7109375" style="25" customWidth="1"/>
    <col min="6156" max="6156" width="25.7109375" style="25" customWidth="1"/>
    <col min="6157" max="6400" width="9.140625" style="25"/>
    <col min="6401" max="6401" width="25.7109375" style="25" customWidth="1"/>
    <col min="6402" max="6411" width="8.7109375" style="25" customWidth="1"/>
    <col min="6412" max="6412" width="25.7109375" style="25" customWidth="1"/>
    <col min="6413" max="6656" width="9.140625" style="25"/>
    <col min="6657" max="6657" width="25.7109375" style="25" customWidth="1"/>
    <col min="6658" max="6667" width="8.7109375" style="25" customWidth="1"/>
    <col min="6668" max="6668" width="25.7109375" style="25" customWidth="1"/>
    <col min="6669" max="6912" width="9.140625" style="25"/>
    <col min="6913" max="6913" width="25.7109375" style="25" customWidth="1"/>
    <col min="6914" max="6923" width="8.7109375" style="25" customWidth="1"/>
    <col min="6924" max="6924" width="25.7109375" style="25" customWidth="1"/>
    <col min="6925" max="7168" width="9.140625" style="25"/>
    <col min="7169" max="7169" width="25.7109375" style="25" customWidth="1"/>
    <col min="7170" max="7179" width="8.7109375" style="25" customWidth="1"/>
    <col min="7180" max="7180" width="25.7109375" style="25" customWidth="1"/>
    <col min="7181" max="7424" width="9.140625" style="25"/>
    <col min="7425" max="7425" width="25.7109375" style="25" customWidth="1"/>
    <col min="7426" max="7435" width="8.7109375" style="25" customWidth="1"/>
    <col min="7436" max="7436" width="25.7109375" style="25" customWidth="1"/>
    <col min="7437" max="7680" width="9.140625" style="25"/>
    <col min="7681" max="7681" width="25.7109375" style="25" customWidth="1"/>
    <col min="7682" max="7691" width="8.7109375" style="25" customWidth="1"/>
    <col min="7692" max="7692" width="25.7109375" style="25" customWidth="1"/>
    <col min="7693" max="7936" width="9.140625" style="25"/>
    <col min="7937" max="7937" width="25.7109375" style="25" customWidth="1"/>
    <col min="7938" max="7947" width="8.7109375" style="25" customWidth="1"/>
    <col min="7948" max="7948" width="25.7109375" style="25" customWidth="1"/>
    <col min="7949" max="8192" width="9.140625" style="25"/>
    <col min="8193" max="8193" width="25.7109375" style="25" customWidth="1"/>
    <col min="8194" max="8203" width="8.7109375" style="25" customWidth="1"/>
    <col min="8204" max="8204" width="25.7109375" style="25" customWidth="1"/>
    <col min="8205" max="8448" width="9.140625" style="25"/>
    <col min="8449" max="8449" width="25.7109375" style="25" customWidth="1"/>
    <col min="8450" max="8459" width="8.7109375" style="25" customWidth="1"/>
    <col min="8460" max="8460" width="25.7109375" style="25" customWidth="1"/>
    <col min="8461" max="8704" width="9.140625" style="25"/>
    <col min="8705" max="8705" width="25.7109375" style="25" customWidth="1"/>
    <col min="8706" max="8715" width="8.7109375" style="25" customWidth="1"/>
    <col min="8716" max="8716" width="25.7109375" style="25" customWidth="1"/>
    <col min="8717" max="8960" width="9.140625" style="25"/>
    <col min="8961" max="8961" width="25.7109375" style="25" customWidth="1"/>
    <col min="8962" max="8971" width="8.7109375" style="25" customWidth="1"/>
    <col min="8972" max="8972" width="25.7109375" style="25" customWidth="1"/>
    <col min="8973" max="9216" width="9.140625" style="25"/>
    <col min="9217" max="9217" width="25.7109375" style="25" customWidth="1"/>
    <col min="9218" max="9227" width="8.7109375" style="25" customWidth="1"/>
    <col min="9228" max="9228" width="25.7109375" style="25" customWidth="1"/>
    <col min="9229" max="9472" width="9.140625" style="25"/>
    <col min="9473" max="9473" width="25.7109375" style="25" customWidth="1"/>
    <col min="9474" max="9483" width="8.7109375" style="25" customWidth="1"/>
    <col min="9484" max="9484" width="25.7109375" style="25" customWidth="1"/>
    <col min="9485" max="9728" width="9.140625" style="25"/>
    <col min="9729" max="9729" width="25.7109375" style="25" customWidth="1"/>
    <col min="9730" max="9739" width="8.7109375" style="25" customWidth="1"/>
    <col min="9740" max="9740" width="25.7109375" style="25" customWidth="1"/>
    <col min="9741" max="9984" width="9.140625" style="25"/>
    <col min="9985" max="9985" width="25.7109375" style="25" customWidth="1"/>
    <col min="9986" max="9995" width="8.7109375" style="25" customWidth="1"/>
    <col min="9996" max="9996" width="25.7109375" style="25" customWidth="1"/>
    <col min="9997" max="10240" width="9.140625" style="25"/>
    <col min="10241" max="10241" width="25.7109375" style="25" customWidth="1"/>
    <col min="10242" max="10251" width="8.7109375" style="25" customWidth="1"/>
    <col min="10252" max="10252" width="25.7109375" style="25" customWidth="1"/>
    <col min="10253" max="10496" width="9.140625" style="25"/>
    <col min="10497" max="10497" width="25.7109375" style="25" customWidth="1"/>
    <col min="10498" max="10507" width="8.7109375" style="25" customWidth="1"/>
    <col min="10508" max="10508" width="25.7109375" style="25" customWidth="1"/>
    <col min="10509" max="10752" width="9.140625" style="25"/>
    <col min="10753" max="10753" width="25.7109375" style="25" customWidth="1"/>
    <col min="10754" max="10763" width="8.7109375" style="25" customWidth="1"/>
    <col min="10764" max="10764" width="25.7109375" style="25" customWidth="1"/>
    <col min="10765" max="11008" width="9.140625" style="25"/>
    <col min="11009" max="11009" width="25.7109375" style="25" customWidth="1"/>
    <col min="11010" max="11019" width="8.7109375" style="25" customWidth="1"/>
    <col min="11020" max="11020" width="25.7109375" style="25" customWidth="1"/>
    <col min="11021" max="11264" width="9.140625" style="25"/>
    <col min="11265" max="11265" width="25.7109375" style="25" customWidth="1"/>
    <col min="11266" max="11275" width="8.7109375" style="25" customWidth="1"/>
    <col min="11276" max="11276" width="25.7109375" style="25" customWidth="1"/>
    <col min="11277" max="11520" width="9.140625" style="25"/>
    <col min="11521" max="11521" width="25.7109375" style="25" customWidth="1"/>
    <col min="11522" max="11531" width="8.7109375" style="25" customWidth="1"/>
    <col min="11532" max="11532" width="25.7109375" style="25" customWidth="1"/>
    <col min="11533" max="11776" width="9.140625" style="25"/>
    <col min="11777" max="11777" width="25.7109375" style="25" customWidth="1"/>
    <col min="11778" max="11787" width="8.7109375" style="25" customWidth="1"/>
    <col min="11788" max="11788" width="25.7109375" style="25" customWidth="1"/>
    <col min="11789" max="12032" width="9.140625" style="25"/>
    <col min="12033" max="12033" width="25.7109375" style="25" customWidth="1"/>
    <col min="12034" max="12043" width="8.7109375" style="25" customWidth="1"/>
    <col min="12044" max="12044" width="25.7109375" style="25" customWidth="1"/>
    <col min="12045" max="12288" width="9.140625" style="25"/>
    <col min="12289" max="12289" width="25.7109375" style="25" customWidth="1"/>
    <col min="12290" max="12299" width="8.7109375" style="25" customWidth="1"/>
    <col min="12300" max="12300" width="25.7109375" style="25" customWidth="1"/>
    <col min="12301" max="12544" width="9.140625" style="25"/>
    <col min="12545" max="12545" width="25.7109375" style="25" customWidth="1"/>
    <col min="12546" max="12555" width="8.7109375" style="25" customWidth="1"/>
    <col min="12556" max="12556" width="25.7109375" style="25" customWidth="1"/>
    <col min="12557" max="12800" width="9.140625" style="25"/>
    <col min="12801" max="12801" width="25.7109375" style="25" customWidth="1"/>
    <col min="12802" max="12811" width="8.7109375" style="25" customWidth="1"/>
    <col min="12812" max="12812" width="25.7109375" style="25" customWidth="1"/>
    <col min="12813" max="13056" width="9.140625" style="25"/>
    <col min="13057" max="13057" width="25.7109375" style="25" customWidth="1"/>
    <col min="13058" max="13067" width="8.7109375" style="25" customWidth="1"/>
    <col min="13068" max="13068" width="25.7109375" style="25" customWidth="1"/>
    <col min="13069" max="13312" width="9.140625" style="25"/>
    <col min="13313" max="13313" width="25.7109375" style="25" customWidth="1"/>
    <col min="13314" max="13323" width="8.7109375" style="25" customWidth="1"/>
    <col min="13324" max="13324" width="25.7109375" style="25" customWidth="1"/>
    <col min="13325" max="13568" width="9.140625" style="25"/>
    <col min="13569" max="13569" width="25.7109375" style="25" customWidth="1"/>
    <col min="13570" max="13579" width="8.7109375" style="25" customWidth="1"/>
    <col min="13580" max="13580" width="25.7109375" style="25" customWidth="1"/>
    <col min="13581" max="13824" width="9.140625" style="25"/>
    <col min="13825" max="13825" width="25.7109375" style="25" customWidth="1"/>
    <col min="13826" max="13835" width="8.7109375" style="25" customWidth="1"/>
    <col min="13836" max="13836" width="25.7109375" style="25" customWidth="1"/>
    <col min="13837" max="14080" width="9.140625" style="25"/>
    <col min="14081" max="14081" width="25.7109375" style="25" customWidth="1"/>
    <col min="14082" max="14091" width="8.7109375" style="25" customWidth="1"/>
    <col min="14092" max="14092" width="25.7109375" style="25" customWidth="1"/>
    <col min="14093" max="14336" width="9.140625" style="25"/>
    <col min="14337" max="14337" width="25.7109375" style="25" customWidth="1"/>
    <col min="14338" max="14347" width="8.7109375" style="25" customWidth="1"/>
    <col min="14348" max="14348" width="25.7109375" style="25" customWidth="1"/>
    <col min="14349" max="14592" width="9.140625" style="25"/>
    <col min="14593" max="14593" width="25.7109375" style="25" customWidth="1"/>
    <col min="14594" max="14603" width="8.7109375" style="25" customWidth="1"/>
    <col min="14604" max="14604" width="25.7109375" style="25" customWidth="1"/>
    <col min="14605" max="14848" width="9.140625" style="25"/>
    <col min="14849" max="14849" width="25.7109375" style="25" customWidth="1"/>
    <col min="14850" max="14859" width="8.7109375" style="25" customWidth="1"/>
    <col min="14860" max="14860" width="25.7109375" style="25" customWidth="1"/>
    <col min="14861" max="15104" width="9.140625" style="25"/>
    <col min="15105" max="15105" width="25.7109375" style="25" customWidth="1"/>
    <col min="15106" max="15115" width="8.7109375" style="25" customWidth="1"/>
    <col min="15116" max="15116" width="25.7109375" style="25" customWidth="1"/>
    <col min="15117" max="15360" width="9.140625" style="25"/>
    <col min="15361" max="15361" width="25.7109375" style="25" customWidth="1"/>
    <col min="15362" max="15371" width="8.7109375" style="25" customWidth="1"/>
    <col min="15372" max="15372" width="25.7109375" style="25" customWidth="1"/>
    <col min="15373" max="15616" width="9.140625" style="25"/>
    <col min="15617" max="15617" width="25.7109375" style="25" customWidth="1"/>
    <col min="15618" max="15627" width="8.7109375" style="25" customWidth="1"/>
    <col min="15628" max="15628" width="25.7109375" style="25" customWidth="1"/>
    <col min="15629" max="15872" width="9.140625" style="25"/>
    <col min="15873" max="15873" width="25.7109375" style="25" customWidth="1"/>
    <col min="15874" max="15883" width="8.7109375" style="25" customWidth="1"/>
    <col min="15884" max="15884" width="25.7109375" style="25" customWidth="1"/>
    <col min="15885" max="16128" width="9.140625" style="25"/>
    <col min="16129" max="16129" width="25.7109375" style="25" customWidth="1"/>
    <col min="16130" max="16139" width="8.7109375" style="25" customWidth="1"/>
    <col min="16140" max="16140" width="25.7109375" style="25" customWidth="1"/>
    <col min="16141" max="16384" width="9.140625" style="25"/>
  </cols>
  <sheetData>
    <row r="1" spans="1:12" ht="23.25" x14ac:dyDescent="0.5">
      <c r="A1" s="1314" t="s">
        <v>469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</row>
    <row r="2" spans="1:12" ht="16.5" customHeight="1" x14ac:dyDescent="0.25">
      <c r="A2" s="1315" t="s">
        <v>734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5.75" x14ac:dyDescent="0.25">
      <c r="A4" s="1311" t="s">
        <v>348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</row>
    <row r="5" spans="1:12" ht="13.5" x14ac:dyDescent="0.25">
      <c r="A5" s="255" t="s">
        <v>700</v>
      </c>
      <c r="B5" s="1206"/>
      <c r="C5" s="1206"/>
      <c r="D5" s="1206"/>
      <c r="E5" s="1206"/>
      <c r="F5" s="1206"/>
      <c r="G5" s="1206"/>
      <c r="H5" s="1209"/>
      <c r="I5" s="1209"/>
      <c r="J5" s="1206"/>
      <c r="K5" s="1206"/>
      <c r="L5" s="1124" t="s">
        <v>228</v>
      </c>
    </row>
    <row r="6" spans="1:12" ht="28.5" customHeight="1" thickBot="1" x14ac:dyDescent="0.25">
      <c r="A6" s="1374" t="s">
        <v>224</v>
      </c>
      <c r="B6" s="1376" t="s">
        <v>665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73</v>
      </c>
    </row>
    <row r="7" spans="1:12" ht="39.75" customHeight="1" thickTop="1" x14ac:dyDescent="0.2">
      <c r="A7" s="1375"/>
      <c r="B7" s="80" t="s">
        <v>387</v>
      </c>
      <c r="C7" s="80" t="s">
        <v>1047</v>
      </c>
      <c r="D7" s="118" t="s">
        <v>194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212</v>
      </c>
      <c r="B8" s="146">
        <f>SUM(C8:K8)</f>
        <v>130</v>
      </c>
      <c r="C8" s="146">
        <v>0</v>
      </c>
      <c r="D8" s="147">
        <v>0</v>
      </c>
      <c r="E8" s="147">
        <v>0</v>
      </c>
      <c r="F8" s="147">
        <v>7</v>
      </c>
      <c r="G8" s="147">
        <v>20</v>
      </c>
      <c r="H8" s="147">
        <v>27</v>
      </c>
      <c r="I8" s="147">
        <v>32</v>
      </c>
      <c r="J8" s="147">
        <v>42</v>
      </c>
      <c r="K8" s="147">
        <v>2</v>
      </c>
      <c r="L8" s="469" t="s">
        <v>213</v>
      </c>
    </row>
    <row r="9" spans="1:12" ht="24.95" customHeight="1" thickTop="1" thickBot="1" x14ac:dyDescent="0.25">
      <c r="A9" s="476" t="s">
        <v>573</v>
      </c>
      <c r="B9" s="206">
        <f t="shared" ref="B9:B15" si="0">SUM(C9:K9)</f>
        <v>1</v>
      </c>
      <c r="C9" s="150">
        <v>0</v>
      </c>
      <c r="D9" s="151">
        <v>0</v>
      </c>
      <c r="E9" s="151">
        <v>0</v>
      </c>
      <c r="F9" s="151">
        <v>0</v>
      </c>
      <c r="G9" s="151">
        <v>0</v>
      </c>
      <c r="H9" s="151">
        <v>1</v>
      </c>
      <c r="I9" s="151">
        <v>0</v>
      </c>
      <c r="J9" s="151">
        <v>0</v>
      </c>
      <c r="K9" s="151">
        <v>0</v>
      </c>
      <c r="L9" s="471" t="s">
        <v>225</v>
      </c>
    </row>
    <row r="10" spans="1:12" ht="24.95" customHeight="1" thickTop="1" thickBot="1" x14ac:dyDescent="0.25">
      <c r="A10" s="499" t="s">
        <v>74</v>
      </c>
      <c r="B10" s="146">
        <f t="shared" si="0"/>
        <v>1341</v>
      </c>
      <c r="C10" s="146">
        <v>0</v>
      </c>
      <c r="D10" s="147">
        <v>0</v>
      </c>
      <c r="E10" s="147">
        <v>11</v>
      </c>
      <c r="F10" s="147">
        <v>86</v>
      </c>
      <c r="G10" s="147">
        <v>249</v>
      </c>
      <c r="H10" s="147">
        <v>337</v>
      </c>
      <c r="I10" s="147">
        <v>327</v>
      </c>
      <c r="J10" s="147">
        <v>273</v>
      </c>
      <c r="K10" s="147">
        <v>58</v>
      </c>
      <c r="L10" s="469" t="s">
        <v>226</v>
      </c>
    </row>
    <row r="11" spans="1:12" ht="24.95" customHeight="1" thickTop="1" thickBot="1" x14ac:dyDescent="0.25">
      <c r="A11" s="476" t="s">
        <v>75</v>
      </c>
      <c r="B11" s="206">
        <f t="shared" si="0"/>
        <v>430</v>
      </c>
      <c r="C11" s="150">
        <v>0</v>
      </c>
      <c r="D11" s="151">
        <v>0</v>
      </c>
      <c r="E11" s="151">
        <v>1</v>
      </c>
      <c r="F11" s="151">
        <v>19</v>
      </c>
      <c r="G11" s="151">
        <v>79</v>
      </c>
      <c r="H11" s="151">
        <v>115</v>
      </c>
      <c r="I11" s="151">
        <v>109</v>
      </c>
      <c r="J11" s="151">
        <v>86</v>
      </c>
      <c r="K11" s="151">
        <v>21</v>
      </c>
      <c r="L11" s="471" t="s">
        <v>227</v>
      </c>
    </row>
    <row r="12" spans="1:12" ht="24.95" customHeight="1" thickTop="1" thickBot="1" x14ac:dyDescent="0.25">
      <c r="A12" s="499" t="s">
        <v>76</v>
      </c>
      <c r="B12" s="146">
        <f t="shared" si="0"/>
        <v>4736</v>
      </c>
      <c r="C12" s="146">
        <v>0</v>
      </c>
      <c r="D12" s="147">
        <v>1</v>
      </c>
      <c r="E12" s="147">
        <v>25</v>
      </c>
      <c r="F12" s="147">
        <v>203</v>
      </c>
      <c r="G12" s="147">
        <v>779</v>
      </c>
      <c r="H12" s="147">
        <v>1318</v>
      </c>
      <c r="I12" s="147">
        <v>1375</v>
      </c>
      <c r="J12" s="147">
        <v>904</v>
      </c>
      <c r="K12" s="147">
        <v>131</v>
      </c>
      <c r="L12" s="469" t="s">
        <v>215</v>
      </c>
    </row>
    <row r="13" spans="1:12" ht="24.95" customHeight="1" thickTop="1" thickBot="1" x14ac:dyDescent="0.25">
      <c r="A13" s="476" t="s">
        <v>216</v>
      </c>
      <c r="B13" s="206">
        <f t="shared" si="0"/>
        <v>2006</v>
      </c>
      <c r="C13" s="150">
        <v>0</v>
      </c>
      <c r="D13" s="151">
        <v>1</v>
      </c>
      <c r="E13" s="151">
        <v>12</v>
      </c>
      <c r="F13" s="151">
        <v>112</v>
      </c>
      <c r="G13" s="151">
        <v>477</v>
      </c>
      <c r="H13" s="151">
        <v>683</v>
      </c>
      <c r="I13" s="151">
        <v>588</v>
      </c>
      <c r="J13" s="151">
        <v>132</v>
      </c>
      <c r="K13" s="151">
        <v>1</v>
      </c>
      <c r="L13" s="471" t="s">
        <v>217</v>
      </c>
    </row>
    <row r="14" spans="1:12" ht="24.95" customHeight="1" thickTop="1" thickBot="1" x14ac:dyDescent="0.25">
      <c r="A14" s="499" t="s">
        <v>666</v>
      </c>
      <c r="B14" s="146">
        <f t="shared" si="0"/>
        <v>12091</v>
      </c>
      <c r="C14" s="146">
        <v>0</v>
      </c>
      <c r="D14" s="147">
        <v>5</v>
      </c>
      <c r="E14" s="147">
        <v>38</v>
      </c>
      <c r="F14" s="147">
        <v>617</v>
      </c>
      <c r="G14" s="147">
        <v>2831</v>
      </c>
      <c r="H14" s="147">
        <v>4886</v>
      </c>
      <c r="I14" s="147">
        <v>3254</v>
      </c>
      <c r="J14" s="147">
        <v>460</v>
      </c>
      <c r="K14" s="147">
        <v>0</v>
      </c>
      <c r="L14" s="469" t="s">
        <v>218</v>
      </c>
    </row>
    <row r="15" spans="1:12" ht="24.95" customHeight="1" thickTop="1" x14ac:dyDescent="0.2">
      <c r="A15" s="477" t="s">
        <v>69</v>
      </c>
      <c r="B15" s="157">
        <f t="shared" si="0"/>
        <v>852</v>
      </c>
      <c r="C15" s="153">
        <v>0</v>
      </c>
      <c r="D15" s="172">
        <v>0</v>
      </c>
      <c r="E15" s="172">
        <v>4</v>
      </c>
      <c r="F15" s="172">
        <v>46</v>
      </c>
      <c r="G15" s="172">
        <v>177</v>
      </c>
      <c r="H15" s="172">
        <v>261</v>
      </c>
      <c r="I15" s="172">
        <v>247</v>
      </c>
      <c r="J15" s="172">
        <v>104</v>
      </c>
      <c r="K15" s="172">
        <v>13</v>
      </c>
      <c r="L15" s="496" t="s">
        <v>70</v>
      </c>
    </row>
    <row r="16" spans="1:12" ht="30" customHeight="1" x14ac:dyDescent="0.2">
      <c r="A16" s="371" t="s">
        <v>42</v>
      </c>
      <c r="B16" s="1145">
        <f t="shared" ref="B16:J16" si="1">SUM(B8:B15)</f>
        <v>21587</v>
      </c>
      <c r="C16" s="1147">
        <f t="shared" si="1"/>
        <v>0</v>
      </c>
      <c r="D16" s="1146">
        <f>SUM(D8:D15)</f>
        <v>7</v>
      </c>
      <c r="E16" s="1146">
        <f t="shared" si="1"/>
        <v>91</v>
      </c>
      <c r="F16" s="1146">
        <f t="shared" si="1"/>
        <v>1090</v>
      </c>
      <c r="G16" s="1146">
        <f t="shared" si="1"/>
        <v>4612</v>
      </c>
      <c r="H16" s="1146">
        <f t="shared" si="1"/>
        <v>7628</v>
      </c>
      <c r="I16" s="174">
        <f t="shared" si="1"/>
        <v>5932</v>
      </c>
      <c r="J16" s="174">
        <f t="shared" si="1"/>
        <v>2001</v>
      </c>
      <c r="K16" s="174">
        <f>SUM(K8:K15)</f>
        <v>226</v>
      </c>
      <c r="L16" s="513" t="s">
        <v>43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1"/>
  <dimension ref="A1:L16"/>
  <sheetViews>
    <sheetView view="pageBreakPreview" zoomScaleNormal="100" workbookViewId="0">
      <selection activeCell="O18" sqref="O18"/>
    </sheetView>
  </sheetViews>
  <sheetFormatPr defaultColWidth="9.140625" defaultRowHeight="15" x14ac:dyDescent="0.25"/>
  <cols>
    <col min="1" max="1" width="20.85546875" style="38" customWidth="1"/>
    <col min="2" max="10" width="10.42578125" style="38" customWidth="1"/>
    <col min="11" max="11" width="11.140625" style="38" customWidth="1"/>
    <col min="12" max="12" width="20.140625" style="38" customWidth="1"/>
    <col min="13" max="256" width="9.140625" style="25"/>
    <col min="257" max="257" width="25.7109375" style="25" customWidth="1"/>
    <col min="258" max="267" width="8.7109375" style="25" customWidth="1"/>
    <col min="268" max="268" width="25.7109375" style="25" customWidth="1"/>
    <col min="269" max="512" width="9.140625" style="25"/>
    <col min="513" max="513" width="25.7109375" style="25" customWidth="1"/>
    <col min="514" max="523" width="8.7109375" style="25" customWidth="1"/>
    <col min="524" max="524" width="25.7109375" style="25" customWidth="1"/>
    <col min="525" max="768" width="9.140625" style="25"/>
    <col min="769" max="769" width="25.7109375" style="25" customWidth="1"/>
    <col min="770" max="779" width="8.7109375" style="25" customWidth="1"/>
    <col min="780" max="780" width="25.7109375" style="25" customWidth="1"/>
    <col min="781" max="1024" width="9.140625" style="25"/>
    <col min="1025" max="1025" width="25.7109375" style="25" customWidth="1"/>
    <col min="1026" max="1035" width="8.7109375" style="25" customWidth="1"/>
    <col min="1036" max="1036" width="25.7109375" style="25" customWidth="1"/>
    <col min="1037" max="1280" width="9.140625" style="25"/>
    <col min="1281" max="1281" width="25.7109375" style="25" customWidth="1"/>
    <col min="1282" max="1291" width="8.7109375" style="25" customWidth="1"/>
    <col min="1292" max="1292" width="25.7109375" style="25" customWidth="1"/>
    <col min="1293" max="1536" width="9.140625" style="25"/>
    <col min="1537" max="1537" width="25.7109375" style="25" customWidth="1"/>
    <col min="1538" max="1547" width="8.7109375" style="25" customWidth="1"/>
    <col min="1548" max="1548" width="25.7109375" style="25" customWidth="1"/>
    <col min="1549" max="1792" width="9.140625" style="25"/>
    <col min="1793" max="1793" width="25.7109375" style="25" customWidth="1"/>
    <col min="1794" max="1803" width="8.7109375" style="25" customWidth="1"/>
    <col min="1804" max="1804" width="25.7109375" style="25" customWidth="1"/>
    <col min="1805" max="2048" width="9.140625" style="25"/>
    <col min="2049" max="2049" width="25.7109375" style="25" customWidth="1"/>
    <col min="2050" max="2059" width="8.7109375" style="25" customWidth="1"/>
    <col min="2060" max="2060" width="25.7109375" style="25" customWidth="1"/>
    <col min="2061" max="2304" width="9.140625" style="25"/>
    <col min="2305" max="2305" width="25.7109375" style="25" customWidth="1"/>
    <col min="2306" max="2315" width="8.7109375" style="25" customWidth="1"/>
    <col min="2316" max="2316" width="25.7109375" style="25" customWidth="1"/>
    <col min="2317" max="2560" width="9.140625" style="25"/>
    <col min="2561" max="2561" width="25.7109375" style="25" customWidth="1"/>
    <col min="2562" max="2571" width="8.7109375" style="25" customWidth="1"/>
    <col min="2572" max="2572" width="25.7109375" style="25" customWidth="1"/>
    <col min="2573" max="2816" width="9.140625" style="25"/>
    <col min="2817" max="2817" width="25.7109375" style="25" customWidth="1"/>
    <col min="2818" max="2827" width="8.7109375" style="25" customWidth="1"/>
    <col min="2828" max="2828" width="25.7109375" style="25" customWidth="1"/>
    <col min="2829" max="3072" width="9.140625" style="25"/>
    <col min="3073" max="3073" width="25.7109375" style="25" customWidth="1"/>
    <col min="3074" max="3083" width="8.7109375" style="25" customWidth="1"/>
    <col min="3084" max="3084" width="25.7109375" style="25" customWidth="1"/>
    <col min="3085" max="3328" width="9.140625" style="25"/>
    <col min="3329" max="3329" width="25.7109375" style="25" customWidth="1"/>
    <col min="3330" max="3339" width="8.7109375" style="25" customWidth="1"/>
    <col min="3340" max="3340" width="25.7109375" style="25" customWidth="1"/>
    <col min="3341" max="3584" width="9.140625" style="25"/>
    <col min="3585" max="3585" width="25.7109375" style="25" customWidth="1"/>
    <col min="3586" max="3595" width="8.7109375" style="25" customWidth="1"/>
    <col min="3596" max="3596" width="25.7109375" style="25" customWidth="1"/>
    <col min="3597" max="3840" width="9.140625" style="25"/>
    <col min="3841" max="3841" width="25.7109375" style="25" customWidth="1"/>
    <col min="3842" max="3851" width="8.7109375" style="25" customWidth="1"/>
    <col min="3852" max="3852" width="25.7109375" style="25" customWidth="1"/>
    <col min="3853" max="4096" width="9.140625" style="25"/>
    <col min="4097" max="4097" width="25.7109375" style="25" customWidth="1"/>
    <col min="4098" max="4107" width="8.7109375" style="25" customWidth="1"/>
    <col min="4108" max="4108" width="25.7109375" style="25" customWidth="1"/>
    <col min="4109" max="4352" width="9.140625" style="25"/>
    <col min="4353" max="4353" width="25.7109375" style="25" customWidth="1"/>
    <col min="4354" max="4363" width="8.7109375" style="25" customWidth="1"/>
    <col min="4364" max="4364" width="25.7109375" style="25" customWidth="1"/>
    <col min="4365" max="4608" width="9.140625" style="25"/>
    <col min="4609" max="4609" width="25.7109375" style="25" customWidth="1"/>
    <col min="4610" max="4619" width="8.7109375" style="25" customWidth="1"/>
    <col min="4620" max="4620" width="25.7109375" style="25" customWidth="1"/>
    <col min="4621" max="4864" width="9.140625" style="25"/>
    <col min="4865" max="4865" width="25.7109375" style="25" customWidth="1"/>
    <col min="4866" max="4875" width="8.7109375" style="25" customWidth="1"/>
    <col min="4876" max="4876" width="25.7109375" style="25" customWidth="1"/>
    <col min="4877" max="5120" width="9.140625" style="25"/>
    <col min="5121" max="5121" width="25.7109375" style="25" customWidth="1"/>
    <col min="5122" max="5131" width="8.7109375" style="25" customWidth="1"/>
    <col min="5132" max="5132" width="25.7109375" style="25" customWidth="1"/>
    <col min="5133" max="5376" width="9.140625" style="25"/>
    <col min="5377" max="5377" width="25.7109375" style="25" customWidth="1"/>
    <col min="5378" max="5387" width="8.7109375" style="25" customWidth="1"/>
    <col min="5388" max="5388" width="25.7109375" style="25" customWidth="1"/>
    <col min="5389" max="5632" width="9.140625" style="25"/>
    <col min="5633" max="5633" width="25.7109375" style="25" customWidth="1"/>
    <col min="5634" max="5643" width="8.7109375" style="25" customWidth="1"/>
    <col min="5644" max="5644" width="25.7109375" style="25" customWidth="1"/>
    <col min="5645" max="5888" width="9.140625" style="25"/>
    <col min="5889" max="5889" width="25.7109375" style="25" customWidth="1"/>
    <col min="5890" max="5899" width="8.7109375" style="25" customWidth="1"/>
    <col min="5900" max="5900" width="25.7109375" style="25" customWidth="1"/>
    <col min="5901" max="6144" width="9.140625" style="25"/>
    <col min="6145" max="6145" width="25.7109375" style="25" customWidth="1"/>
    <col min="6146" max="6155" width="8.7109375" style="25" customWidth="1"/>
    <col min="6156" max="6156" width="25.7109375" style="25" customWidth="1"/>
    <col min="6157" max="6400" width="9.140625" style="25"/>
    <col min="6401" max="6401" width="25.7109375" style="25" customWidth="1"/>
    <col min="6402" max="6411" width="8.7109375" style="25" customWidth="1"/>
    <col min="6412" max="6412" width="25.7109375" style="25" customWidth="1"/>
    <col min="6413" max="6656" width="9.140625" style="25"/>
    <col min="6657" max="6657" width="25.7109375" style="25" customWidth="1"/>
    <col min="6658" max="6667" width="8.7109375" style="25" customWidth="1"/>
    <col min="6668" max="6668" width="25.7109375" style="25" customWidth="1"/>
    <col min="6669" max="6912" width="9.140625" style="25"/>
    <col min="6913" max="6913" width="25.7109375" style="25" customWidth="1"/>
    <col min="6914" max="6923" width="8.7109375" style="25" customWidth="1"/>
    <col min="6924" max="6924" width="25.7109375" style="25" customWidth="1"/>
    <col min="6925" max="7168" width="9.140625" style="25"/>
    <col min="7169" max="7169" width="25.7109375" style="25" customWidth="1"/>
    <col min="7170" max="7179" width="8.7109375" style="25" customWidth="1"/>
    <col min="7180" max="7180" width="25.7109375" style="25" customWidth="1"/>
    <col min="7181" max="7424" width="9.140625" style="25"/>
    <col min="7425" max="7425" width="25.7109375" style="25" customWidth="1"/>
    <col min="7426" max="7435" width="8.7109375" style="25" customWidth="1"/>
    <col min="7436" max="7436" width="25.7109375" style="25" customWidth="1"/>
    <col min="7437" max="7680" width="9.140625" style="25"/>
    <col min="7681" max="7681" width="25.7109375" style="25" customWidth="1"/>
    <col min="7682" max="7691" width="8.7109375" style="25" customWidth="1"/>
    <col min="7692" max="7692" width="25.7109375" style="25" customWidth="1"/>
    <col min="7693" max="7936" width="9.140625" style="25"/>
    <col min="7937" max="7937" width="25.7109375" style="25" customWidth="1"/>
    <col min="7938" max="7947" width="8.7109375" style="25" customWidth="1"/>
    <col min="7948" max="7948" width="25.7109375" style="25" customWidth="1"/>
    <col min="7949" max="8192" width="9.140625" style="25"/>
    <col min="8193" max="8193" width="25.7109375" style="25" customWidth="1"/>
    <col min="8194" max="8203" width="8.7109375" style="25" customWidth="1"/>
    <col min="8204" max="8204" width="25.7109375" style="25" customWidth="1"/>
    <col min="8205" max="8448" width="9.140625" style="25"/>
    <col min="8449" max="8449" width="25.7109375" style="25" customWidth="1"/>
    <col min="8450" max="8459" width="8.7109375" style="25" customWidth="1"/>
    <col min="8460" max="8460" width="25.7109375" style="25" customWidth="1"/>
    <col min="8461" max="8704" width="9.140625" style="25"/>
    <col min="8705" max="8705" width="25.7109375" style="25" customWidth="1"/>
    <col min="8706" max="8715" width="8.7109375" style="25" customWidth="1"/>
    <col min="8716" max="8716" width="25.7109375" style="25" customWidth="1"/>
    <col min="8717" max="8960" width="9.140625" style="25"/>
    <col min="8961" max="8961" width="25.7109375" style="25" customWidth="1"/>
    <col min="8962" max="8971" width="8.7109375" style="25" customWidth="1"/>
    <col min="8972" max="8972" width="25.7109375" style="25" customWidth="1"/>
    <col min="8973" max="9216" width="9.140625" style="25"/>
    <col min="9217" max="9217" width="25.7109375" style="25" customWidth="1"/>
    <col min="9218" max="9227" width="8.7109375" style="25" customWidth="1"/>
    <col min="9228" max="9228" width="25.7109375" style="25" customWidth="1"/>
    <col min="9229" max="9472" width="9.140625" style="25"/>
    <col min="9473" max="9473" width="25.7109375" style="25" customWidth="1"/>
    <col min="9474" max="9483" width="8.7109375" style="25" customWidth="1"/>
    <col min="9484" max="9484" width="25.7109375" style="25" customWidth="1"/>
    <col min="9485" max="9728" width="9.140625" style="25"/>
    <col min="9729" max="9729" width="25.7109375" style="25" customWidth="1"/>
    <col min="9730" max="9739" width="8.7109375" style="25" customWidth="1"/>
    <col min="9740" max="9740" width="25.7109375" style="25" customWidth="1"/>
    <col min="9741" max="9984" width="9.140625" style="25"/>
    <col min="9985" max="9985" width="25.7109375" style="25" customWidth="1"/>
    <col min="9986" max="9995" width="8.7109375" style="25" customWidth="1"/>
    <col min="9996" max="9996" width="25.7109375" style="25" customWidth="1"/>
    <col min="9997" max="10240" width="9.140625" style="25"/>
    <col min="10241" max="10241" width="25.7109375" style="25" customWidth="1"/>
    <col min="10242" max="10251" width="8.7109375" style="25" customWidth="1"/>
    <col min="10252" max="10252" width="25.7109375" style="25" customWidth="1"/>
    <col min="10253" max="10496" width="9.140625" style="25"/>
    <col min="10497" max="10497" width="25.7109375" style="25" customWidth="1"/>
    <col min="10498" max="10507" width="8.7109375" style="25" customWidth="1"/>
    <col min="10508" max="10508" width="25.7109375" style="25" customWidth="1"/>
    <col min="10509" max="10752" width="9.140625" style="25"/>
    <col min="10753" max="10753" width="25.7109375" style="25" customWidth="1"/>
    <col min="10754" max="10763" width="8.7109375" style="25" customWidth="1"/>
    <col min="10764" max="10764" width="25.7109375" style="25" customWidth="1"/>
    <col min="10765" max="11008" width="9.140625" style="25"/>
    <col min="11009" max="11009" width="25.7109375" style="25" customWidth="1"/>
    <col min="11010" max="11019" width="8.7109375" style="25" customWidth="1"/>
    <col min="11020" max="11020" width="25.7109375" style="25" customWidth="1"/>
    <col min="11021" max="11264" width="9.140625" style="25"/>
    <col min="11265" max="11265" width="25.7109375" style="25" customWidth="1"/>
    <col min="11266" max="11275" width="8.7109375" style="25" customWidth="1"/>
    <col min="11276" max="11276" width="25.7109375" style="25" customWidth="1"/>
    <col min="11277" max="11520" width="9.140625" style="25"/>
    <col min="11521" max="11521" width="25.7109375" style="25" customWidth="1"/>
    <col min="11522" max="11531" width="8.7109375" style="25" customWidth="1"/>
    <col min="11532" max="11532" width="25.7109375" style="25" customWidth="1"/>
    <col min="11533" max="11776" width="9.140625" style="25"/>
    <col min="11777" max="11777" width="25.7109375" style="25" customWidth="1"/>
    <col min="11778" max="11787" width="8.7109375" style="25" customWidth="1"/>
    <col min="11788" max="11788" width="25.7109375" style="25" customWidth="1"/>
    <col min="11789" max="12032" width="9.140625" style="25"/>
    <col min="12033" max="12033" width="25.7109375" style="25" customWidth="1"/>
    <col min="12034" max="12043" width="8.7109375" style="25" customWidth="1"/>
    <col min="12044" max="12044" width="25.7109375" style="25" customWidth="1"/>
    <col min="12045" max="12288" width="9.140625" style="25"/>
    <col min="12289" max="12289" width="25.7109375" style="25" customWidth="1"/>
    <col min="12290" max="12299" width="8.7109375" style="25" customWidth="1"/>
    <col min="12300" max="12300" width="25.7109375" style="25" customWidth="1"/>
    <col min="12301" max="12544" width="9.140625" style="25"/>
    <col min="12545" max="12545" width="25.7109375" style="25" customWidth="1"/>
    <col min="12546" max="12555" width="8.7109375" style="25" customWidth="1"/>
    <col min="12556" max="12556" width="25.7109375" style="25" customWidth="1"/>
    <col min="12557" max="12800" width="9.140625" style="25"/>
    <col min="12801" max="12801" width="25.7109375" style="25" customWidth="1"/>
    <col min="12802" max="12811" width="8.7109375" style="25" customWidth="1"/>
    <col min="12812" max="12812" width="25.7109375" style="25" customWidth="1"/>
    <col min="12813" max="13056" width="9.140625" style="25"/>
    <col min="13057" max="13057" width="25.7109375" style="25" customWidth="1"/>
    <col min="13058" max="13067" width="8.7109375" style="25" customWidth="1"/>
    <col min="13068" max="13068" width="25.7109375" style="25" customWidth="1"/>
    <col min="13069" max="13312" width="9.140625" style="25"/>
    <col min="13313" max="13313" width="25.7109375" style="25" customWidth="1"/>
    <col min="13314" max="13323" width="8.7109375" style="25" customWidth="1"/>
    <col min="13324" max="13324" width="25.7109375" style="25" customWidth="1"/>
    <col min="13325" max="13568" width="9.140625" style="25"/>
    <col min="13569" max="13569" width="25.7109375" style="25" customWidth="1"/>
    <col min="13570" max="13579" width="8.7109375" style="25" customWidth="1"/>
    <col min="13580" max="13580" width="25.7109375" style="25" customWidth="1"/>
    <col min="13581" max="13824" width="9.140625" style="25"/>
    <col min="13825" max="13825" width="25.7109375" style="25" customWidth="1"/>
    <col min="13826" max="13835" width="8.7109375" style="25" customWidth="1"/>
    <col min="13836" max="13836" width="25.7109375" style="25" customWidth="1"/>
    <col min="13837" max="14080" width="9.140625" style="25"/>
    <col min="14081" max="14081" width="25.7109375" style="25" customWidth="1"/>
    <col min="14082" max="14091" width="8.7109375" style="25" customWidth="1"/>
    <col min="14092" max="14092" width="25.7109375" style="25" customWidth="1"/>
    <col min="14093" max="14336" width="9.140625" style="25"/>
    <col min="14337" max="14337" width="25.7109375" style="25" customWidth="1"/>
    <col min="14338" max="14347" width="8.7109375" style="25" customWidth="1"/>
    <col min="14348" max="14348" width="25.7109375" style="25" customWidth="1"/>
    <col min="14349" max="14592" width="9.140625" style="25"/>
    <col min="14593" max="14593" width="25.7109375" style="25" customWidth="1"/>
    <col min="14594" max="14603" width="8.7109375" style="25" customWidth="1"/>
    <col min="14604" max="14604" width="25.7109375" style="25" customWidth="1"/>
    <col min="14605" max="14848" width="9.140625" style="25"/>
    <col min="14849" max="14849" width="25.7109375" style="25" customWidth="1"/>
    <col min="14850" max="14859" width="8.7109375" style="25" customWidth="1"/>
    <col min="14860" max="14860" width="25.7109375" style="25" customWidth="1"/>
    <col min="14861" max="15104" width="9.140625" style="25"/>
    <col min="15105" max="15105" width="25.7109375" style="25" customWidth="1"/>
    <col min="15106" max="15115" width="8.7109375" style="25" customWidth="1"/>
    <col min="15116" max="15116" width="25.7109375" style="25" customWidth="1"/>
    <col min="15117" max="15360" width="9.140625" style="25"/>
    <col min="15361" max="15361" width="25.7109375" style="25" customWidth="1"/>
    <col min="15362" max="15371" width="8.7109375" style="25" customWidth="1"/>
    <col min="15372" max="15372" width="25.7109375" style="25" customWidth="1"/>
    <col min="15373" max="15616" width="9.140625" style="25"/>
    <col min="15617" max="15617" width="25.7109375" style="25" customWidth="1"/>
    <col min="15618" max="15627" width="8.7109375" style="25" customWidth="1"/>
    <col min="15628" max="15628" width="25.7109375" style="25" customWidth="1"/>
    <col min="15629" max="15872" width="9.140625" style="25"/>
    <col min="15873" max="15873" width="25.7109375" style="25" customWidth="1"/>
    <col min="15874" max="15883" width="8.7109375" style="25" customWidth="1"/>
    <col min="15884" max="15884" width="25.7109375" style="25" customWidth="1"/>
    <col min="15885" max="16128" width="9.140625" style="25"/>
    <col min="16129" max="16129" width="25.7109375" style="25" customWidth="1"/>
    <col min="16130" max="16139" width="8.7109375" style="25" customWidth="1"/>
    <col min="16140" max="16140" width="25.7109375" style="25" customWidth="1"/>
    <col min="16141" max="16384" width="9.140625" style="25"/>
  </cols>
  <sheetData>
    <row r="1" spans="1:12" ht="23.25" x14ac:dyDescent="0.5">
      <c r="A1" s="1314" t="s">
        <v>469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  <c r="L1" s="1314"/>
    </row>
    <row r="2" spans="1:12" ht="16.5" customHeight="1" x14ac:dyDescent="0.25">
      <c r="A2" s="1315" t="s">
        <v>734</v>
      </c>
      <c r="B2" s="1315"/>
      <c r="C2" s="1315"/>
      <c r="D2" s="1315"/>
      <c r="E2" s="1315"/>
      <c r="F2" s="1315"/>
      <c r="G2" s="1315"/>
      <c r="H2" s="1315"/>
      <c r="I2" s="1315"/>
      <c r="J2" s="1315"/>
      <c r="K2" s="1315"/>
      <c r="L2" s="1315"/>
    </row>
    <row r="3" spans="1:12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</row>
    <row r="4" spans="1:12" ht="15.75" x14ac:dyDescent="0.25">
      <c r="A4" s="1311" t="s">
        <v>343</v>
      </c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</row>
    <row r="5" spans="1:12" ht="13.5" x14ac:dyDescent="0.25">
      <c r="A5" s="255" t="s">
        <v>701</v>
      </c>
      <c r="B5" s="1206"/>
      <c r="C5" s="1206"/>
      <c r="D5" s="1206"/>
      <c r="E5" s="1206"/>
      <c r="F5" s="1206"/>
      <c r="G5" s="1206"/>
      <c r="H5" s="1209"/>
      <c r="I5" s="1209"/>
      <c r="J5" s="1206"/>
      <c r="K5" s="1206"/>
      <c r="L5" s="1124" t="s">
        <v>229</v>
      </c>
    </row>
    <row r="6" spans="1:12" ht="28.5" customHeight="1" thickBot="1" x14ac:dyDescent="0.25">
      <c r="A6" s="1374" t="s">
        <v>224</v>
      </c>
      <c r="B6" s="1376" t="s">
        <v>665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 t="s">
        <v>73</v>
      </c>
    </row>
    <row r="7" spans="1:12" ht="39.75" customHeight="1" thickTop="1" x14ac:dyDescent="0.2">
      <c r="A7" s="1375"/>
      <c r="B7" s="80" t="s">
        <v>387</v>
      </c>
      <c r="C7" s="80" t="s">
        <v>1047</v>
      </c>
      <c r="D7" s="118" t="s">
        <v>194</v>
      </c>
      <c r="E7" s="55" t="s">
        <v>159</v>
      </c>
      <c r="F7" s="55" t="s">
        <v>67</v>
      </c>
      <c r="G7" s="55" t="s">
        <v>65</v>
      </c>
      <c r="H7" s="55" t="s">
        <v>63</v>
      </c>
      <c r="I7" s="55" t="s">
        <v>61</v>
      </c>
      <c r="J7" s="55" t="s">
        <v>59</v>
      </c>
      <c r="K7" s="119" t="s">
        <v>499</v>
      </c>
      <c r="L7" s="1378"/>
    </row>
    <row r="8" spans="1:12" ht="24.95" customHeight="1" thickBot="1" x14ac:dyDescent="0.25">
      <c r="A8" s="498" t="s">
        <v>212</v>
      </c>
      <c r="B8" s="146">
        <f>SUM(C8:K8)</f>
        <v>130</v>
      </c>
      <c r="C8" s="146">
        <f>'B16-1'!C8+'B16-2'!C8</f>
        <v>0</v>
      </c>
      <c r="D8" s="147">
        <f>'B16-1'!D8+'B16-2'!D8</f>
        <v>0</v>
      </c>
      <c r="E8" s="147">
        <f>'B16-1'!E8+'B16-2'!E8</f>
        <v>0</v>
      </c>
      <c r="F8" s="147">
        <f>'B16-1'!F8+'B16-2'!F8</f>
        <v>7</v>
      </c>
      <c r="G8" s="147">
        <f>'B16-1'!G8+'B16-2'!G8</f>
        <v>20</v>
      </c>
      <c r="H8" s="147">
        <f>'B16-1'!H8+'B16-2'!H8</f>
        <v>27</v>
      </c>
      <c r="I8" s="147">
        <f>'B16-1'!I8+'B16-2'!I8</f>
        <v>32</v>
      </c>
      <c r="J8" s="147">
        <f>'B16-1'!J8+'B16-2'!J8</f>
        <v>42</v>
      </c>
      <c r="K8" s="147">
        <f>'B16-1'!K8+'B16-2'!K8</f>
        <v>2</v>
      </c>
      <c r="L8" s="469" t="s">
        <v>213</v>
      </c>
    </row>
    <row r="9" spans="1:12" ht="24.95" customHeight="1" thickTop="1" thickBot="1" x14ac:dyDescent="0.25">
      <c r="A9" s="476" t="s">
        <v>573</v>
      </c>
      <c r="B9" s="206">
        <f t="shared" ref="B9:B15" si="0">SUM(C9:K9)</f>
        <v>5</v>
      </c>
      <c r="C9" s="206">
        <f>'B16-1'!C9+'B16-2'!C9</f>
        <v>0</v>
      </c>
      <c r="D9" s="458">
        <f>'B16-1'!D9+'B16-2'!D9</f>
        <v>0</v>
      </c>
      <c r="E9" s="458">
        <f>'B16-1'!E9+'B16-2'!E9</f>
        <v>0</v>
      </c>
      <c r="F9" s="458">
        <f>'B16-1'!F9+'B16-2'!F9</f>
        <v>0</v>
      </c>
      <c r="G9" s="458">
        <f>'B16-1'!G9+'B16-2'!G9</f>
        <v>3</v>
      </c>
      <c r="H9" s="458">
        <f>'B16-1'!H9+'B16-2'!H9</f>
        <v>2</v>
      </c>
      <c r="I9" s="458">
        <f>'B16-1'!I9+'B16-2'!I9</f>
        <v>0</v>
      </c>
      <c r="J9" s="458">
        <f>'B16-1'!J9+'B16-2'!J9</f>
        <v>0</v>
      </c>
      <c r="K9" s="458">
        <f>'B16-1'!K9+'B16-2'!K9</f>
        <v>0</v>
      </c>
      <c r="L9" s="471" t="s">
        <v>225</v>
      </c>
    </row>
    <row r="10" spans="1:12" ht="24.95" customHeight="1" thickTop="1" thickBot="1" x14ac:dyDescent="0.25">
      <c r="A10" s="499" t="s">
        <v>74</v>
      </c>
      <c r="B10" s="146">
        <f t="shared" si="0"/>
        <v>1495</v>
      </c>
      <c r="C10" s="146">
        <f>'B16-1'!C10+'B16-2'!C10</f>
        <v>0</v>
      </c>
      <c r="D10" s="147">
        <f>'B16-1'!D10+'B16-2'!D10</f>
        <v>1</v>
      </c>
      <c r="E10" s="147">
        <f>'B16-1'!E10+'B16-2'!E10</f>
        <v>13</v>
      </c>
      <c r="F10" s="147">
        <f>'B16-1'!F10+'B16-2'!F10</f>
        <v>103</v>
      </c>
      <c r="G10" s="147">
        <f>'B16-1'!G10+'B16-2'!G10</f>
        <v>305</v>
      </c>
      <c r="H10" s="147">
        <f>'B16-1'!H10+'B16-2'!H10</f>
        <v>375</v>
      </c>
      <c r="I10" s="147">
        <f>'B16-1'!I10+'B16-2'!I10</f>
        <v>347</v>
      </c>
      <c r="J10" s="147">
        <f>'B16-1'!J10+'B16-2'!J10</f>
        <v>291</v>
      </c>
      <c r="K10" s="147">
        <f>'B16-1'!K10+'B16-2'!K10</f>
        <v>60</v>
      </c>
      <c r="L10" s="469" t="s">
        <v>226</v>
      </c>
    </row>
    <row r="11" spans="1:12" ht="24.95" customHeight="1" thickTop="1" thickBot="1" x14ac:dyDescent="0.25">
      <c r="A11" s="476" t="s">
        <v>75</v>
      </c>
      <c r="B11" s="206">
        <f t="shared" si="0"/>
        <v>608</v>
      </c>
      <c r="C11" s="206">
        <f>'B16-1'!C11+'B16-2'!C11</f>
        <v>0</v>
      </c>
      <c r="D11" s="458">
        <f>'B16-1'!D11+'B16-2'!D11</f>
        <v>0</v>
      </c>
      <c r="E11" s="458">
        <f>'B16-1'!E11+'B16-2'!E11</f>
        <v>2</v>
      </c>
      <c r="F11" s="458">
        <f>'B16-1'!F11+'B16-2'!F11</f>
        <v>34</v>
      </c>
      <c r="G11" s="458">
        <f>'B16-1'!G11+'B16-2'!G11</f>
        <v>121</v>
      </c>
      <c r="H11" s="458">
        <f>'B16-1'!H11+'B16-2'!H11</f>
        <v>157</v>
      </c>
      <c r="I11" s="458">
        <f>'B16-1'!I11+'B16-2'!I11</f>
        <v>157</v>
      </c>
      <c r="J11" s="458">
        <f>'B16-1'!J11+'B16-2'!J11</f>
        <v>112</v>
      </c>
      <c r="K11" s="458">
        <f>'B16-1'!K11+'B16-2'!K11</f>
        <v>25</v>
      </c>
      <c r="L11" s="471" t="s">
        <v>227</v>
      </c>
    </row>
    <row r="12" spans="1:12" ht="24.95" customHeight="1" thickTop="1" thickBot="1" x14ac:dyDescent="0.25">
      <c r="A12" s="499" t="s">
        <v>76</v>
      </c>
      <c r="B12" s="146">
        <f t="shared" si="0"/>
        <v>6617</v>
      </c>
      <c r="C12" s="146">
        <f>'B16-1'!C12+'B16-2'!C12</f>
        <v>0</v>
      </c>
      <c r="D12" s="147">
        <f>'B16-1'!D12+'B16-2'!D12</f>
        <v>2</v>
      </c>
      <c r="E12" s="147">
        <f>'B16-1'!E12+'B16-2'!E12</f>
        <v>33</v>
      </c>
      <c r="F12" s="147">
        <f>'B16-1'!F12+'B16-2'!F12</f>
        <v>320</v>
      </c>
      <c r="G12" s="147">
        <f>'B16-1'!G12+'B16-2'!G12</f>
        <v>1163</v>
      </c>
      <c r="H12" s="147">
        <f>'B16-1'!H12+'B16-2'!H12</f>
        <v>1839</v>
      </c>
      <c r="I12" s="147">
        <f>'B16-1'!I12+'B16-2'!I12</f>
        <v>1881</v>
      </c>
      <c r="J12" s="147">
        <f>'B16-1'!J12+'B16-2'!J12</f>
        <v>1229</v>
      </c>
      <c r="K12" s="147">
        <f>'B16-1'!K12+'B16-2'!K12</f>
        <v>150</v>
      </c>
      <c r="L12" s="469" t="s">
        <v>215</v>
      </c>
    </row>
    <row r="13" spans="1:12" ht="24.95" customHeight="1" thickTop="1" thickBot="1" x14ac:dyDescent="0.25">
      <c r="A13" s="476" t="s">
        <v>216</v>
      </c>
      <c r="B13" s="206">
        <f t="shared" si="0"/>
        <v>2238</v>
      </c>
      <c r="C13" s="206">
        <f>'B16-1'!C13+'B16-2'!C13</f>
        <v>0</v>
      </c>
      <c r="D13" s="458">
        <f>'B16-1'!D13+'B16-2'!D13</f>
        <v>1</v>
      </c>
      <c r="E13" s="458">
        <f>'B16-1'!E13+'B16-2'!E13</f>
        <v>12</v>
      </c>
      <c r="F13" s="458">
        <f>'B16-1'!F13+'B16-2'!F13</f>
        <v>131</v>
      </c>
      <c r="G13" s="458">
        <f>'B16-1'!G13+'B16-2'!G13</f>
        <v>521</v>
      </c>
      <c r="H13" s="458">
        <f>'B16-1'!H13+'B16-2'!H13</f>
        <v>752</v>
      </c>
      <c r="I13" s="458">
        <f>'B16-1'!I13+'B16-2'!I13</f>
        <v>665</v>
      </c>
      <c r="J13" s="458">
        <f>'B16-1'!J13+'B16-2'!J13</f>
        <v>154</v>
      </c>
      <c r="K13" s="458">
        <f>'B16-1'!K13+'B16-2'!K13</f>
        <v>2</v>
      </c>
      <c r="L13" s="471" t="s">
        <v>217</v>
      </c>
    </row>
    <row r="14" spans="1:12" ht="24.95" customHeight="1" thickTop="1" thickBot="1" x14ac:dyDescent="0.25">
      <c r="A14" s="499" t="s">
        <v>666</v>
      </c>
      <c r="B14" s="146">
        <f t="shared" si="0"/>
        <v>15171</v>
      </c>
      <c r="C14" s="146">
        <f>'B16-1'!C14+'B16-2'!C14</f>
        <v>0</v>
      </c>
      <c r="D14" s="147">
        <f>'B16-1'!D14+'B16-2'!D14</f>
        <v>5</v>
      </c>
      <c r="E14" s="147">
        <f>'B16-1'!E14+'B16-2'!E14</f>
        <v>62</v>
      </c>
      <c r="F14" s="147">
        <f>'B16-1'!F14+'B16-2'!F14</f>
        <v>843</v>
      </c>
      <c r="G14" s="147">
        <f>'B16-1'!G14+'B16-2'!G14</f>
        <v>3406</v>
      </c>
      <c r="H14" s="147">
        <f>'B16-1'!H14+'B16-2'!H14</f>
        <v>5781</v>
      </c>
      <c r="I14" s="147">
        <f>'B16-1'!I14+'B16-2'!I14</f>
        <v>4291</v>
      </c>
      <c r="J14" s="147">
        <f>'B16-1'!J14+'B16-2'!J14</f>
        <v>783</v>
      </c>
      <c r="K14" s="147">
        <f>'B16-1'!K14+'B16-2'!K14</f>
        <v>0</v>
      </c>
      <c r="L14" s="469" t="s">
        <v>218</v>
      </c>
    </row>
    <row r="15" spans="1:12" ht="24.95" customHeight="1" thickTop="1" x14ac:dyDescent="0.2">
      <c r="A15" s="477" t="s">
        <v>69</v>
      </c>
      <c r="B15" s="157">
        <f t="shared" si="0"/>
        <v>1058</v>
      </c>
      <c r="C15" s="157">
        <f>'B16-1'!C15+'B16-2'!C15</f>
        <v>0</v>
      </c>
      <c r="D15" s="467">
        <f>'B16-1'!D15+'B16-2'!D15</f>
        <v>2</v>
      </c>
      <c r="E15" s="467">
        <f>'B16-1'!E15+'B16-2'!E15</f>
        <v>5</v>
      </c>
      <c r="F15" s="467">
        <f>'B16-1'!F15+'B16-2'!F15</f>
        <v>59</v>
      </c>
      <c r="G15" s="467">
        <f>'B16-1'!G15+'B16-2'!G15</f>
        <v>222</v>
      </c>
      <c r="H15" s="467">
        <f>'B16-1'!H15+'B16-2'!H15</f>
        <v>328</v>
      </c>
      <c r="I15" s="467">
        <f>'B16-1'!I15+'B16-2'!I15</f>
        <v>301</v>
      </c>
      <c r="J15" s="467">
        <f>'B16-1'!J15+'B16-2'!J15</f>
        <v>128</v>
      </c>
      <c r="K15" s="467">
        <f>'B16-1'!K15+'B16-2'!K15</f>
        <v>13</v>
      </c>
      <c r="L15" s="496" t="s">
        <v>70</v>
      </c>
    </row>
    <row r="16" spans="1:12" ht="30" customHeight="1" x14ac:dyDescent="0.2">
      <c r="A16" s="371" t="s">
        <v>42</v>
      </c>
      <c r="B16" s="1145">
        <f t="shared" ref="B16:J16" si="1">SUM(B8:B15)</f>
        <v>27322</v>
      </c>
      <c r="C16" s="1146">
        <f t="shared" si="1"/>
        <v>0</v>
      </c>
      <c r="D16" s="1145">
        <f t="shared" si="1"/>
        <v>11</v>
      </c>
      <c r="E16" s="1145">
        <f t="shared" si="1"/>
        <v>127</v>
      </c>
      <c r="F16" s="1145">
        <f t="shared" si="1"/>
        <v>1497</v>
      </c>
      <c r="G16" s="1145">
        <f t="shared" si="1"/>
        <v>5761</v>
      </c>
      <c r="H16" s="1145">
        <f t="shared" si="1"/>
        <v>9261</v>
      </c>
      <c r="I16" s="230">
        <f t="shared" si="1"/>
        <v>7674</v>
      </c>
      <c r="J16" s="230">
        <f t="shared" si="1"/>
        <v>2739</v>
      </c>
      <c r="K16" s="230">
        <f>SUM(K8:K15)</f>
        <v>252</v>
      </c>
      <c r="L16" s="513" t="s">
        <v>43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2"/>
  <dimension ref="A1:O23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35.85546875" style="14" bestFit="1" customWidth="1"/>
    <col min="2" max="2" width="9.85546875" style="14" bestFit="1" customWidth="1"/>
    <col min="3" max="10" width="9" style="14" bestFit="1" customWidth="1"/>
    <col min="11" max="11" width="29.85546875" style="14" customWidth="1"/>
    <col min="12" max="256" width="9.140625" style="87"/>
    <col min="257" max="257" width="30.7109375" style="87" customWidth="1"/>
    <col min="258" max="258" width="9.85546875" style="87" bestFit="1" customWidth="1"/>
    <col min="259" max="266" width="7.7109375" style="87" customWidth="1"/>
    <col min="267" max="267" width="30.7109375" style="87" customWidth="1"/>
    <col min="268" max="512" width="9.140625" style="87"/>
    <col min="513" max="513" width="30.7109375" style="87" customWidth="1"/>
    <col min="514" max="514" width="9.85546875" style="87" bestFit="1" customWidth="1"/>
    <col min="515" max="522" width="7.7109375" style="87" customWidth="1"/>
    <col min="523" max="523" width="30.7109375" style="87" customWidth="1"/>
    <col min="524" max="768" width="9.140625" style="87"/>
    <col min="769" max="769" width="30.7109375" style="87" customWidth="1"/>
    <col min="770" max="770" width="9.85546875" style="87" bestFit="1" customWidth="1"/>
    <col min="771" max="778" width="7.7109375" style="87" customWidth="1"/>
    <col min="779" max="779" width="30.7109375" style="87" customWidth="1"/>
    <col min="780" max="1024" width="9.140625" style="87"/>
    <col min="1025" max="1025" width="30.7109375" style="87" customWidth="1"/>
    <col min="1026" max="1026" width="9.85546875" style="87" bestFit="1" customWidth="1"/>
    <col min="1027" max="1034" width="7.7109375" style="87" customWidth="1"/>
    <col min="1035" max="1035" width="30.7109375" style="87" customWidth="1"/>
    <col min="1036" max="1280" width="9.140625" style="87"/>
    <col min="1281" max="1281" width="30.7109375" style="87" customWidth="1"/>
    <col min="1282" max="1282" width="9.85546875" style="87" bestFit="1" customWidth="1"/>
    <col min="1283" max="1290" width="7.7109375" style="87" customWidth="1"/>
    <col min="1291" max="1291" width="30.7109375" style="87" customWidth="1"/>
    <col min="1292" max="1536" width="9.140625" style="87"/>
    <col min="1537" max="1537" width="30.7109375" style="87" customWidth="1"/>
    <col min="1538" max="1538" width="9.85546875" style="87" bestFit="1" customWidth="1"/>
    <col min="1539" max="1546" width="7.7109375" style="87" customWidth="1"/>
    <col min="1547" max="1547" width="30.7109375" style="87" customWidth="1"/>
    <col min="1548" max="1792" width="9.140625" style="87"/>
    <col min="1793" max="1793" width="30.7109375" style="87" customWidth="1"/>
    <col min="1794" max="1794" width="9.85546875" style="87" bestFit="1" customWidth="1"/>
    <col min="1795" max="1802" width="7.7109375" style="87" customWidth="1"/>
    <col min="1803" max="1803" width="30.7109375" style="87" customWidth="1"/>
    <col min="1804" max="2048" width="9.140625" style="87"/>
    <col min="2049" max="2049" width="30.7109375" style="87" customWidth="1"/>
    <col min="2050" max="2050" width="9.85546875" style="87" bestFit="1" customWidth="1"/>
    <col min="2051" max="2058" width="7.7109375" style="87" customWidth="1"/>
    <col min="2059" max="2059" width="30.7109375" style="87" customWidth="1"/>
    <col min="2060" max="2304" width="9.140625" style="87"/>
    <col min="2305" max="2305" width="30.7109375" style="87" customWidth="1"/>
    <col min="2306" max="2306" width="9.85546875" style="87" bestFit="1" customWidth="1"/>
    <col min="2307" max="2314" width="7.7109375" style="87" customWidth="1"/>
    <col min="2315" max="2315" width="30.7109375" style="87" customWidth="1"/>
    <col min="2316" max="2560" width="9.140625" style="87"/>
    <col min="2561" max="2561" width="30.7109375" style="87" customWidth="1"/>
    <col min="2562" max="2562" width="9.85546875" style="87" bestFit="1" customWidth="1"/>
    <col min="2563" max="2570" width="7.7109375" style="87" customWidth="1"/>
    <col min="2571" max="2571" width="30.7109375" style="87" customWidth="1"/>
    <col min="2572" max="2816" width="9.140625" style="87"/>
    <col min="2817" max="2817" width="30.7109375" style="87" customWidth="1"/>
    <col min="2818" max="2818" width="9.85546875" style="87" bestFit="1" customWidth="1"/>
    <col min="2819" max="2826" width="7.7109375" style="87" customWidth="1"/>
    <col min="2827" max="2827" width="30.7109375" style="87" customWidth="1"/>
    <col min="2828" max="3072" width="9.140625" style="87"/>
    <col min="3073" max="3073" width="30.7109375" style="87" customWidth="1"/>
    <col min="3074" max="3074" width="9.85546875" style="87" bestFit="1" customWidth="1"/>
    <col min="3075" max="3082" width="7.7109375" style="87" customWidth="1"/>
    <col min="3083" max="3083" width="30.7109375" style="87" customWidth="1"/>
    <col min="3084" max="3328" width="9.140625" style="87"/>
    <col min="3329" max="3329" width="30.7109375" style="87" customWidth="1"/>
    <col min="3330" max="3330" width="9.85546875" style="87" bestFit="1" customWidth="1"/>
    <col min="3331" max="3338" width="7.7109375" style="87" customWidth="1"/>
    <col min="3339" max="3339" width="30.7109375" style="87" customWidth="1"/>
    <col min="3340" max="3584" width="9.140625" style="87"/>
    <col min="3585" max="3585" width="30.7109375" style="87" customWidth="1"/>
    <col min="3586" max="3586" width="9.85546875" style="87" bestFit="1" customWidth="1"/>
    <col min="3587" max="3594" width="7.7109375" style="87" customWidth="1"/>
    <col min="3595" max="3595" width="30.7109375" style="87" customWidth="1"/>
    <col min="3596" max="3840" width="9.140625" style="87"/>
    <col min="3841" max="3841" width="30.7109375" style="87" customWidth="1"/>
    <col min="3842" max="3842" width="9.85546875" style="87" bestFit="1" customWidth="1"/>
    <col min="3843" max="3850" width="7.7109375" style="87" customWidth="1"/>
    <col min="3851" max="3851" width="30.7109375" style="87" customWidth="1"/>
    <col min="3852" max="4096" width="9.140625" style="87"/>
    <col min="4097" max="4097" width="30.7109375" style="87" customWidth="1"/>
    <col min="4098" max="4098" width="9.85546875" style="87" bestFit="1" customWidth="1"/>
    <col min="4099" max="4106" width="7.7109375" style="87" customWidth="1"/>
    <col min="4107" max="4107" width="30.7109375" style="87" customWidth="1"/>
    <col min="4108" max="4352" width="9.140625" style="87"/>
    <col min="4353" max="4353" width="30.7109375" style="87" customWidth="1"/>
    <col min="4354" max="4354" width="9.85546875" style="87" bestFit="1" customWidth="1"/>
    <col min="4355" max="4362" width="7.7109375" style="87" customWidth="1"/>
    <col min="4363" max="4363" width="30.7109375" style="87" customWidth="1"/>
    <col min="4364" max="4608" width="9.140625" style="87"/>
    <col min="4609" max="4609" width="30.7109375" style="87" customWidth="1"/>
    <col min="4610" max="4610" width="9.85546875" style="87" bestFit="1" customWidth="1"/>
    <col min="4611" max="4618" width="7.7109375" style="87" customWidth="1"/>
    <col min="4619" max="4619" width="30.7109375" style="87" customWidth="1"/>
    <col min="4620" max="4864" width="9.140625" style="87"/>
    <col min="4865" max="4865" width="30.7109375" style="87" customWidth="1"/>
    <col min="4866" max="4866" width="9.85546875" style="87" bestFit="1" customWidth="1"/>
    <col min="4867" max="4874" width="7.7109375" style="87" customWidth="1"/>
    <col min="4875" max="4875" width="30.7109375" style="87" customWidth="1"/>
    <col min="4876" max="5120" width="9.140625" style="87"/>
    <col min="5121" max="5121" width="30.7109375" style="87" customWidth="1"/>
    <col min="5122" max="5122" width="9.85546875" style="87" bestFit="1" customWidth="1"/>
    <col min="5123" max="5130" width="7.7109375" style="87" customWidth="1"/>
    <col min="5131" max="5131" width="30.7109375" style="87" customWidth="1"/>
    <col min="5132" max="5376" width="9.140625" style="87"/>
    <col min="5377" max="5377" width="30.7109375" style="87" customWidth="1"/>
    <col min="5378" max="5378" width="9.85546875" style="87" bestFit="1" customWidth="1"/>
    <col min="5379" max="5386" width="7.7109375" style="87" customWidth="1"/>
    <col min="5387" max="5387" width="30.7109375" style="87" customWidth="1"/>
    <col min="5388" max="5632" width="9.140625" style="87"/>
    <col min="5633" max="5633" width="30.7109375" style="87" customWidth="1"/>
    <col min="5634" max="5634" width="9.85546875" style="87" bestFit="1" customWidth="1"/>
    <col min="5635" max="5642" width="7.7109375" style="87" customWidth="1"/>
    <col min="5643" max="5643" width="30.7109375" style="87" customWidth="1"/>
    <col min="5644" max="5888" width="9.140625" style="87"/>
    <col min="5889" max="5889" width="30.7109375" style="87" customWidth="1"/>
    <col min="5890" max="5890" width="9.85546875" style="87" bestFit="1" customWidth="1"/>
    <col min="5891" max="5898" width="7.7109375" style="87" customWidth="1"/>
    <col min="5899" max="5899" width="30.7109375" style="87" customWidth="1"/>
    <col min="5900" max="6144" width="9.140625" style="87"/>
    <col min="6145" max="6145" width="30.7109375" style="87" customWidth="1"/>
    <col min="6146" max="6146" width="9.85546875" style="87" bestFit="1" customWidth="1"/>
    <col min="6147" max="6154" width="7.7109375" style="87" customWidth="1"/>
    <col min="6155" max="6155" width="30.7109375" style="87" customWidth="1"/>
    <col min="6156" max="6400" width="9.140625" style="87"/>
    <col min="6401" max="6401" width="30.7109375" style="87" customWidth="1"/>
    <col min="6402" max="6402" width="9.85546875" style="87" bestFit="1" customWidth="1"/>
    <col min="6403" max="6410" width="7.7109375" style="87" customWidth="1"/>
    <col min="6411" max="6411" width="30.7109375" style="87" customWidth="1"/>
    <col min="6412" max="6656" width="9.140625" style="87"/>
    <col min="6657" max="6657" width="30.7109375" style="87" customWidth="1"/>
    <col min="6658" max="6658" width="9.85546875" style="87" bestFit="1" customWidth="1"/>
    <col min="6659" max="6666" width="7.7109375" style="87" customWidth="1"/>
    <col min="6667" max="6667" width="30.7109375" style="87" customWidth="1"/>
    <col min="6668" max="6912" width="9.140625" style="87"/>
    <col min="6913" max="6913" width="30.7109375" style="87" customWidth="1"/>
    <col min="6914" max="6914" width="9.85546875" style="87" bestFit="1" customWidth="1"/>
    <col min="6915" max="6922" width="7.7109375" style="87" customWidth="1"/>
    <col min="6923" max="6923" width="30.7109375" style="87" customWidth="1"/>
    <col min="6924" max="7168" width="9.140625" style="87"/>
    <col min="7169" max="7169" width="30.7109375" style="87" customWidth="1"/>
    <col min="7170" max="7170" width="9.85546875" style="87" bestFit="1" customWidth="1"/>
    <col min="7171" max="7178" width="7.7109375" style="87" customWidth="1"/>
    <col min="7179" max="7179" width="30.7109375" style="87" customWidth="1"/>
    <col min="7180" max="7424" width="9.140625" style="87"/>
    <col min="7425" max="7425" width="30.7109375" style="87" customWidth="1"/>
    <col min="7426" max="7426" width="9.85546875" style="87" bestFit="1" customWidth="1"/>
    <col min="7427" max="7434" width="7.7109375" style="87" customWidth="1"/>
    <col min="7435" max="7435" width="30.7109375" style="87" customWidth="1"/>
    <col min="7436" max="7680" width="9.140625" style="87"/>
    <col min="7681" max="7681" width="30.7109375" style="87" customWidth="1"/>
    <col min="7682" max="7682" width="9.85546875" style="87" bestFit="1" customWidth="1"/>
    <col min="7683" max="7690" width="7.7109375" style="87" customWidth="1"/>
    <col min="7691" max="7691" width="30.7109375" style="87" customWidth="1"/>
    <col min="7692" max="7936" width="9.140625" style="87"/>
    <col min="7937" max="7937" width="30.7109375" style="87" customWidth="1"/>
    <col min="7938" max="7938" width="9.85546875" style="87" bestFit="1" customWidth="1"/>
    <col min="7939" max="7946" width="7.7109375" style="87" customWidth="1"/>
    <col min="7947" max="7947" width="30.7109375" style="87" customWidth="1"/>
    <col min="7948" max="8192" width="9.140625" style="87"/>
    <col min="8193" max="8193" width="30.7109375" style="87" customWidth="1"/>
    <col min="8194" max="8194" width="9.85546875" style="87" bestFit="1" customWidth="1"/>
    <col min="8195" max="8202" width="7.7109375" style="87" customWidth="1"/>
    <col min="8203" max="8203" width="30.7109375" style="87" customWidth="1"/>
    <col min="8204" max="8448" width="9.140625" style="87"/>
    <col min="8449" max="8449" width="30.7109375" style="87" customWidth="1"/>
    <col min="8450" max="8450" width="9.85546875" style="87" bestFit="1" customWidth="1"/>
    <col min="8451" max="8458" width="7.7109375" style="87" customWidth="1"/>
    <col min="8459" max="8459" width="30.7109375" style="87" customWidth="1"/>
    <col min="8460" max="8704" width="9.140625" style="87"/>
    <col min="8705" max="8705" width="30.7109375" style="87" customWidth="1"/>
    <col min="8706" max="8706" width="9.85546875" style="87" bestFit="1" customWidth="1"/>
    <col min="8707" max="8714" width="7.7109375" style="87" customWidth="1"/>
    <col min="8715" max="8715" width="30.7109375" style="87" customWidth="1"/>
    <col min="8716" max="8960" width="9.140625" style="87"/>
    <col min="8961" max="8961" width="30.7109375" style="87" customWidth="1"/>
    <col min="8962" max="8962" width="9.85546875" style="87" bestFit="1" customWidth="1"/>
    <col min="8963" max="8970" width="7.7109375" style="87" customWidth="1"/>
    <col min="8971" max="8971" width="30.7109375" style="87" customWidth="1"/>
    <col min="8972" max="9216" width="9.140625" style="87"/>
    <col min="9217" max="9217" width="30.7109375" style="87" customWidth="1"/>
    <col min="9218" max="9218" width="9.85546875" style="87" bestFit="1" customWidth="1"/>
    <col min="9219" max="9226" width="7.7109375" style="87" customWidth="1"/>
    <col min="9227" max="9227" width="30.7109375" style="87" customWidth="1"/>
    <col min="9228" max="9472" width="9.140625" style="87"/>
    <col min="9473" max="9473" width="30.7109375" style="87" customWidth="1"/>
    <col min="9474" max="9474" width="9.85546875" style="87" bestFit="1" customWidth="1"/>
    <col min="9475" max="9482" width="7.7109375" style="87" customWidth="1"/>
    <col min="9483" max="9483" width="30.7109375" style="87" customWidth="1"/>
    <col min="9484" max="9728" width="9.140625" style="87"/>
    <col min="9729" max="9729" width="30.7109375" style="87" customWidth="1"/>
    <col min="9730" max="9730" width="9.85546875" style="87" bestFit="1" customWidth="1"/>
    <col min="9731" max="9738" width="7.7109375" style="87" customWidth="1"/>
    <col min="9739" max="9739" width="30.7109375" style="87" customWidth="1"/>
    <col min="9740" max="9984" width="9.140625" style="87"/>
    <col min="9985" max="9985" width="30.7109375" style="87" customWidth="1"/>
    <col min="9986" max="9986" width="9.85546875" style="87" bestFit="1" customWidth="1"/>
    <col min="9987" max="9994" width="7.7109375" style="87" customWidth="1"/>
    <col min="9995" max="9995" width="30.7109375" style="87" customWidth="1"/>
    <col min="9996" max="10240" width="9.140625" style="87"/>
    <col min="10241" max="10241" width="30.7109375" style="87" customWidth="1"/>
    <col min="10242" max="10242" width="9.85546875" style="87" bestFit="1" customWidth="1"/>
    <col min="10243" max="10250" width="7.7109375" style="87" customWidth="1"/>
    <col min="10251" max="10251" width="30.7109375" style="87" customWidth="1"/>
    <col min="10252" max="10496" width="9.140625" style="87"/>
    <col min="10497" max="10497" width="30.7109375" style="87" customWidth="1"/>
    <col min="10498" max="10498" width="9.85546875" style="87" bestFit="1" customWidth="1"/>
    <col min="10499" max="10506" width="7.7109375" style="87" customWidth="1"/>
    <col min="10507" max="10507" width="30.7109375" style="87" customWidth="1"/>
    <col min="10508" max="10752" width="9.140625" style="87"/>
    <col min="10753" max="10753" width="30.7109375" style="87" customWidth="1"/>
    <col min="10754" max="10754" width="9.85546875" style="87" bestFit="1" customWidth="1"/>
    <col min="10755" max="10762" width="7.7109375" style="87" customWidth="1"/>
    <col min="10763" max="10763" width="30.7109375" style="87" customWidth="1"/>
    <col min="10764" max="11008" width="9.140625" style="87"/>
    <col min="11009" max="11009" width="30.7109375" style="87" customWidth="1"/>
    <col min="11010" max="11010" width="9.85546875" style="87" bestFit="1" customWidth="1"/>
    <col min="11011" max="11018" width="7.7109375" style="87" customWidth="1"/>
    <col min="11019" max="11019" width="30.7109375" style="87" customWidth="1"/>
    <col min="11020" max="11264" width="9.140625" style="87"/>
    <col min="11265" max="11265" width="30.7109375" style="87" customWidth="1"/>
    <col min="11266" max="11266" width="9.85546875" style="87" bestFit="1" customWidth="1"/>
    <col min="11267" max="11274" width="7.7109375" style="87" customWidth="1"/>
    <col min="11275" max="11275" width="30.7109375" style="87" customWidth="1"/>
    <col min="11276" max="11520" width="9.140625" style="87"/>
    <col min="11521" max="11521" width="30.7109375" style="87" customWidth="1"/>
    <col min="11522" max="11522" width="9.85546875" style="87" bestFit="1" customWidth="1"/>
    <col min="11523" max="11530" width="7.7109375" style="87" customWidth="1"/>
    <col min="11531" max="11531" width="30.7109375" style="87" customWidth="1"/>
    <col min="11532" max="11776" width="9.140625" style="87"/>
    <col min="11777" max="11777" width="30.7109375" style="87" customWidth="1"/>
    <col min="11778" max="11778" width="9.85546875" style="87" bestFit="1" customWidth="1"/>
    <col min="11779" max="11786" width="7.7109375" style="87" customWidth="1"/>
    <col min="11787" max="11787" width="30.7109375" style="87" customWidth="1"/>
    <col min="11788" max="12032" width="9.140625" style="87"/>
    <col min="12033" max="12033" width="30.7109375" style="87" customWidth="1"/>
    <col min="12034" max="12034" width="9.85546875" style="87" bestFit="1" customWidth="1"/>
    <col min="12035" max="12042" width="7.7109375" style="87" customWidth="1"/>
    <col min="12043" max="12043" width="30.7109375" style="87" customWidth="1"/>
    <col min="12044" max="12288" width="9.140625" style="87"/>
    <col min="12289" max="12289" width="30.7109375" style="87" customWidth="1"/>
    <col min="12290" max="12290" width="9.85546875" style="87" bestFit="1" customWidth="1"/>
    <col min="12291" max="12298" width="7.7109375" style="87" customWidth="1"/>
    <col min="12299" max="12299" width="30.7109375" style="87" customWidth="1"/>
    <col min="12300" max="12544" width="9.140625" style="87"/>
    <col min="12545" max="12545" width="30.7109375" style="87" customWidth="1"/>
    <col min="12546" max="12546" width="9.85546875" style="87" bestFit="1" customWidth="1"/>
    <col min="12547" max="12554" width="7.7109375" style="87" customWidth="1"/>
    <col min="12555" max="12555" width="30.7109375" style="87" customWidth="1"/>
    <col min="12556" max="12800" width="9.140625" style="87"/>
    <col min="12801" max="12801" width="30.7109375" style="87" customWidth="1"/>
    <col min="12802" max="12802" width="9.85546875" style="87" bestFit="1" customWidth="1"/>
    <col min="12803" max="12810" width="7.7109375" style="87" customWidth="1"/>
    <col min="12811" max="12811" width="30.7109375" style="87" customWidth="1"/>
    <col min="12812" max="13056" width="9.140625" style="87"/>
    <col min="13057" max="13057" width="30.7109375" style="87" customWidth="1"/>
    <col min="13058" max="13058" width="9.85546875" style="87" bestFit="1" customWidth="1"/>
    <col min="13059" max="13066" width="7.7109375" style="87" customWidth="1"/>
    <col min="13067" max="13067" width="30.7109375" style="87" customWidth="1"/>
    <col min="13068" max="13312" width="9.140625" style="87"/>
    <col min="13313" max="13313" width="30.7109375" style="87" customWidth="1"/>
    <col min="13314" max="13314" width="9.85546875" style="87" bestFit="1" customWidth="1"/>
    <col min="13315" max="13322" width="7.7109375" style="87" customWidth="1"/>
    <col min="13323" max="13323" width="30.7109375" style="87" customWidth="1"/>
    <col min="13324" max="13568" width="9.140625" style="87"/>
    <col min="13569" max="13569" width="30.7109375" style="87" customWidth="1"/>
    <col min="13570" max="13570" width="9.85546875" style="87" bestFit="1" customWidth="1"/>
    <col min="13571" max="13578" width="7.7109375" style="87" customWidth="1"/>
    <col min="13579" max="13579" width="30.7109375" style="87" customWidth="1"/>
    <col min="13580" max="13824" width="9.140625" style="87"/>
    <col min="13825" max="13825" width="30.7109375" style="87" customWidth="1"/>
    <col min="13826" max="13826" width="9.85546875" style="87" bestFit="1" customWidth="1"/>
    <col min="13827" max="13834" width="7.7109375" style="87" customWidth="1"/>
    <col min="13835" max="13835" width="30.7109375" style="87" customWidth="1"/>
    <col min="13836" max="14080" width="9.140625" style="87"/>
    <col min="14081" max="14081" width="30.7109375" style="87" customWidth="1"/>
    <col min="14082" max="14082" width="9.85546875" style="87" bestFit="1" customWidth="1"/>
    <col min="14083" max="14090" width="7.7109375" style="87" customWidth="1"/>
    <col min="14091" max="14091" width="30.7109375" style="87" customWidth="1"/>
    <col min="14092" max="14336" width="9.140625" style="87"/>
    <col min="14337" max="14337" width="30.7109375" style="87" customWidth="1"/>
    <col min="14338" max="14338" width="9.85546875" style="87" bestFit="1" customWidth="1"/>
    <col min="14339" max="14346" width="7.7109375" style="87" customWidth="1"/>
    <col min="14347" max="14347" width="30.7109375" style="87" customWidth="1"/>
    <col min="14348" max="14592" width="9.140625" style="87"/>
    <col min="14593" max="14593" width="30.7109375" style="87" customWidth="1"/>
    <col min="14594" max="14594" width="9.85546875" style="87" bestFit="1" customWidth="1"/>
    <col min="14595" max="14602" width="7.7109375" style="87" customWidth="1"/>
    <col min="14603" max="14603" width="30.7109375" style="87" customWidth="1"/>
    <col min="14604" max="14848" width="9.140625" style="87"/>
    <col min="14849" max="14849" width="30.7109375" style="87" customWidth="1"/>
    <col min="14850" max="14850" width="9.85546875" style="87" bestFit="1" customWidth="1"/>
    <col min="14851" max="14858" width="7.7109375" style="87" customWidth="1"/>
    <col min="14859" max="14859" width="30.7109375" style="87" customWidth="1"/>
    <col min="14860" max="15104" width="9.140625" style="87"/>
    <col min="15105" max="15105" width="30.7109375" style="87" customWidth="1"/>
    <col min="15106" max="15106" width="9.85546875" style="87" bestFit="1" customWidth="1"/>
    <col min="15107" max="15114" width="7.7109375" style="87" customWidth="1"/>
    <col min="15115" max="15115" width="30.7109375" style="87" customWidth="1"/>
    <col min="15116" max="15360" width="9.140625" style="87"/>
    <col min="15361" max="15361" width="30.7109375" style="87" customWidth="1"/>
    <col min="15362" max="15362" width="9.85546875" style="87" bestFit="1" customWidth="1"/>
    <col min="15363" max="15370" width="7.7109375" style="87" customWidth="1"/>
    <col min="15371" max="15371" width="30.7109375" style="87" customWidth="1"/>
    <col min="15372" max="15616" width="9.140625" style="87"/>
    <col min="15617" max="15617" width="30.7109375" style="87" customWidth="1"/>
    <col min="15618" max="15618" width="9.85546875" style="87" bestFit="1" customWidth="1"/>
    <col min="15619" max="15626" width="7.7109375" style="87" customWidth="1"/>
    <col min="15627" max="15627" width="30.7109375" style="87" customWidth="1"/>
    <col min="15628" max="15872" width="9.140625" style="87"/>
    <col min="15873" max="15873" width="30.7109375" style="87" customWidth="1"/>
    <col min="15874" max="15874" width="9.85546875" style="87" bestFit="1" customWidth="1"/>
    <col min="15875" max="15882" width="7.7109375" style="87" customWidth="1"/>
    <col min="15883" max="15883" width="30.7109375" style="87" customWidth="1"/>
    <col min="15884" max="16128" width="9.140625" style="87"/>
    <col min="16129" max="16129" width="30.7109375" style="87" customWidth="1"/>
    <col min="16130" max="16130" width="9.85546875" style="87" bestFit="1" customWidth="1"/>
    <col min="16131" max="16138" width="7.7109375" style="87" customWidth="1"/>
    <col min="16139" max="16139" width="30.7109375" style="87" customWidth="1"/>
    <col min="16140" max="16384" width="9.140625" style="87"/>
  </cols>
  <sheetData>
    <row r="1" spans="1:15" ht="23.25" x14ac:dyDescent="0.2">
      <c r="A1" s="1241" t="s">
        <v>717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</row>
    <row r="2" spans="1:15" ht="20.25" customHeight="1" x14ac:dyDescent="0.2">
      <c r="A2" s="1242" t="s">
        <v>735</v>
      </c>
      <c r="B2" s="1242"/>
      <c r="C2" s="1242"/>
      <c r="D2" s="1242"/>
      <c r="E2" s="1242"/>
      <c r="F2" s="1242"/>
      <c r="G2" s="1242"/>
      <c r="H2" s="1242"/>
      <c r="I2" s="1242"/>
      <c r="J2" s="1242"/>
      <c r="K2" s="1242"/>
    </row>
    <row r="3" spans="1:15" ht="20.25" customHeight="1" x14ac:dyDescent="0.2">
      <c r="A3" s="1243">
        <v>2023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</row>
    <row r="4" spans="1:15" ht="27.75" customHeight="1" x14ac:dyDescent="0.2">
      <c r="A4" s="613" t="s">
        <v>230</v>
      </c>
      <c r="B4" s="1123"/>
      <c r="C4" s="1123"/>
      <c r="D4" s="1123"/>
      <c r="E4" s="1123"/>
      <c r="F4" s="1123"/>
      <c r="G4" s="1123"/>
      <c r="H4" s="1123"/>
      <c r="I4" s="1123"/>
      <c r="J4" s="1123"/>
      <c r="K4" s="1109" t="s">
        <v>231</v>
      </c>
    </row>
    <row r="5" spans="1:15" s="36" customFormat="1" ht="30" customHeight="1" x14ac:dyDescent="0.2">
      <c r="A5" s="1389" t="s">
        <v>664</v>
      </c>
      <c r="B5" s="1391" t="s">
        <v>582</v>
      </c>
      <c r="C5" s="1391"/>
      <c r="D5" s="1391"/>
      <c r="E5" s="1339" t="s">
        <v>581</v>
      </c>
      <c r="F5" s="1339"/>
      <c r="G5" s="1339"/>
      <c r="H5" s="1339" t="s">
        <v>561</v>
      </c>
      <c r="I5" s="1339"/>
      <c r="J5" s="1339"/>
      <c r="K5" s="1392" t="s">
        <v>580</v>
      </c>
    </row>
    <row r="6" spans="1:15" s="36" customFormat="1" ht="30" customHeight="1" x14ac:dyDescent="0.2">
      <c r="A6" s="1390"/>
      <c r="B6" s="234" t="s">
        <v>386</v>
      </c>
      <c r="C6" s="344" t="s">
        <v>524</v>
      </c>
      <c r="D6" s="344" t="s">
        <v>523</v>
      </c>
      <c r="E6" s="343" t="s">
        <v>387</v>
      </c>
      <c r="F6" s="344" t="s">
        <v>524</v>
      </c>
      <c r="G6" s="344" t="s">
        <v>523</v>
      </c>
      <c r="H6" s="343" t="s">
        <v>387</v>
      </c>
      <c r="I6" s="344" t="s">
        <v>524</v>
      </c>
      <c r="J6" s="344" t="s">
        <v>523</v>
      </c>
      <c r="K6" s="1393"/>
    </row>
    <row r="7" spans="1:15" s="36" customFormat="1" ht="23.25" customHeight="1" x14ac:dyDescent="0.2">
      <c r="A7" s="264" t="s">
        <v>579</v>
      </c>
      <c r="B7" s="928">
        <f>D7+C7</f>
        <v>186</v>
      </c>
      <c r="C7" s="929">
        <f>I7+F7</f>
        <v>83</v>
      </c>
      <c r="D7" s="929">
        <f>J7+G7</f>
        <v>103</v>
      </c>
      <c r="E7" s="928">
        <f>G7+F7</f>
        <v>137</v>
      </c>
      <c r="F7" s="930">
        <v>54</v>
      </c>
      <c r="G7" s="930">
        <v>83</v>
      </c>
      <c r="H7" s="928">
        <f>J7+I7</f>
        <v>49</v>
      </c>
      <c r="I7" s="930">
        <v>29</v>
      </c>
      <c r="J7" s="930">
        <v>20</v>
      </c>
      <c r="K7" s="374" t="s">
        <v>750</v>
      </c>
    </row>
    <row r="8" spans="1:15" s="36" customFormat="1" ht="23.25" customHeight="1" thickBot="1" x14ac:dyDescent="0.25">
      <c r="A8" s="265" t="s">
        <v>439</v>
      </c>
      <c r="B8" s="931">
        <f t="shared" ref="B8:B17" si="0">D8+C8</f>
        <v>264</v>
      </c>
      <c r="C8" s="932">
        <f t="shared" ref="C8:C17" si="1">I8+F8</f>
        <v>121</v>
      </c>
      <c r="D8" s="932">
        <f t="shared" ref="D8:D17" si="2">J8+G8</f>
        <v>143</v>
      </c>
      <c r="E8" s="931">
        <f t="shared" ref="E8:E17" si="3">G8+F8</f>
        <v>168</v>
      </c>
      <c r="F8" s="933">
        <v>71</v>
      </c>
      <c r="G8" s="933">
        <v>97</v>
      </c>
      <c r="H8" s="931">
        <f t="shared" ref="H8:H17" si="4">J8+I8</f>
        <v>96</v>
      </c>
      <c r="I8" s="933">
        <v>50</v>
      </c>
      <c r="J8" s="933">
        <v>46</v>
      </c>
      <c r="K8" s="449" t="s">
        <v>439</v>
      </c>
    </row>
    <row r="9" spans="1:15" ht="23.25" customHeight="1" thickTop="1" thickBot="1" x14ac:dyDescent="0.25">
      <c r="A9" s="125" t="s">
        <v>232</v>
      </c>
      <c r="B9" s="928">
        <f t="shared" si="0"/>
        <v>544</v>
      </c>
      <c r="C9" s="929">
        <f t="shared" si="1"/>
        <v>264</v>
      </c>
      <c r="D9" s="929">
        <f t="shared" si="2"/>
        <v>280</v>
      </c>
      <c r="E9" s="928">
        <f t="shared" si="3"/>
        <v>369</v>
      </c>
      <c r="F9" s="155">
        <v>183</v>
      </c>
      <c r="G9" s="155">
        <v>186</v>
      </c>
      <c r="H9" s="928">
        <f t="shared" si="4"/>
        <v>175</v>
      </c>
      <c r="I9" s="155">
        <v>81</v>
      </c>
      <c r="J9" s="155">
        <v>94</v>
      </c>
      <c r="K9" s="430" t="s">
        <v>233</v>
      </c>
    </row>
    <row r="10" spans="1:15" ht="23.25" customHeight="1" thickTop="1" x14ac:dyDescent="0.2">
      <c r="A10" s="282" t="s">
        <v>234</v>
      </c>
      <c r="B10" s="934">
        <f t="shared" si="0"/>
        <v>1944</v>
      </c>
      <c r="C10" s="935">
        <f t="shared" si="1"/>
        <v>1030</v>
      </c>
      <c r="D10" s="935">
        <f t="shared" si="2"/>
        <v>914</v>
      </c>
      <c r="E10" s="934">
        <f t="shared" si="3"/>
        <v>1320</v>
      </c>
      <c r="F10" s="290">
        <v>688</v>
      </c>
      <c r="G10" s="290">
        <v>632</v>
      </c>
      <c r="H10" s="934">
        <f t="shared" si="4"/>
        <v>624</v>
      </c>
      <c r="I10" s="180">
        <v>342</v>
      </c>
      <c r="J10" s="180">
        <v>282</v>
      </c>
      <c r="K10" s="446" t="s">
        <v>235</v>
      </c>
    </row>
    <row r="11" spans="1:15" ht="26.25" customHeight="1" x14ac:dyDescent="0.2">
      <c r="A11" s="569" t="s">
        <v>509</v>
      </c>
      <c r="B11" s="936">
        <f t="shared" ref="B11:I11" si="5">SUM(B7:B10)</f>
        <v>2938</v>
      </c>
      <c r="C11" s="937">
        <f t="shared" si="5"/>
        <v>1498</v>
      </c>
      <c r="D11" s="937">
        <f t="shared" si="5"/>
        <v>1440</v>
      </c>
      <c r="E11" s="936">
        <f t="shared" si="5"/>
        <v>1994</v>
      </c>
      <c r="F11" s="440">
        <f t="shared" si="5"/>
        <v>996</v>
      </c>
      <c r="G11" s="599">
        <f t="shared" si="5"/>
        <v>998</v>
      </c>
      <c r="H11" s="936">
        <f t="shared" si="5"/>
        <v>944</v>
      </c>
      <c r="I11" s="440">
        <f t="shared" si="5"/>
        <v>502</v>
      </c>
      <c r="J11" s="440">
        <f>SUM(J7:J10)</f>
        <v>442</v>
      </c>
      <c r="K11" s="375" t="s">
        <v>751</v>
      </c>
    </row>
    <row r="12" spans="1:15" ht="23.25" customHeight="1" thickBot="1" x14ac:dyDescent="0.25">
      <c r="A12" s="281" t="s">
        <v>236</v>
      </c>
      <c r="B12" s="931">
        <f t="shared" si="0"/>
        <v>6990</v>
      </c>
      <c r="C12" s="932">
        <f t="shared" si="1"/>
        <v>3764</v>
      </c>
      <c r="D12" s="932">
        <f t="shared" si="2"/>
        <v>3226</v>
      </c>
      <c r="E12" s="931">
        <f t="shared" si="3"/>
        <v>4997</v>
      </c>
      <c r="F12" s="208">
        <v>2684</v>
      </c>
      <c r="G12" s="208">
        <v>2313</v>
      </c>
      <c r="H12" s="931">
        <f t="shared" si="4"/>
        <v>1993</v>
      </c>
      <c r="I12" s="208">
        <v>1080</v>
      </c>
      <c r="J12" s="208">
        <v>913</v>
      </c>
      <c r="K12" s="445" t="s">
        <v>237</v>
      </c>
    </row>
    <row r="13" spans="1:15" ht="23.25" customHeight="1" thickTop="1" thickBot="1" x14ac:dyDescent="0.25">
      <c r="A13" s="280" t="s">
        <v>440</v>
      </c>
      <c r="B13" s="928">
        <f t="shared" si="0"/>
        <v>11132</v>
      </c>
      <c r="C13" s="929">
        <f t="shared" si="1"/>
        <v>5470</v>
      </c>
      <c r="D13" s="929">
        <f t="shared" si="2"/>
        <v>5662</v>
      </c>
      <c r="E13" s="928">
        <f t="shared" si="3"/>
        <v>8336</v>
      </c>
      <c r="F13" s="155">
        <v>4102</v>
      </c>
      <c r="G13" s="155">
        <v>4234</v>
      </c>
      <c r="H13" s="928">
        <f t="shared" si="4"/>
        <v>2796</v>
      </c>
      <c r="I13" s="155">
        <v>1368</v>
      </c>
      <c r="J13" s="155">
        <v>1428</v>
      </c>
      <c r="K13" s="430" t="s">
        <v>440</v>
      </c>
      <c r="O13" s="468"/>
    </row>
    <row r="14" spans="1:15" ht="23.25" customHeight="1" thickTop="1" x14ac:dyDescent="0.2">
      <c r="A14" s="279" t="s">
        <v>441</v>
      </c>
      <c r="B14" s="931">
        <f t="shared" si="0"/>
        <v>5308</v>
      </c>
      <c r="C14" s="932">
        <f t="shared" si="1"/>
        <v>2193</v>
      </c>
      <c r="D14" s="932">
        <f t="shared" si="2"/>
        <v>3115</v>
      </c>
      <c r="E14" s="931">
        <f t="shared" si="3"/>
        <v>4232</v>
      </c>
      <c r="F14" s="180">
        <v>1742</v>
      </c>
      <c r="G14" s="180">
        <v>2490</v>
      </c>
      <c r="H14" s="931">
        <f t="shared" si="4"/>
        <v>1076</v>
      </c>
      <c r="I14" s="180">
        <v>451</v>
      </c>
      <c r="J14" s="180">
        <v>625</v>
      </c>
      <c r="K14" s="446" t="s">
        <v>441</v>
      </c>
    </row>
    <row r="15" spans="1:15" ht="23.25" customHeight="1" x14ac:dyDescent="0.2">
      <c r="A15" s="267" t="s">
        <v>442</v>
      </c>
      <c r="B15" s="928">
        <f t="shared" si="0"/>
        <v>870</v>
      </c>
      <c r="C15" s="929">
        <f t="shared" si="1"/>
        <v>332</v>
      </c>
      <c r="D15" s="929">
        <f t="shared" si="2"/>
        <v>538</v>
      </c>
      <c r="E15" s="928">
        <f t="shared" si="3"/>
        <v>725</v>
      </c>
      <c r="F15" s="211">
        <v>284</v>
      </c>
      <c r="G15" s="211">
        <v>441</v>
      </c>
      <c r="H15" s="928">
        <f t="shared" si="4"/>
        <v>145</v>
      </c>
      <c r="I15" s="211">
        <v>48</v>
      </c>
      <c r="J15" s="211">
        <v>97</v>
      </c>
      <c r="K15" s="447" t="s">
        <v>442</v>
      </c>
    </row>
    <row r="16" spans="1:15" ht="23.25" customHeight="1" x14ac:dyDescent="0.2">
      <c r="A16" s="266" t="s">
        <v>443</v>
      </c>
      <c r="B16" s="931">
        <f t="shared" si="0"/>
        <v>80</v>
      </c>
      <c r="C16" s="932">
        <f t="shared" si="1"/>
        <v>23</v>
      </c>
      <c r="D16" s="932">
        <f t="shared" si="2"/>
        <v>57</v>
      </c>
      <c r="E16" s="931">
        <f t="shared" si="3"/>
        <v>64</v>
      </c>
      <c r="F16" s="210">
        <v>18</v>
      </c>
      <c r="G16" s="210">
        <v>46</v>
      </c>
      <c r="H16" s="931">
        <f t="shared" si="4"/>
        <v>16</v>
      </c>
      <c r="I16" s="210">
        <v>5</v>
      </c>
      <c r="J16" s="210">
        <v>11</v>
      </c>
      <c r="K16" s="448" t="s">
        <v>443</v>
      </c>
    </row>
    <row r="17" spans="1:11" ht="23.25" customHeight="1" x14ac:dyDescent="0.2">
      <c r="A17" s="267" t="s">
        <v>783</v>
      </c>
      <c r="B17" s="928">
        <f t="shared" si="0"/>
        <v>4</v>
      </c>
      <c r="C17" s="929">
        <f t="shared" si="1"/>
        <v>1</v>
      </c>
      <c r="D17" s="929">
        <f t="shared" si="2"/>
        <v>3</v>
      </c>
      <c r="E17" s="928">
        <f t="shared" si="3"/>
        <v>3</v>
      </c>
      <c r="F17" s="211">
        <v>1</v>
      </c>
      <c r="G17" s="211">
        <v>2</v>
      </c>
      <c r="H17" s="928">
        <f t="shared" si="4"/>
        <v>1</v>
      </c>
      <c r="I17" s="211">
        <v>0</v>
      </c>
      <c r="J17" s="211">
        <v>1</v>
      </c>
      <c r="K17" s="447" t="s">
        <v>783</v>
      </c>
    </row>
    <row r="18" spans="1:11" ht="28.5" customHeight="1" x14ac:dyDescent="0.2">
      <c r="A18" s="568" t="s">
        <v>510</v>
      </c>
      <c r="B18" s="938">
        <f t="shared" ref="B18:I18" si="6">SUM(B12:B17)</f>
        <v>24384</v>
      </c>
      <c r="C18" s="939">
        <f t="shared" si="6"/>
        <v>11783</v>
      </c>
      <c r="D18" s="939">
        <f t="shared" si="6"/>
        <v>12601</v>
      </c>
      <c r="E18" s="938">
        <f t="shared" si="6"/>
        <v>18357</v>
      </c>
      <c r="F18" s="302">
        <f t="shared" si="6"/>
        <v>8831</v>
      </c>
      <c r="G18" s="302">
        <f t="shared" si="6"/>
        <v>9526</v>
      </c>
      <c r="H18" s="938">
        <f t="shared" si="6"/>
        <v>6027</v>
      </c>
      <c r="I18" s="302">
        <f t="shared" si="6"/>
        <v>2952</v>
      </c>
      <c r="J18" s="302">
        <f>SUM(J12:J17)</f>
        <v>3075</v>
      </c>
      <c r="K18" s="376" t="s">
        <v>752</v>
      </c>
    </row>
    <row r="19" spans="1:11" ht="24.75" customHeight="1" x14ac:dyDescent="0.2">
      <c r="A19" s="349" t="s">
        <v>284</v>
      </c>
      <c r="B19" s="277">
        <f>+B11+B18</f>
        <v>27322</v>
      </c>
      <c r="C19" s="277">
        <f t="shared" ref="C19:I19" si="7">+C11+C18</f>
        <v>13281</v>
      </c>
      <c r="D19" s="277">
        <f t="shared" si="7"/>
        <v>14041</v>
      </c>
      <c r="E19" s="277">
        <f t="shared" si="7"/>
        <v>20351</v>
      </c>
      <c r="F19" s="277">
        <f t="shared" si="7"/>
        <v>9827</v>
      </c>
      <c r="G19" s="277">
        <f t="shared" si="7"/>
        <v>10524</v>
      </c>
      <c r="H19" s="277">
        <f t="shared" si="7"/>
        <v>6971</v>
      </c>
      <c r="I19" s="277">
        <f t="shared" si="7"/>
        <v>3454</v>
      </c>
      <c r="J19" s="277">
        <f>+J11+J18</f>
        <v>3517</v>
      </c>
      <c r="K19" s="375" t="s">
        <v>448</v>
      </c>
    </row>
    <row r="20" spans="1:11" ht="9.75" customHeight="1" x14ac:dyDescent="0.2">
      <c r="A20" s="659"/>
      <c r="B20" s="624"/>
      <c r="C20" s="624"/>
      <c r="D20" s="624"/>
      <c r="E20" s="624"/>
      <c r="F20" s="624"/>
      <c r="G20" s="624"/>
      <c r="H20" s="624"/>
      <c r="I20" s="624"/>
      <c r="J20" s="624"/>
      <c r="K20" s="660"/>
    </row>
    <row r="21" spans="1:11" ht="33.75" customHeight="1" x14ac:dyDescent="0.2">
      <c r="A21" s="237" t="s">
        <v>511</v>
      </c>
      <c r="B21" s="238">
        <f>B11/B19*100</f>
        <v>10.753239147939389</v>
      </c>
      <c r="C21" s="238">
        <f t="shared" ref="C21:I21" si="8">C11/C19*100</f>
        <v>11.279271139221445</v>
      </c>
      <c r="D21" s="238">
        <f t="shared" si="8"/>
        <v>10.255679794886403</v>
      </c>
      <c r="E21" s="238">
        <f t="shared" si="8"/>
        <v>9.7980443221463318</v>
      </c>
      <c r="F21" s="238">
        <f t="shared" si="8"/>
        <v>10.1353414063295</v>
      </c>
      <c r="G21" s="238">
        <f t="shared" si="8"/>
        <v>9.483086278981375</v>
      </c>
      <c r="H21" s="238">
        <f t="shared" si="8"/>
        <v>13.541816095251757</v>
      </c>
      <c r="I21" s="238">
        <f t="shared" si="8"/>
        <v>14.533873769542559</v>
      </c>
      <c r="J21" s="238">
        <f>J11/J19*100</f>
        <v>12.567529144156953</v>
      </c>
      <c r="K21" s="348" t="s">
        <v>753</v>
      </c>
    </row>
    <row r="22" spans="1:11" ht="32.25" customHeight="1" x14ac:dyDescent="0.2">
      <c r="A22" s="239" t="s">
        <v>512</v>
      </c>
      <c r="B22" s="240">
        <f>B18/B19*100</f>
        <v>89.246760852060618</v>
      </c>
      <c r="C22" s="240">
        <f t="shared" ref="C22:I22" si="9">C18/C19*100</f>
        <v>88.72072886077855</v>
      </c>
      <c r="D22" s="240">
        <f t="shared" si="9"/>
        <v>89.744320205113596</v>
      </c>
      <c r="E22" s="240">
        <f t="shared" si="9"/>
        <v>90.201955677853675</v>
      </c>
      <c r="F22" s="240">
        <f t="shared" si="9"/>
        <v>89.864658593670498</v>
      </c>
      <c r="G22" s="240">
        <f t="shared" si="9"/>
        <v>90.516913721018625</v>
      </c>
      <c r="H22" s="240">
        <f t="shared" si="9"/>
        <v>86.458183904748239</v>
      </c>
      <c r="I22" s="240">
        <f t="shared" si="9"/>
        <v>85.466126230457434</v>
      </c>
      <c r="J22" s="240">
        <f>J18/J19*100</f>
        <v>87.43247085584305</v>
      </c>
      <c r="K22" s="241" t="s">
        <v>754</v>
      </c>
    </row>
    <row r="23" spans="1:11" x14ac:dyDescent="0.25">
      <c r="B23" s="15"/>
      <c r="C23" s="15"/>
      <c r="D23" s="15"/>
      <c r="E23" s="15"/>
      <c r="F23" s="15"/>
      <c r="G23" s="15"/>
      <c r="H23" s="15"/>
      <c r="I23" s="15"/>
      <c r="J23" s="1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3"/>
  <dimension ref="A1:T205"/>
  <sheetViews>
    <sheetView view="pageBreakPreview" zoomScaleNormal="100" zoomScaleSheetLayoutView="100" workbookViewId="0">
      <selection activeCell="O18" sqref="O18"/>
    </sheetView>
  </sheetViews>
  <sheetFormatPr defaultColWidth="9.140625" defaultRowHeight="15" x14ac:dyDescent="0.25"/>
  <cols>
    <col min="1" max="1" width="29.85546875" style="38" customWidth="1"/>
    <col min="2" max="2" width="10.7109375" style="40" customWidth="1"/>
    <col min="3" max="4" width="10.7109375" style="38" customWidth="1"/>
    <col min="5" max="11" width="8.28515625" style="38" customWidth="1"/>
    <col min="12" max="12" width="11.42578125" style="38" customWidth="1"/>
    <col min="13" max="13" width="10.7109375" style="40" customWidth="1"/>
    <col min="14" max="14" width="30.7109375" style="38" customWidth="1"/>
    <col min="15" max="256" width="9.140625" style="25"/>
    <col min="257" max="257" width="22.42578125" style="25" customWidth="1"/>
    <col min="258" max="258" width="10.7109375" style="25" customWidth="1"/>
    <col min="259" max="268" width="8.7109375" style="25" customWidth="1"/>
    <col min="269" max="269" width="10.7109375" style="25" customWidth="1"/>
    <col min="270" max="270" width="21" style="25" customWidth="1"/>
    <col min="271" max="512" width="9.140625" style="25"/>
    <col min="513" max="513" width="22.42578125" style="25" customWidth="1"/>
    <col min="514" max="514" width="10.7109375" style="25" customWidth="1"/>
    <col min="515" max="524" width="8.7109375" style="25" customWidth="1"/>
    <col min="525" max="525" width="10.7109375" style="25" customWidth="1"/>
    <col min="526" max="526" width="21" style="25" customWidth="1"/>
    <col min="527" max="768" width="9.140625" style="25"/>
    <col min="769" max="769" width="22.42578125" style="25" customWidth="1"/>
    <col min="770" max="770" width="10.7109375" style="25" customWidth="1"/>
    <col min="771" max="780" width="8.7109375" style="25" customWidth="1"/>
    <col min="781" max="781" width="10.7109375" style="25" customWidth="1"/>
    <col min="782" max="782" width="21" style="25" customWidth="1"/>
    <col min="783" max="1024" width="9.140625" style="25"/>
    <col min="1025" max="1025" width="22.42578125" style="25" customWidth="1"/>
    <col min="1026" max="1026" width="10.7109375" style="25" customWidth="1"/>
    <col min="1027" max="1036" width="8.7109375" style="25" customWidth="1"/>
    <col min="1037" max="1037" width="10.7109375" style="25" customWidth="1"/>
    <col min="1038" max="1038" width="21" style="25" customWidth="1"/>
    <col min="1039" max="1280" width="9.140625" style="25"/>
    <col min="1281" max="1281" width="22.42578125" style="25" customWidth="1"/>
    <col min="1282" max="1282" width="10.7109375" style="25" customWidth="1"/>
    <col min="1283" max="1292" width="8.7109375" style="25" customWidth="1"/>
    <col min="1293" max="1293" width="10.7109375" style="25" customWidth="1"/>
    <col min="1294" max="1294" width="21" style="25" customWidth="1"/>
    <col min="1295" max="1536" width="9.140625" style="25"/>
    <col min="1537" max="1537" width="22.42578125" style="25" customWidth="1"/>
    <col min="1538" max="1538" width="10.7109375" style="25" customWidth="1"/>
    <col min="1539" max="1548" width="8.7109375" style="25" customWidth="1"/>
    <col min="1549" max="1549" width="10.7109375" style="25" customWidth="1"/>
    <col min="1550" max="1550" width="21" style="25" customWidth="1"/>
    <col min="1551" max="1792" width="9.140625" style="25"/>
    <col min="1793" max="1793" width="22.42578125" style="25" customWidth="1"/>
    <col min="1794" max="1794" width="10.7109375" style="25" customWidth="1"/>
    <col min="1795" max="1804" width="8.7109375" style="25" customWidth="1"/>
    <col min="1805" max="1805" width="10.7109375" style="25" customWidth="1"/>
    <col min="1806" max="1806" width="21" style="25" customWidth="1"/>
    <col min="1807" max="2048" width="9.140625" style="25"/>
    <col min="2049" max="2049" width="22.42578125" style="25" customWidth="1"/>
    <col min="2050" max="2050" width="10.7109375" style="25" customWidth="1"/>
    <col min="2051" max="2060" width="8.7109375" style="25" customWidth="1"/>
    <col min="2061" max="2061" width="10.7109375" style="25" customWidth="1"/>
    <col min="2062" max="2062" width="21" style="25" customWidth="1"/>
    <col min="2063" max="2304" width="9.140625" style="25"/>
    <col min="2305" max="2305" width="22.42578125" style="25" customWidth="1"/>
    <col min="2306" max="2306" width="10.7109375" style="25" customWidth="1"/>
    <col min="2307" max="2316" width="8.7109375" style="25" customWidth="1"/>
    <col min="2317" max="2317" width="10.7109375" style="25" customWidth="1"/>
    <col min="2318" max="2318" width="21" style="25" customWidth="1"/>
    <col min="2319" max="2560" width="9.140625" style="25"/>
    <col min="2561" max="2561" width="22.42578125" style="25" customWidth="1"/>
    <col min="2562" max="2562" width="10.7109375" style="25" customWidth="1"/>
    <col min="2563" max="2572" width="8.7109375" style="25" customWidth="1"/>
    <col min="2573" max="2573" width="10.7109375" style="25" customWidth="1"/>
    <col min="2574" max="2574" width="21" style="25" customWidth="1"/>
    <col min="2575" max="2816" width="9.140625" style="25"/>
    <col min="2817" max="2817" width="22.42578125" style="25" customWidth="1"/>
    <col min="2818" max="2818" width="10.7109375" style="25" customWidth="1"/>
    <col min="2819" max="2828" width="8.7109375" style="25" customWidth="1"/>
    <col min="2829" max="2829" width="10.7109375" style="25" customWidth="1"/>
    <col min="2830" max="2830" width="21" style="25" customWidth="1"/>
    <col min="2831" max="3072" width="9.140625" style="25"/>
    <col min="3073" max="3073" width="22.42578125" style="25" customWidth="1"/>
    <col min="3074" max="3074" width="10.7109375" style="25" customWidth="1"/>
    <col min="3075" max="3084" width="8.7109375" style="25" customWidth="1"/>
    <col min="3085" max="3085" width="10.7109375" style="25" customWidth="1"/>
    <col min="3086" max="3086" width="21" style="25" customWidth="1"/>
    <col min="3087" max="3328" width="9.140625" style="25"/>
    <col min="3329" max="3329" width="22.42578125" style="25" customWidth="1"/>
    <col min="3330" max="3330" width="10.7109375" style="25" customWidth="1"/>
    <col min="3331" max="3340" width="8.7109375" style="25" customWidth="1"/>
    <col min="3341" max="3341" width="10.7109375" style="25" customWidth="1"/>
    <col min="3342" max="3342" width="21" style="25" customWidth="1"/>
    <col min="3343" max="3584" width="9.140625" style="25"/>
    <col min="3585" max="3585" width="22.42578125" style="25" customWidth="1"/>
    <col min="3586" max="3586" width="10.7109375" style="25" customWidth="1"/>
    <col min="3587" max="3596" width="8.7109375" style="25" customWidth="1"/>
    <col min="3597" max="3597" width="10.7109375" style="25" customWidth="1"/>
    <col min="3598" max="3598" width="21" style="25" customWidth="1"/>
    <col min="3599" max="3840" width="9.140625" style="25"/>
    <col min="3841" max="3841" width="22.42578125" style="25" customWidth="1"/>
    <col min="3842" max="3842" width="10.7109375" style="25" customWidth="1"/>
    <col min="3843" max="3852" width="8.7109375" style="25" customWidth="1"/>
    <col min="3853" max="3853" width="10.7109375" style="25" customWidth="1"/>
    <col min="3854" max="3854" width="21" style="25" customWidth="1"/>
    <col min="3855" max="4096" width="9.140625" style="25"/>
    <col min="4097" max="4097" width="22.42578125" style="25" customWidth="1"/>
    <col min="4098" max="4098" width="10.7109375" style="25" customWidth="1"/>
    <col min="4099" max="4108" width="8.7109375" style="25" customWidth="1"/>
    <col min="4109" max="4109" width="10.7109375" style="25" customWidth="1"/>
    <col min="4110" max="4110" width="21" style="25" customWidth="1"/>
    <col min="4111" max="4352" width="9.140625" style="25"/>
    <col min="4353" max="4353" width="22.42578125" style="25" customWidth="1"/>
    <col min="4354" max="4354" width="10.7109375" style="25" customWidth="1"/>
    <col min="4355" max="4364" width="8.7109375" style="25" customWidth="1"/>
    <col min="4365" max="4365" width="10.7109375" style="25" customWidth="1"/>
    <col min="4366" max="4366" width="21" style="25" customWidth="1"/>
    <col min="4367" max="4608" width="9.140625" style="25"/>
    <col min="4609" max="4609" width="22.42578125" style="25" customWidth="1"/>
    <col min="4610" max="4610" width="10.7109375" style="25" customWidth="1"/>
    <col min="4611" max="4620" width="8.7109375" style="25" customWidth="1"/>
    <col min="4621" max="4621" width="10.7109375" style="25" customWidth="1"/>
    <col min="4622" max="4622" width="21" style="25" customWidth="1"/>
    <col min="4623" max="4864" width="9.140625" style="25"/>
    <col min="4865" max="4865" width="22.42578125" style="25" customWidth="1"/>
    <col min="4866" max="4866" width="10.7109375" style="25" customWidth="1"/>
    <col min="4867" max="4876" width="8.7109375" style="25" customWidth="1"/>
    <col min="4877" max="4877" width="10.7109375" style="25" customWidth="1"/>
    <col min="4878" max="4878" width="21" style="25" customWidth="1"/>
    <col min="4879" max="5120" width="9.140625" style="25"/>
    <col min="5121" max="5121" width="22.42578125" style="25" customWidth="1"/>
    <col min="5122" max="5122" width="10.7109375" style="25" customWidth="1"/>
    <col min="5123" max="5132" width="8.7109375" style="25" customWidth="1"/>
    <col min="5133" max="5133" width="10.7109375" style="25" customWidth="1"/>
    <col min="5134" max="5134" width="21" style="25" customWidth="1"/>
    <col min="5135" max="5376" width="9.140625" style="25"/>
    <col min="5377" max="5377" width="22.42578125" style="25" customWidth="1"/>
    <col min="5378" max="5378" width="10.7109375" style="25" customWidth="1"/>
    <col min="5379" max="5388" width="8.7109375" style="25" customWidth="1"/>
    <col min="5389" max="5389" width="10.7109375" style="25" customWidth="1"/>
    <col min="5390" max="5390" width="21" style="25" customWidth="1"/>
    <col min="5391" max="5632" width="9.140625" style="25"/>
    <col min="5633" max="5633" width="22.42578125" style="25" customWidth="1"/>
    <col min="5634" max="5634" width="10.7109375" style="25" customWidth="1"/>
    <col min="5635" max="5644" width="8.7109375" style="25" customWidth="1"/>
    <col min="5645" max="5645" width="10.7109375" style="25" customWidth="1"/>
    <col min="5646" max="5646" width="21" style="25" customWidth="1"/>
    <col min="5647" max="5888" width="9.140625" style="25"/>
    <col min="5889" max="5889" width="22.42578125" style="25" customWidth="1"/>
    <col min="5890" max="5890" width="10.7109375" style="25" customWidth="1"/>
    <col min="5891" max="5900" width="8.7109375" style="25" customWidth="1"/>
    <col min="5901" max="5901" width="10.7109375" style="25" customWidth="1"/>
    <col min="5902" max="5902" width="21" style="25" customWidth="1"/>
    <col min="5903" max="6144" width="9.140625" style="25"/>
    <col min="6145" max="6145" width="22.42578125" style="25" customWidth="1"/>
    <col min="6146" max="6146" width="10.7109375" style="25" customWidth="1"/>
    <col min="6147" max="6156" width="8.7109375" style="25" customWidth="1"/>
    <col min="6157" max="6157" width="10.7109375" style="25" customWidth="1"/>
    <col min="6158" max="6158" width="21" style="25" customWidth="1"/>
    <col min="6159" max="6400" width="9.140625" style="25"/>
    <col min="6401" max="6401" width="22.42578125" style="25" customWidth="1"/>
    <col min="6402" max="6402" width="10.7109375" style="25" customWidth="1"/>
    <col min="6403" max="6412" width="8.7109375" style="25" customWidth="1"/>
    <col min="6413" max="6413" width="10.7109375" style="25" customWidth="1"/>
    <col min="6414" max="6414" width="21" style="25" customWidth="1"/>
    <col min="6415" max="6656" width="9.140625" style="25"/>
    <col min="6657" max="6657" width="22.42578125" style="25" customWidth="1"/>
    <col min="6658" max="6658" width="10.7109375" style="25" customWidth="1"/>
    <col min="6659" max="6668" width="8.7109375" style="25" customWidth="1"/>
    <col min="6669" max="6669" width="10.7109375" style="25" customWidth="1"/>
    <col min="6670" max="6670" width="21" style="25" customWidth="1"/>
    <col min="6671" max="6912" width="9.140625" style="25"/>
    <col min="6913" max="6913" width="22.42578125" style="25" customWidth="1"/>
    <col min="6914" max="6914" width="10.7109375" style="25" customWidth="1"/>
    <col min="6915" max="6924" width="8.7109375" style="25" customWidth="1"/>
    <col min="6925" max="6925" width="10.7109375" style="25" customWidth="1"/>
    <col min="6926" max="6926" width="21" style="25" customWidth="1"/>
    <col min="6927" max="7168" width="9.140625" style="25"/>
    <col min="7169" max="7169" width="22.42578125" style="25" customWidth="1"/>
    <col min="7170" max="7170" width="10.7109375" style="25" customWidth="1"/>
    <col min="7171" max="7180" width="8.7109375" style="25" customWidth="1"/>
    <col min="7181" max="7181" width="10.7109375" style="25" customWidth="1"/>
    <col min="7182" max="7182" width="21" style="25" customWidth="1"/>
    <col min="7183" max="7424" width="9.140625" style="25"/>
    <col min="7425" max="7425" width="22.42578125" style="25" customWidth="1"/>
    <col min="7426" max="7426" width="10.7109375" style="25" customWidth="1"/>
    <col min="7427" max="7436" width="8.7109375" style="25" customWidth="1"/>
    <col min="7437" max="7437" width="10.7109375" style="25" customWidth="1"/>
    <col min="7438" max="7438" width="21" style="25" customWidth="1"/>
    <col min="7439" max="7680" width="9.140625" style="25"/>
    <col min="7681" max="7681" width="22.42578125" style="25" customWidth="1"/>
    <col min="7682" max="7682" width="10.7109375" style="25" customWidth="1"/>
    <col min="7683" max="7692" width="8.7109375" style="25" customWidth="1"/>
    <col min="7693" max="7693" width="10.7109375" style="25" customWidth="1"/>
    <col min="7694" max="7694" width="21" style="25" customWidth="1"/>
    <col min="7695" max="7936" width="9.140625" style="25"/>
    <col min="7937" max="7937" width="22.42578125" style="25" customWidth="1"/>
    <col min="7938" max="7938" width="10.7109375" style="25" customWidth="1"/>
    <col min="7939" max="7948" width="8.7109375" style="25" customWidth="1"/>
    <col min="7949" max="7949" width="10.7109375" style="25" customWidth="1"/>
    <col min="7950" max="7950" width="21" style="25" customWidth="1"/>
    <col min="7951" max="8192" width="9.140625" style="25"/>
    <col min="8193" max="8193" width="22.42578125" style="25" customWidth="1"/>
    <col min="8194" max="8194" width="10.7109375" style="25" customWidth="1"/>
    <col min="8195" max="8204" width="8.7109375" style="25" customWidth="1"/>
    <col min="8205" max="8205" width="10.7109375" style="25" customWidth="1"/>
    <col min="8206" max="8206" width="21" style="25" customWidth="1"/>
    <col min="8207" max="8448" width="9.140625" style="25"/>
    <col min="8449" max="8449" width="22.42578125" style="25" customWidth="1"/>
    <col min="8450" max="8450" width="10.7109375" style="25" customWidth="1"/>
    <col min="8451" max="8460" width="8.7109375" style="25" customWidth="1"/>
    <col min="8461" max="8461" width="10.7109375" style="25" customWidth="1"/>
    <col min="8462" max="8462" width="21" style="25" customWidth="1"/>
    <col min="8463" max="8704" width="9.140625" style="25"/>
    <col min="8705" max="8705" width="22.42578125" style="25" customWidth="1"/>
    <col min="8706" max="8706" width="10.7109375" style="25" customWidth="1"/>
    <col min="8707" max="8716" width="8.7109375" style="25" customWidth="1"/>
    <col min="8717" max="8717" width="10.7109375" style="25" customWidth="1"/>
    <col min="8718" max="8718" width="21" style="25" customWidth="1"/>
    <col min="8719" max="8960" width="9.140625" style="25"/>
    <col min="8961" max="8961" width="22.42578125" style="25" customWidth="1"/>
    <col min="8962" max="8962" width="10.7109375" style="25" customWidth="1"/>
    <col min="8963" max="8972" width="8.7109375" style="25" customWidth="1"/>
    <col min="8973" max="8973" width="10.7109375" style="25" customWidth="1"/>
    <col min="8974" max="8974" width="21" style="25" customWidth="1"/>
    <col min="8975" max="9216" width="9.140625" style="25"/>
    <col min="9217" max="9217" width="22.42578125" style="25" customWidth="1"/>
    <col min="9218" max="9218" width="10.7109375" style="25" customWidth="1"/>
    <col min="9219" max="9228" width="8.7109375" style="25" customWidth="1"/>
    <col min="9229" max="9229" width="10.7109375" style="25" customWidth="1"/>
    <col min="9230" max="9230" width="21" style="25" customWidth="1"/>
    <col min="9231" max="9472" width="9.140625" style="25"/>
    <col min="9473" max="9473" width="22.42578125" style="25" customWidth="1"/>
    <col min="9474" max="9474" width="10.7109375" style="25" customWidth="1"/>
    <col min="9475" max="9484" width="8.7109375" style="25" customWidth="1"/>
    <col min="9485" max="9485" width="10.7109375" style="25" customWidth="1"/>
    <col min="9486" max="9486" width="21" style="25" customWidth="1"/>
    <col min="9487" max="9728" width="9.140625" style="25"/>
    <col min="9729" max="9729" width="22.42578125" style="25" customWidth="1"/>
    <col min="9730" max="9730" width="10.7109375" style="25" customWidth="1"/>
    <col min="9731" max="9740" width="8.7109375" style="25" customWidth="1"/>
    <col min="9741" max="9741" width="10.7109375" style="25" customWidth="1"/>
    <col min="9742" max="9742" width="21" style="25" customWidth="1"/>
    <col min="9743" max="9984" width="9.140625" style="25"/>
    <col min="9985" max="9985" width="22.42578125" style="25" customWidth="1"/>
    <col min="9986" max="9986" width="10.7109375" style="25" customWidth="1"/>
    <col min="9987" max="9996" width="8.7109375" style="25" customWidth="1"/>
    <col min="9997" max="9997" width="10.7109375" style="25" customWidth="1"/>
    <col min="9998" max="9998" width="21" style="25" customWidth="1"/>
    <col min="9999" max="10240" width="9.140625" style="25"/>
    <col min="10241" max="10241" width="22.42578125" style="25" customWidth="1"/>
    <col min="10242" max="10242" width="10.7109375" style="25" customWidth="1"/>
    <col min="10243" max="10252" width="8.7109375" style="25" customWidth="1"/>
    <col min="10253" max="10253" width="10.7109375" style="25" customWidth="1"/>
    <col min="10254" max="10254" width="21" style="25" customWidth="1"/>
    <col min="10255" max="10496" width="9.140625" style="25"/>
    <col min="10497" max="10497" width="22.42578125" style="25" customWidth="1"/>
    <col min="10498" max="10498" width="10.7109375" style="25" customWidth="1"/>
    <col min="10499" max="10508" width="8.7109375" style="25" customWidth="1"/>
    <col min="10509" max="10509" width="10.7109375" style="25" customWidth="1"/>
    <col min="10510" max="10510" width="21" style="25" customWidth="1"/>
    <col min="10511" max="10752" width="9.140625" style="25"/>
    <col min="10753" max="10753" width="22.42578125" style="25" customWidth="1"/>
    <col min="10754" max="10754" width="10.7109375" style="25" customWidth="1"/>
    <col min="10755" max="10764" width="8.7109375" style="25" customWidth="1"/>
    <col min="10765" max="10765" width="10.7109375" style="25" customWidth="1"/>
    <col min="10766" max="10766" width="21" style="25" customWidth="1"/>
    <col min="10767" max="11008" width="9.140625" style="25"/>
    <col min="11009" max="11009" width="22.42578125" style="25" customWidth="1"/>
    <col min="11010" max="11010" width="10.7109375" style="25" customWidth="1"/>
    <col min="11011" max="11020" width="8.7109375" style="25" customWidth="1"/>
    <col min="11021" max="11021" width="10.7109375" style="25" customWidth="1"/>
    <col min="11022" max="11022" width="21" style="25" customWidth="1"/>
    <col min="11023" max="11264" width="9.140625" style="25"/>
    <col min="11265" max="11265" width="22.42578125" style="25" customWidth="1"/>
    <col min="11266" max="11266" width="10.7109375" style="25" customWidth="1"/>
    <col min="11267" max="11276" width="8.7109375" style="25" customWidth="1"/>
    <col min="11277" max="11277" width="10.7109375" style="25" customWidth="1"/>
    <col min="11278" max="11278" width="21" style="25" customWidth="1"/>
    <col min="11279" max="11520" width="9.140625" style="25"/>
    <col min="11521" max="11521" width="22.42578125" style="25" customWidth="1"/>
    <col min="11522" max="11522" width="10.7109375" style="25" customWidth="1"/>
    <col min="11523" max="11532" width="8.7109375" style="25" customWidth="1"/>
    <col min="11533" max="11533" width="10.7109375" style="25" customWidth="1"/>
    <col min="11534" max="11534" width="21" style="25" customWidth="1"/>
    <col min="11535" max="11776" width="9.140625" style="25"/>
    <col min="11777" max="11777" width="22.42578125" style="25" customWidth="1"/>
    <col min="11778" max="11778" width="10.7109375" style="25" customWidth="1"/>
    <col min="11779" max="11788" width="8.7109375" style="25" customWidth="1"/>
    <col min="11789" max="11789" width="10.7109375" style="25" customWidth="1"/>
    <col min="11790" max="11790" width="21" style="25" customWidth="1"/>
    <col min="11791" max="12032" width="9.140625" style="25"/>
    <col min="12033" max="12033" width="22.42578125" style="25" customWidth="1"/>
    <col min="12034" max="12034" width="10.7109375" style="25" customWidth="1"/>
    <col min="12035" max="12044" width="8.7109375" style="25" customWidth="1"/>
    <col min="12045" max="12045" width="10.7109375" style="25" customWidth="1"/>
    <col min="12046" max="12046" width="21" style="25" customWidth="1"/>
    <col min="12047" max="12288" width="9.140625" style="25"/>
    <col min="12289" max="12289" width="22.42578125" style="25" customWidth="1"/>
    <col min="12290" max="12290" width="10.7109375" style="25" customWidth="1"/>
    <col min="12291" max="12300" width="8.7109375" style="25" customWidth="1"/>
    <col min="12301" max="12301" width="10.7109375" style="25" customWidth="1"/>
    <col min="12302" max="12302" width="21" style="25" customWidth="1"/>
    <col min="12303" max="12544" width="9.140625" style="25"/>
    <col min="12545" max="12545" width="22.42578125" style="25" customWidth="1"/>
    <col min="12546" max="12546" width="10.7109375" style="25" customWidth="1"/>
    <col min="12547" max="12556" width="8.7109375" style="25" customWidth="1"/>
    <col min="12557" max="12557" width="10.7109375" style="25" customWidth="1"/>
    <col min="12558" max="12558" width="21" style="25" customWidth="1"/>
    <col min="12559" max="12800" width="9.140625" style="25"/>
    <col min="12801" max="12801" width="22.42578125" style="25" customWidth="1"/>
    <col min="12802" max="12802" width="10.7109375" style="25" customWidth="1"/>
    <col min="12803" max="12812" width="8.7109375" style="25" customWidth="1"/>
    <col min="12813" max="12813" width="10.7109375" style="25" customWidth="1"/>
    <col min="12814" max="12814" width="21" style="25" customWidth="1"/>
    <col min="12815" max="13056" width="9.140625" style="25"/>
    <col min="13057" max="13057" width="22.42578125" style="25" customWidth="1"/>
    <col min="13058" max="13058" width="10.7109375" style="25" customWidth="1"/>
    <col min="13059" max="13068" width="8.7109375" style="25" customWidth="1"/>
    <col min="13069" max="13069" width="10.7109375" style="25" customWidth="1"/>
    <col min="13070" max="13070" width="21" style="25" customWidth="1"/>
    <col min="13071" max="13312" width="9.140625" style="25"/>
    <col min="13313" max="13313" width="22.42578125" style="25" customWidth="1"/>
    <col min="13314" max="13314" width="10.7109375" style="25" customWidth="1"/>
    <col min="13315" max="13324" width="8.7109375" style="25" customWidth="1"/>
    <col min="13325" max="13325" width="10.7109375" style="25" customWidth="1"/>
    <col min="13326" max="13326" width="21" style="25" customWidth="1"/>
    <col min="13327" max="13568" width="9.140625" style="25"/>
    <col min="13569" max="13569" width="22.42578125" style="25" customWidth="1"/>
    <col min="13570" max="13570" width="10.7109375" style="25" customWidth="1"/>
    <col min="13571" max="13580" width="8.7109375" style="25" customWidth="1"/>
    <col min="13581" max="13581" width="10.7109375" style="25" customWidth="1"/>
    <col min="13582" max="13582" width="21" style="25" customWidth="1"/>
    <col min="13583" max="13824" width="9.140625" style="25"/>
    <col min="13825" max="13825" width="22.42578125" style="25" customWidth="1"/>
    <col min="13826" max="13826" width="10.7109375" style="25" customWidth="1"/>
    <col min="13827" max="13836" width="8.7109375" style="25" customWidth="1"/>
    <col min="13837" max="13837" width="10.7109375" style="25" customWidth="1"/>
    <col min="13838" max="13838" width="21" style="25" customWidth="1"/>
    <col min="13839" max="14080" width="9.140625" style="25"/>
    <col min="14081" max="14081" width="22.42578125" style="25" customWidth="1"/>
    <col min="14082" max="14082" width="10.7109375" style="25" customWidth="1"/>
    <col min="14083" max="14092" width="8.7109375" style="25" customWidth="1"/>
    <col min="14093" max="14093" width="10.7109375" style="25" customWidth="1"/>
    <col min="14094" max="14094" width="21" style="25" customWidth="1"/>
    <col min="14095" max="14336" width="9.140625" style="25"/>
    <col min="14337" max="14337" width="22.42578125" style="25" customWidth="1"/>
    <col min="14338" max="14338" width="10.7109375" style="25" customWidth="1"/>
    <col min="14339" max="14348" width="8.7109375" style="25" customWidth="1"/>
    <col min="14349" max="14349" width="10.7109375" style="25" customWidth="1"/>
    <col min="14350" max="14350" width="21" style="25" customWidth="1"/>
    <col min="14351" max="14592" width="9.140625" style="25"/>
    <col min="14593" max="14593" width="22.42578125" style="25" customWidth="1"/>
    <col min="14594" max="14594" width="10.7109375" style="25" customWidth="1"/>
    <col min="14595" max="14604" width="8.7109375" style="25" customWidth="1"/>
    <col min="14605" max="14605" width="10.7109375" style="25" customWidth="1"/>
    <col min="14606" max="14606" width="21" style="25" customWidth="1"/>
    <col min="14607" max="14848" width="9.140625" style="25"/>
    <col min="14849" max="14849" width="22.42578125" style="25" customWidth="1"/>
    <col min="14850" max="14850" width="10.7109375" style="25" customWidth="1"/>
    <col min="14851" max="14860" width="8.7109375" style="25" customWidth="1"/>
    <col min="14861" max="14861" width="10.7109375" style="25" customWidth="1"/>
    <col min="14862" max="14862" width="21" style="25" customWidth="1"/>
    <col min="14863" max="15104" width="9.140625" style="25"/>
    <col min="15105" max="15105" width="22.42578125" style="25" customWidth="1"/>
    <col min="15106" max="15106" width="10.7109375" style="25" customWidth="1"/>
    <col min="15107" max="15116" width="8.7109375" style="25" customWidth="1"/>
    <col min="15117" max="15117" width="10.7109375" style="25" customWidth="1"/>
    <col min="15118" max="15118" width="21" style="25" customWidth="1"/>
    <col min="15119" max="15360" width="9.140625" style="25"/>
    <col min="15361" max="15361" width="22.42578125" style="25" customWidth="1"/>
    <col min="15362" max="15362" width="10.7109375" style="25" customWidth="1"/>
    <col min="15363" max="15372" width="8.7109375" style="25" customWidth="1"/>
    <col min="15373" max="15373" width="10.7109375" style="25" customWidth="1"/>
    <col min="15374" max="15374" width="21" style="25" customWidth="1"/>
    <col min="15375" max="15616" width="9.140625" style="25"/>
    <col min="15617" max="15617" width="22.42578125" style="25" customWidth="1"/>
    <col min="15618" max="15618" width="10.7109375" style="25" customWidth="1"/>
    <col min="15619" max="15628" width="8.7109375" style="25" customWidth="1"/>
    <col min="15629" max="15629" width="10.7109375" style="25" customWidth="1"/>
    <col min="15630" max="15630" width="21" style="25" customWidth="1"/>
    <col min="15631" max="15872" width="9.140625" style="25"/>
    <col min="15873" max="15873" width="22.42578125" style="25" customWidth="1"/>
    <col min="15874" max="15874" width="10.7109375" style="25" customWidth="1"/>
    <col min="15875" max="15884" width="8.7109375" style="25" customWidth="1"/>
    <col min="15885" max="15885" width="10.7109375" style="25" customWidth="1"/>
    <col min="15886" max="15886" width="21" style="25" customWidth="1"/>
    <col min="15887" max="16128" width="9.140625" style="25"/>
    <col min="16129" max="16129" width="22.42578125" style="25" customWidth="1"/>
    <col min="16130" max="16130" width="10.7109375" style="25" customWidth="1"/>
    <col min="16131" max="16140" width="8.7109375" style="25" customWidth="1"/>
    <col min="16141" max="16141" width="10.7109375" style="25" customWidth="1"/>
    <col min="16142" max="16142" width="21" style="25" customWidth="1"/>
    <col min="16143" max="16384" width="9.140625" style="25"/>
  </cols>
  <sheetData>
    <row r="1" spans="1:14" s="19" customFormat="1" ht="21.95" customHeight="1" x14ac:dyDescent="0.2">
      <c r="A1" s="1285" t="s">
        <v>708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</row>
    <row r="2" spans="1:14" s="21" customFormat="1" ht="19.5" customHeight="1" x14ac:dyDescent="0.2">
      <c r="A2" s="1286" t="s">
        <v>1296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</row>
    <row r="3" spans="1:14" s="82" customFormat="1" ht="15.75" customHeight="1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4" ht="16.5" customHeight="1" x14ac:dyDescent="0.25">
      <c r="A4" s="615" t="s">
        <v>583</v>
      </c>
      <c r="B4" s="1205"/>
      <c r="C4" s="1206"/>
      <c r="D4" s="1206"/>
      <c r="E4" s="1206"/>
      <c r="F4" s="1206"/>
      <c r="G4" s="1206"/>
      <c r="H4" s="1206"/>
      <c r="I4" s="1206"/>
      <c r="J4" s="1204"/>
      <c r="K4" s="1206"/>
      <c r="L4" s="1206"/>
      <c r="M4" s="1205"/>
      <c r="N4" s="1207" t="s">
        <v>238</v>
      </c>
    </row>
    <row r="5" spans="1:14" ht="26.25" customHeight="1" thickBot="1" x14ac:dyDescent="0.25">
      <c r="A5" s="1374" t="s">
        <v>470</v>
      </c>
      <c r="B5" s="1374" t="s">
        <v>78</v>
      </c>
      <c r="C5" s="1396" t="s">
        <v>663</v>
      </c>
      <c r="D5" s="1397"/>
      <c r="E5" s="1397"/>
      <c r="F5" s="1397"/>
      <c r="G5" s="1397"/>
      <c r="H5" s="1397"/>
      <c r="I5" s="1397"/>
      <c r="J5" s="1397"/>
      <c r="K5" s="1397"/>
      <c r="L5" s="1398"/>
      <c r="M5" s="1418" t="s">
        <v>79</v>
      </c>
      <c r="N5" s="1418" t="s">
        <v>239</v>
      </c>
    </row>
    <row r="6" spans="1:14" ht="38.25" customHeight="1" thickTop="1" x14ac:dyDescent="0.2">
      <c r="A6" s="1375"/>
      <c r="B6" s="1417"/>
      <c r="C6" s="80" t="s">
        <v>387</v>
      </c>
      <c r="D6" s="80" t="s">
        <v>1048</v>
      </c>
      <c r="E6" s="59" t="s">
        <v>195</v>
      </c>
      <c r="F6" s="217" t="s">
        <v>193</v>
      </c>
      <c r="G6" s="217" t="s">
        <v>68</v>
      </c>
      <c r="H6" s="217" t="s">
        <v>66</v>
      </c>
      <c r="I6" s="217" t="s">
        <v>64</v>
      </c>
      <c r="J6" s="217" t="s">
        <v>62</v>
      </c>
      <c r="K6" s="217" t="s">
        <v>60</v>
      </c>
      <c r="L6" s="68" t="s">
        <v>499</v>
      </c>
      <c r="M6" s="1419"/>
      <c r="N6" s="1419"/>
    </row>
    <row r="7" spans="1:14" ht="13.5" customHeight="1" thickBot="1" x14ac:dyDescent="0.25">
      <c r="A7" s="1423" t="s">
        <v>472</v>
      </c>
      <c r="B7" s="121" t="s">
        <v>240</v>
      </c>
      <c r="C7" s="189">
        <f>SUM(D7:L7)</f>
        <v>41</v>
      </c>
      <c r="D7" s="189">
        <v>0</v>
      </c>
      <c r="E7" s="190">
        <v>0</v>
      </c>
      <c r="F7" s="190">
        <v>0</v>
      </c>
      <c r="G7" s="190">
        <v>19</v>
      </c>
      <c r="H7" s="190">
        <v>12</v>
      </c>
      <c r="I7" s="190">
        <v>7</v>
      </c>
      <c r="J7" s="190">
        <v>3</v>
      </c>
      <c r="K7" s="190">
        <v>0</v>
      </c>
      <c r="L7" s="190">
        <v>0</v>
      </c>
      <c r="M7" s="60" t="s">
        <v>117</v>
      </c>
      <c r="N7" s="1313" t="s">
        <v>471</v>
      </c>
    </row>
    <row r="8" spans="1:14" ht="13.5" customHeight="1" thickTop="1" thickBot="1" x14ac:dyDescent="0.25">
      <c r="A8" s="1412"/>
      <c r="B8" s="120" t="s">
        <v>661</v>
      </c>
      <c r="C8" s="189">
        <f t="shared" ref="C8:C45" si="0">SUM(D8:L8)</f>
        <v>263</v>
      </c>
      <c r="D8" s="996">
        <v>0</v>
      </c>
      <c r="E8" s="182">
        <v>2</v>
      </c>
      <c r="F8" s="182">
        <v>2</v>
      </c>
      <c r="G8" s="182">
        <v>17</v>
      </c>
      <c r="H8" s="182">
        <v>57</v>
      </c>
      <c r="I8" s="182">
        <v>94</v>
      </c>
      <c r="J8" s="182">
        <v>73</v>
      </c>
      <c r="K8" s="182">
        <v>18</v>
      </c>
      <c r="L8" s="182">
        <v>0</v>
      </c>
      <c r="M8" s="61" t="s">
        <v>120</v>
      </c>
      <c r="N8" s="1302"/>
    </row>
    <row r="9" spans="1:14" s="22" customFormat="1" ht="13.5" customHeight="1" thickTop="1" thickBot="1" x14ac:dyDescent="0.25">
      <c r="A9" s="1413"/>
      <c r="B9" s="120" t="s">
        <v>42</v>
      </c>
      <c r="C9" s="189">
        <f t="shared" si="0"/>
        <v>304</v>
      </c>
      <c r="D9" s="181">
        <f t="shared" ref="D9:K9" si="1">D7+D8</f>
        <v>0</v>
      </c>
      <c r="E9" s="181">
        <f t="shared" si="1"/>
        <v>2</v>
      </c>
      <c r="F9" s="181">
        <f t="shared" si="1"/>
        <v>2</v>
      </c>
      <c r="G9" s="181">
        <f t="shared" si="1"/>
        <v>36</v>
      </c>
      <c r="H9" s="181">
        <f t="shared" si="1"/>
        <v>69</v>
      </c>
      <c r="I9" s="181">
        <f t="shared" si="1"/>
        <v>101</v>
      </c>
      <c r="J9" s="181">
        <f t="shared" si="1"/>
        <v>76</v>
      </c>
      <c r="K9" s="181">
        <f t="shared" si="1"/>
        <v>18</v>
      </c>
      <c r="L9" s="181">
        <f>L7+L8</f>
        <v>0</v>
      </c>
      <c r="M9" s="61" t="s">
        <v>43</v>
      </c>
      <c r="N9" s="1302"/>
    </row>
    <row r="10" spans="1:14" ht="13.5" customHeight="1" thickTop="1" thickBot="1" x14ac:dyDescent="0.25">
      <c r="A10" s="1408" t="s">
        <v>241</v>
      </c>
      <c r="B10" s="122" t="s">
        <v>240</v>
      </c>
      <c r="C10" s="997">
        <f t="shared" si="0"/>
        <v>2065</v>
      </c>
      <c r="D10" s="998">
        <v>0</v>
      </c>
      <c r="E10" s="191">
        <v>0</v>
      </c>
      <c r="F10" s="191">
        <v>15</v>
      </c>
      <c r="G10" s="191">
        <v>161</v>
      </c>
      <c r="H10" s="191">
        <v>431</v>
      </c>
      <c r="I10" s="191">
        <v>659</v>
      </c>
      <c r="J10" s="191">
        <v>659</v>
      </c>
      <c r="K10" s="191">
        <v>140</v>
      </c>
      <c r="L10" s="191">
        <v>0</v>
      </c>
      <c r="M10" s="62" t="s">
        <v>117</v>
      </c>
      <c r="N10" s="1300" t="s">
        <v>242</v>
      </c>
    </row>
    <row r="11" spans="1:14" ht="13.5" customHeight="1" thickTop="1" thickBot="1" x14ac:dyDescent="0.25">
      <c r="A11" s="1409"/>
      <c r="B11" s="122" t="s">
        <v>661</v>
      </c>
      <c r="C11" s="997">
        <f t="shared" si="0"/>
        <v>3142</v>
      </c>
      <c r="D11" s="998">
        <v>0</v>
      </c>
      <c r="E11" s="191">
        <v>2</v>
      </c>
      <c r="F11" s="191">
        <v>10</v>
      </c>
      <c r="G11" s="191">
        <v>195</v>
      </c>
      <c r="H11" s="191">
        <v>805</v>
      </c>
      <c r="I11" s="191">
        <v>1306</v>
      </c>
      <c r="J11" s="191">
        <v>764</v>
      </c>
      <c r="K11" s="191">
        <v>60</v>
      </c>
      <c r="L11" s="191">
        <v>0</v>
      </c>
      <c r="M11" s="62" t="s">
        <v>120</v>
      </c>
      <c r="N11" s="1300"/>
    </row>
    <row r="12" spans="1:14" s="22" customFormat="1" ht="13.5" customHeight="1" thickTop="1" thickBot="1" x14ac:dyDescent="0.25">
      <c r="A12" s="1410"/>
      <c r="B12" s="122" t="s">
        <v>42</v>
      </c>
      <c r="C12" s="997">
        <f t="shared" si="0"/>
        <v>5207</v>
      </c>
      <c r="D12" s="192">
        <f>D10+D11</f>
        <v>0</v>
      </c>
      <c r="E12" s="192">
        <f>E10+E11</f>
        <v>2</v>
      </c>
      <c r="F12" s="192">
        <f t="shared" ref="F12:K12" si="2">F10+F11</f>
        <v>25</v>
      </c>
      <c r="G12" s="192">
        <f t="shared" si="2"/>
        <v>356</v>
      </c>
      <c r="H12" s="192">
        <f t="shared" si="2"/>
        <v>1236</v>
      </c>
      <c r="I12" s="192">
        <f t="shared" si="2"/>
        <v>1965</v>
      </c>
      <c r="J12" s="192">
        <f t="shared" si="2"/>
        <v>1423</v>
      </c>
      <c r="K12" s="192">
        <f t="shared" si="2"/>
        <v>200</v>
      </c>
      <c r="L12" s="192">
        <f>L10+L11</f>
        <v>0</v>
      </c>
      <c r="M12" s="62" t="s">
        <v>43</v>
      </c>
      <c r="N12" s="1300"/>
    </row>
    <row r="13" spans="1:14" ht="13.5" customHeight="1" thickTop="1" thickBot="1" x14ac:dyDescent="0.25">
      <c r="A13" s="1411" t="s">
        <v>355</v>
      </c>
      <c r="B13" s="121" t="s">
        <v>240</v>
      </c>
      <c r="C13" s="189">
        <f t="shared" si="0"/>
        <v>1157</v>
      </c>
      <c r="D13" s="996">
        <v>0</v>
      </c>
      <c r="E13" s="182">
        <v>0</v>
      </c>
      <c r="F13" s="182">
        <v>9</v>
      </c>
      <c r="G13" s="182">
        <v>81</v>
      </c>
      <c r="H13" s="182">
        <v>292</v>
      </c>
      <c r="I13" s="182">
        <v>369</v>
      </c>
      <c r="J13" s="182">
        <v>353</v>
      </c>
      <c r="K13" s="182">
        <v>53</v>
      </c>
      <c r="L13" s="182">
        <v>0</v>
      </c>
      <c r="M13" s="60" t="s">
        <v>117</v>
      </c>
      <c r="N13" s="1302" t="s">
        <v>349</v>
      </c>
    </row>
    <row r="14" spans="1:14" ht="13.5" customHeight="1" thickTop="1" thickBot="1" x14ac:dyDescent="0.25">
      <c r="A14" s="1412"/>
      <c r="B14" s="120" t="s">
        <v>661</v>
      </c>
      <c r="C14" s="189">
        <f t="shared" si="0"/>
        <v>3128</v>
      </c>
      <c r="D14" s="996">
        <v>0</v>
      </c>
      <c r="E14" s="182">
        <v>0</v>
      </c>
      <c r="F14" s="182">
        <v>18</v>
      </c>
      <c r="G14" s="182">
        <v>156</v>
      </c>
      <c r="H14" s="182">
        <v>862</v>
      </c>
      <c r="I14" s="182">
        <v>1275</v>
      </c>
      <c r="J14" s="182">
        <v>665</v>
      </c>
      <c r="K14" s="182">
        <v>146</v>
      </c>
      <c r="L14" s="182">
        <v>6</v>
      </c>
      <c r="M14" s="61" t="s">
        <v>120</v>
      </c>
      <c r="N14" s="1302"/>
    </row>
    <row r="15" spans="1:14" s="22" customFormat="1" ht="13.5" customHeight="1" thickTop="1" thickBot="1" x14ac:dyDescent="0.25">
      <c r="A15" s="1413"/>
      <c r="B15" s="120" t="s">
        <v>42</v>
      </c>
      <c r="C15" s="189">
        <f t="shared" si="0"/>
        <v>4285</v>
      </c>
      <c r="D15" s="181">
        <f t="shared" ref="D15:K15" si="3">D13+D14</f>
        <v>0</v>
      </c>
      <c r="E15" s="181">
        <f t="shared" si="3"/>
        <v>0</v>
      </c>
      <c r="F15" s="181">
        <f t="shared" si="3"/>
        <v>27</v>
      </c>
      <c r="G15" s="181">
        <f t="shared" si="3"/>
        <v>237</v>
      </c>
      <c r="H15" s="181">
        <f t="shared" si="3"/>
        <v>1154</v>
      </c>
      <c r="I15" s="181">
        <f t="shared" si="3"/>
        <v>1644</v>
      </c>
      <c r="J15" s="181">
        <f t="shared" si="3"/>
        <v>1018</v>
      </c>
      <c r="K15" s="181">
        <f t="shared" si="3"/>
        <v>199</v>
      </c>
      <c r="L15" s="181">
        <f>L13+L14</f>
        <v>6</v>
      </c>
      <c r="M15" s="61" t="s">
        <v>43</v>
      </c>
      <c r="N15" s="1302"/>
    </row>
    <row r="16" spans="1:14" ht="13.5" customHeight="1" thickTop="1" thickBot="1" x14ac:dyDescent="0.25">
      <c r="A16" s="1408" t="s">
        <v>243</v>
      </c>
      <c r="B16" s="122" t="s">
        <v>240</v>
      </c>
      <c r="C16" s="997">
        <f t="shared" si="0"/>
        <v>293</v>
      </c>
      <c r="D16" s="998">
        <v>0</v>
      </c>
      <c r="E16" s="191">
        <v>0</v>
      </c>
      <c r="F16" s="191">
        <v>1</v>
      </c>
      <c r="G16" s="191">
        <v>19</v>
      </c>
      <c r="H16" s="191">
        <v>77</v>
      </c>
      <c r="I16" s="191">
        <v>97</v>
      </c>
      <c r="J16" s="191">
        <v>85</v>
      </c>
      <c r="K16" s="191">
        <v>14</v>
      </c>
      <c r="L16" s="191">
        <v>0</v>
      </c>
      <c r="M16" s="62" t="s">
        <v>117</v>
      </c>
      <c r="N16" s="1300" t="s">
        <v>244</v>
      </c>
    </row>
    <row r="17" spans="1:20" ht="13.5" customHeight="1" thickTop="1" thickBot="1" x14ac:dyDescent="0.25">
      <c r="A17" s="1409"/>
      <c r="B17" s="122" t="s">
        <v>661</v>
      </c>
      <c r="C17" s="997">
        <f t="shared" si="0"/>
        <v>571</v>
      </c>
      <c r="D17" s="998">
        <v>0</v>
      </c>
      <c r="E17" s="191">
        <v>0</v>
      </c>
      <c r="F17" s="191">
        <v>3</v>
      </c>
      <c r="G17" s="191">
        <v>32</v>
      </c>
      <c r="H17" s="191">
        <v>126</v>
      </c>
      <c r="I17" s="191">
        <v>218</v>
      </c>
      <c r="J17" s="191">
        <v>161</v>
      </c>
      <c r="K17" s="191">
        <v>29</v>
      </c>
      <c r="L17" s="191">
        <v>2</v>
      </c>
      <c r="M17" s="62" t="s">
        <v>120</v>
      </c>
      <c r="N17" s="1300"/>
    </row>
    <row r="18" spans="1:20" s="22" customFormat="1" ht="13.5" customHeight="1" thickTop="1" thickBot="1" x14ac:dyDescent="0.25">
      <c r="A18" s="1410"/>
      <c r="B18" s="122" t="s">
        <v>42</v>
      </c>
      <c r="C18" s="997">
        <f t="shared" si="0"/>
        <v>864</v>
      </c>
      <c r="D18" s="192">
        <f t="shared" ref="D18:K18" si="4">D16+D17</f>
        <v>0</v>
      </c>
      <c r="E18" s="192">
        <f t="shared" si="4"/>
        <v>0</v>
      </c>
      <c r="F18" s="192">
        <f t="shared" si="4"/>
        <v>4</v>
      </c>
      <c r="G18" s="192">
        <f t="shared" si="4"/>
        <v>51</v>
      </c>
      <c r="H18" s="192">
        <f t="shared" si="4"/>
        <v>203</v>
      </c>
      <c r="I18" s="192">
        <f t="shared" si="4"/>
        <v>315</v>
      </c>
      <c r="J18" s="192">
        <f t="shared" si="4"/>
        <v>246</v>
      </c>
      <c r="K18" s="192">
        <f t="shared" si="4"/>
        <v>43</v>
      </c>
      <c r="L18" s="192">
        <f>L16+L17</f>
        <v>2</v>
      </c>
      <c r="M18" s="62" t="s">
        <v>43</v>
      </c>
      <c r="N18" s="1300"/>
    </row>
    <row r="19" spans="1:20" ht="14.1" customHeight="1" thickTop="1" thickBot="1" x14ac:dyDescent="0.25">
      <c r="A19" s="1411" t="s">
        <v>356</v>
      </c>
      <c r="B19" s="121" t="s">
        <v>240</v>
      </c>
      <c r="C19" s="189">
        <f t="shared" si="0"/>
        <v>258</v>
      </c>
      <c r="D19" s="996">
        <v>0</v>
      </c>
      <c r="E19" s="182">
        <v>0</v>
      </c>
      <c r="F19" s="182">
        <v>0</v>
      </c>
      <c r="G19" s="182">
        <v>15</v>
      </c>
      <c r="H19" s="182">
        <v>62</v>
      </c>
      <c r="I19" s="182">
        <v>100</v>
      </c>
      <c r="J19" s="182">
        <v>59</v>
      </c>
      <c r="K19" s="182">
        <v>22</v>
      </c>
      <c r="L19" s="182">
        <v>0</v>
      </c>
      <c r="M19" s="60" t="s">
        <v>117</v>
      </c>
      <c r="N19" s="1302" t="s">
        <v>350</v>
      </c>
    </row>
    <row r="20" spans="1:20" ht="14.1" customHeight="1" thickTop="1" thickBot="1" x14ac:dyDescent="0.25">
      <c r="A20" s="1412"/>
      <c r="B20" s="120" t="s">
        <v>661</v>
      </c>
      <c r="C20" s="189">
        <f t="shared" si="0"/>
        <v>677</v>
      </c>
      <c r="D20" s="996">
        <v>0</v>
      </c>
      <c r="E20" s="182">
        <v>0</v>
      </c>
      <c r="F20" s="182">
        <v>6</v>
      </c>
      <c r="G20" s="182">
        <v>24</v>
      </c>
      <c r="H20" s="182">
        <v>126</v>
      </c>
      <c r="I20" s="182">
        <v>232</v>
      </c>
      <c r="J20" s="182">
        <v>219</v>
      </c>
      <c r="K20" s="182">
        <v>64</v>
      </c>
      <c r="L20" s="182">
        <v>6</v>
      </c>
      <c r="M20" s="61" t="s">
        <v>120</v>
      </c>
      <c r="N20" s="1302"/>
    </row>
    <row r="21" spans="1:20" s="22" customFormat="1" ht="14.1" customHeight="1" thickTop="1" thickBot="1" x14ac:dyDescent="0.25">
      <c r="A21" s="1413"/>
      <c r="B21" s="120" t="s">
        <v>42</v>
      </c>
      <c r="C21" s="189">
        <f t="shared" si="0"/>
        <v>935</v>
      </c>
      <c r="D21" s="181">
        <f>SUM(D19:D20)</f>
        <v>0</v>
      </c>
      <c r="E21" s="181">
        <f>SUM(E19:E20)</f>
        <v>0</v>
      </c>
      <c r="F21" s="181">
        <f t="shared" ref="F21:K21" si="5">F19+F20</f>
        <v>6</v>
      </c>
      <c r="G21" s="181">
        <f t="shared" si="5"/>
        <v>39</v>
      </c>
      <c r="H21" s="181">
        <f t="shared" si="5"/>
        <v>188</v>
      </c>
      <c r="I21" s="181">
        <f t="shared" si="5"/>
        <v>332</v>
      </c>
      <c r="J21" s="181">
        <f t="shared" si="5"/>
        <v>278</v>
      </c>
      <c r="K21" s="181">
        <f t="shared" si="5"/>
        <v>86</v>
      </c>
      <c r="L21" s="181">
        <f>L19+L20</f>
        <v>6</v>
      </c>
      <c r="M21" s="61" t="s">
        <v>43</v>
      </c>
      <c r="N21" s="1302"/>
    </row>
    <row r="22" spans="1:20" ht="13.5" customHeight="1" thickTop="1" thickBot="1" x14ac:dyDescent="0.25">
      <c r="A22" s="1421" t="s">
        <v>361</v>
      </c>
      <c r="B22" s="122" t="s">
        <v>240</v>
      </c>
      <c r="C22" s="997">
        <f t="shared" si="0"/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0</v>
      </c>
      <c r="M22" s="62" t="s">
        <v>117</v>
      </c>
      <c r="N22" s="1300" t="s">
        <v>358</v>
      </c>
    </row>
    <row r="23" spans="1:20" ht="13.5" customHeight="1" thickTop="1" thickBot="1" x14ac:dyDescent="0.25">
      <c r="A23" s="1421"/>
      <c r="B23" s="122"/>
      <c r="C23" s="997">
        <f t="shared" si="0"/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62" t="s">
        <v>120</v>
      </c>
      <c r="N23" s="1300"/>
    </row>
    <row r="24" spans="1:20" s="22" customFormat="1" ht="13.5" customHeight="1" thickTop="1" thickBot="1" x14ac:dyDescent="0.25">
      <c r="A24" s="1421"/>
      <c r="B24" s="122" t="s">
        <v>42</v>
      </c>
      <c r="C24" s="997">
        <f t="shared" si="0"/>
        <v>0</v>
      </c>
      <c r="D24" s="192">
        <f>SUM(D22:D23)</f>
        <v>0</v>
      </c>
      <c r="E24" s="192">
        <f>SUM(E22:E23)</f>
        <v>0</v>
      </c>
      <c r="F24" s="192">
        <f t="shared" ref="F24:K24" si="6">F22+F23</f>
        <v>0</v>
      </c>
      <c r="G24" s="192">
        <f t="shared" si="6"/>
        <v>0</v>
      </c>
      <c r="H24" s="192">
        <f t="shared" si="6"/>
        <v>0</v>
      </c>
      <c r="I24" s="192">
        <f t="shared" si="6"/>
        <v>0</v>
      </c>
      <c r="J24" s="192">
        <f t="shared" si="6"/>
        <v>0</v>
      </c>
      <c r="K24" s="192">
        <f t="shared" si="6"/>
        <v>0</v>
      </c>
      <c r="L24" s="192">
        <f>L22+L23</f>
        <v>0</v>
      </c>
      <c r="M24" s="62" t="s">
        <v>43</v>
      </c>
      <c r="N24" s="1300"/>
    </row>
    <row r="25" spans="1:20" ht="13.5" customHeight="1" thickTop="1" thickBot="1" x14ac:dyDescent="0.25">
      <c r="A25" s="1411" t="s">
        <v>473</v>
      </c>
      <c r="B25" s="121" t="s">
        <v>240</v>
      </c>
      <c r="C25" s="189">
        <f t="shared" si="0"/>
        <v>0</v>
      </c>
      <c r="D25" s="182">
        <v>0</v>
      </c>
      <c r="E25" s="182">
        <v>0</v>
      </c>
      <c r="F25" s="182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2">
        <v>0</v>
      </c>
      <c r="M25" s="60" t="s">
        <v>117</v>
      </c>
      <c r="N25" s="1302" t="s">
        <v>351</v>
      </c>
    </row>
    <row r="26" spans="1:20" ht="13.5" customHeight="1" thickTop="1" thickBot="1" x14ac:dyDescent="0.25">
      <c r="A26" s="1412"/>
      <c r="B26" s="120" t="s">
        <v>661</v>
      </c>
      <c r="C26" s="189">
        <f t="shared" si="0"/>
        <v>8</v>
      </c>
      <c r="D26" s="996">
        <v>0</v>
      </c>
      <c r="E26" s="182">
        <v>0</v>
      </c>
      <c r="F26" s="182">
        <v>0</v>
      </c>
      <c r="G26" s="182">
        <v>1</v>
      </c>
      <c r="H26" s="182">
        <v>1</v>
      </c>
      <c r="I26" s="182">
        <v>2</v>
      </c>
      <c r="J26" s="182">
        <v>0</v>
      </c>
      <c r="K26" s="182">
        <v>2</v>
      </c>
      <c r="L26" s="182">
        <v>2</v>
      </c>
      <c r="M26" s="61" t="s">
        <v>120</v>
      </c>
      <c r="N26" s="1302"/>
      <c r="Q26" s="1394"/>
      <c r="R26" s="1394"/>
      <c r="S26" s="1394"/>
      <c r="T26" s="1394"/>
    </row>
    <row r="27" spans="1:20" s="22" customFormat="1" ht="13.5" customHeight="1" thickTop="1" thickBot="1" x14ac:dyDescent="0.25">
      <c r="A27" s="1413"/>
      <c r="B27" s="120" t="s">
        <v>42</v>
      </c>
      <c r="C27" s="189">
        <f t="shared" si="0"/>
        <v>8</v>
      </c>
      <c r="D27" s="181">
        <f>SUM(D25:D26)</f>
        <v>0</v>
      </c>
      <c r="E27" s="181">
        <f>SUM(E25:E26)</f>
        <v>0</v>
      </c>
      <c r="F27" s="181">
        <f t="shared" ref="F27:K27" si="7">F25+F26</f>
        <v>0</v>
      </c>
      <c r="G27" s="181">
        <f t="shared" si="7"/>
        <v>1</v>
      </c>
      <c r="H27" s="181">
        <f t="shared" si="7"/>
        <v>1</v>
      </c>
      <c r="I27" s="181">
        <f t="shared" si="7"/>
        <v>2</v>
      </c>
      <c r="J27" s="181">
        <f t="shared" si="7"/>
        <v>0</v>
      </c>
      <c r="K27" s="181">
        <f t="shared" si="7"/>
        <v>2</v>
      </c>
      <c r="L27" s="181">
        <f>L25+L26</f>
        <v>2</v>
      </c>
      <c r="M27" s="61" t="s">
        <v>43</v>
      </c>
      <c r="N27" s="1302"/>
      <c r="Q27" s="1394"/>
      <c r="R27" s="1394"/>
      <c r="S27" s="1394"/>
      <c r="T27" s="1394"/>
    </row>
    <row r="28" spans="1:20" ht="13.5" customHeight="1" thickTop="1" thickBot="1" x14ac:dyDescent="0.25">
      <c r="A28" s="1408" t="s">
        <v>362</v>
      </c>
      <c r="B28" s="122" t="s">
        <v>240</v>
      </c>
      <c r="C28" s="997">
        <f t="shared" si="0"/>
        <v>0</v>
      </c>
      <c r="D28" s="998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62" t="s">
        <v>117</v>
      </c>
      <c r="N28" s="1404" t="s">
        <v>359</v>
      </c>
      <c r="Q28" s="1394"/>
      <c r="R28" s="1394"/>
      <c r="S28" s="1394"/>
      <c r="T28" s="1394"/>
    </row>
    <row r="29" spans="1:20" ht="13.5" customHeight="1" thickTop="1" thickBot="1" x14ac:dyDescent="0.25">
      <c r="A29" s="1409"/>
      <c r="B29" s="122" t="s">
        <v>661</v>
      </c>
      <c r="C29" s="997">
        <f t="shared" si="0"/>
        <v>6</v>
      </c>
      <c r="D29" s="998">
        <v>0</v>
      </c>
      <c r="E29" s="191">
        <v>0</v>
      </c>
      <c r="F29" s="191">
        <v>0</v>
      </c>
      <c r="G29" s="191">
        <v>1</v>
      </c>
      <c r="H29" s="191">
        <v>2</v>
      </c>
      <c r="I29" s="191">
        <v>3</v>
      </c>
      <c r="J29" s="191">
        <v>0</v>
      </c>
      <c r="K29" s="191">
        <v>0</v>
      </c>
      <c r="L29" s="191">
        <v>0</v>
      </c>
      <c r="M29" s="62" t="s">
        <v>120</v>
      </c>
      <c r="N29" s="1404"/>
      <c r="Q29" s="1394"/>
      <c r="R29" s="1394"/>
      <c r="S29" s="1394"/>
      <c r="T29" s="1394"/>
    </row>
    <row r="30" spans="1:20" s="22" customFormat="1" ht="13.5" customHeight="1" thickTop="1" thickBot="1" x14ac:dyDescent="0.25">
      <c r="A30" s="1427"/>
      <c r="B30" s="122" t="s">
        <v>42</v>
      </c>
      <c r="C30" s="997">
        <f t="shared" si="0"/>
        <v>6</v>
      </c>
      <c r="D30" s="192">
        <f>SUM(D28:D29)</f>
        <v>0</v>
      </c>
      <c r="E30" s="192">
        <f>SUM(E28:E29)</f>
        <v>0</v>
      </c>
      <c r="F30" s="192">
        <f t="shared" ref="F30:K30" si="8">F28+F29</f>
        <v>0</v>
      </c>
      <c r="G30" s="192">
        <f t="shared" si="8"/>
        <v>1</v>
      </c>
      <c r="H30" s="192">
        <f t="shared" si="8"/>
        <v>2</v>
      </c>
      <c r="I30" s="192">
        <f t="shared" si="8"/>
        <v>3</v>
      </c>
      <c r="J30" s="192">
        <f t="shared" si="8"/>
        <v>0</v>
      </c>
      <c r="K30" s="192">
        <f t="shared" si="8"/>
        <v>0</v>
      </c>
      <c r="L30" s="192">
        <f>L28+L29</f>
        <v>0</v>
      </c>
      <c r="M30" s="62" t="s">
        <v>43</v>
      </c>
      <c r="N30" s="1404"/>
      <c r="Q30" s="1394"/>
      <c r="R30" s="1394"/>
      <c r="S30" s="1394"/>
      <c r="T30" s="1394"/>
    </row>
    <row r="31" spans="1:20" ht="13.5" customHeight="1" thickTop="1" thickBot="1" x14ac:dyDescent="0.25">
      <c r="A31" s="1428" t="s">
        <v>360</v>
      </c>
      <c r="B31" s="121" t="s">
        <v>240</v>
      </c>
      <c r="C31" s="189">
        <f t="shared" si="0"/>
        <v>4</v>
      </c>
      <c r="D31" s="996">
        <v>0</v>
      </c>
      <c r="E31" s="182">
        <v>0</v>
      </c>
      <c r="F31" s="182">
        <v>0</v>
      </c>
      <c r="G31" s="182">
        <v>1</v>
      </c>
      <c r="H31" s="182">
        <v>3</v>
      </c>
      <c r="I31" s="182">
        <v>0</v>
      </c>
      <c r="J31" s="182">
        <v>0</v>
      </c>
      <c r="K31" s="182">
        <v>0</v>
      </c>
      <c r="L31" s="182">
        <v>0</v>
      </c>
      <c r="M31" s="60" t="s">
        <v>117</v>
      </c>
      <c r="N31" s="1406" t="s">
        <v>352</v>
      </c>
      <c r="Q31" s="1394"/>
      <c r="R31" s="1394"/>
      <c r="S31" s="1394"/>
      <c r="T31" s="1394"/>
    </row>
    <row r="32" spans="1:20" ht="13.5" customHeight="1" thickTop="1" thickBot="1" x14ac:dyDescent="0.25">
      <c r="A32" s="1428"/>
      <c r="B32" s="120" t="s">
        <v>661</v>
      </c>
      <c r="C32" s="189">
        <f t="shared" si="0"/>
        <v>557</v>
      </c>
      <c r="D32" s="996">
        <v>0</v>
      </c>
      <c r="E32" s="182">
        <v>1</v>
      </c>
      <c r="F32" s="182">
        <v>7</v>
      </c>
      <c r="G32" s="182">
        <v>29</v>
      </c>
      <c r="H32" s="182">
        <v>152</v>
      </c>
      <c r="I32" s="182">
        <v>176</v>
      </c>
      <c r="J32" s="182">
        <v>147</v>
      </c>
      <c r="K32" s="182">
        <v>40</v>
      </c>
      <c r="L32" s="182">
        <v>5</v>
      </c>
      <c r="M32" s="61" t="s">
        <v>120</v>
      </c>
      <c r="N32" s="1406"/>
    </row>
    <row r="33" spans="1:17" s="22" customFormat="1" ht="13.5" customHeight="1" thickTop="1" thickBot="1" x14ac:dyDescent="0.25">
      <c r="A33" s="1428"/>
      <c r="B33" s="120" t="s">
        <v>42</v>
      </c>
      <c r="C33" s="189">
        <f t="shared" si="0"/>
        <v>561</v>
      </c>
      <c r="D33" s="181">
        <f>SUM(D31:D32)</f>
        <v>0</v>
      </c>
      <c r="E33" s="181">
        <f>SUM(E31:E32)</f>
        <v>1</v>
      </c>
      <c r="F33" s="181">
        <f t="shared" ref="F33:K33" si="9">F31+F32</f>
        <v>7</v>
      </c>
      <c r="G33" s="181">
        <f t="shared" si="9"/>
        <v>30</v>
      </c>
      <c r="H33" s="181">
        <f t="shared" si="9"/>
        <v>155</v>
      </c>
      <c r="I33" s="181">
        <f t="shared" si="9"/>
        <v>176</v>
      </c>
      <c r="J33" s="181">
        <f t="shared" si="9"/>
        <v>147</v>
      </c>
      <c r="K33" s="181">
        <f t="shared" si="9"/>
        <v>40</v>
      </c>
      <c r="L33" s="181">
        <f>L31+L32</f>
        <v>5</v>
      </c>
      <c r="M33" s="61" t="s">
        <v>43</v>
      </c>
      <c r="N33" s="1406"/>
    </row>
    <row r="34" spans="1:17" ht="13.5" customHeight="1" thickTop="1" thickBot="1" x14ac:dyDescent="0.25">
      <c r="A34" s="1424" t="s">
        <v>758</v>
      </c>
      <c r="B34" s="122" t="s">
        <v>240</v>
      </c>
      <c r="C34" s="997">
        <f t="shared" si="0"/>
        <v>265</v>
      </c>
      <c r="D34" s="998">
        <v>0</v>
      </c>
      <c r="E34" s="191">
        <v>2</v>
      </c>
      <c r="F34" s="191">
        <v>0</v>
      </c>
      <c r="G34" s="191">
        <v>9</v>
      </c>
      <c r="H34" s="191">
        <v>31</v>
      </c>
      <c r="I34" s="191">
        <v>54</v>
      </c>
      <c r="J34" s="191">
        <v>85</v>
      </c>
      <c r="K34" s="191">
        <v>78</v>
      </c>
      <c r="L34" s="191">
        <v>6</v>
      </c>
      <c r="M34" s="62" t="s">
        <v>117</v>
      </c>
      <c r="N34" s="1404" t="s">
        <v>353</v>
      </c>
    </row>
    <row r="35" spans="1:17" ht="13.5" customHeight="1" thickTop="1" thickBot="1" x14ac:dyDescent="0.25">
      <c r="A35" s="1425"/>
      <c r="B35" s="122" t="s">
        <v>661</v>
      </c>
      <c r="C35" s="997">
        <f t="shared" si="0"/>
        <v>286</v>
      </c>
      <c r="D35" s="998">
        <v>0</v>
      </c>
      <c r="E35" s="191">
        <v>0</v>
      </c>
      <c r="F35" s="191">
        <v>2</v>
      </c>
      <c r="G35" s="191">
        <v>11</v>
      </c>
      <c r="H35" s="191">
        <v>34</v>
      </c>
      <c r="I35" s="191">
        <v>86</v>
      </c>
      <c r="J35" s="191">
        <v>114</v>
      </c>
      <c r="K35" s="191">
        <v>36</v>
      </c>
      <c r="L35" s="191">
        <v>3</v>
      </c>
      <c r="M35" s="62" t="s">
        <v>120</v>
      </c>
      <c r="N35" s="1404"/>
    </row>
    <row r="36" spans="1:17" s="22" customFormat="1" ht="13.5" customHeight="1" thickTop="1" x14ac:dyDescent="0.2">
      <c r="A36" s="1426"/>
      <c r="B36" s="1021" t="s">
        <v>42</v>
      </c>
      <c r="C36" s="1022">
        <f t="shared" si="0"/>
        <v>551</v>
      </c>
      <c r="D36" s="198">
        <f>SUM(D34:D35)</f>
        <v>0</v>
      </c>
      <c r="E36" s="198">
        <f>SUM(E34:E35)</f>
        <v>2</v>
      </c>
      <c r="F36" s="198">
        <f t="shared" ref="F36:K36" si="10">F34+F35</f>
        <v>2</v>
      </c>
      <c r="G36" s="198">
        <f t="shared" si="10"/>
        <v>20</v>
      </c>
      <c r="H36" s="198">
        <f t="shared" si="10"/>
        <v>65</v>
      </c>
      <c r="I36" s="198">
        <f t="shared" si="10"/>
        <v>140</v>
      </c>
      <c r="J36" s="198">
        <f t="shared" si="10"/>
        <v>199</v>
      </c>
      <c r="K36" s="198">
        <f t="shared" si="10"/>
        <v>114</v>
      </c>
      <c r="L36" s="198">
        <f>L34+L35</f>
        <v>9</v>
      </c>
      <c r="M36" s="63" t="s">
        <v>43</v>
      </c>
      <c r="N36" s="1407"/>
    </row>
    <row r="37" spans="1:17" ht="13.5" customHeight="1" thickBot="1" x14ac:dyDescent="0.25">
      <c r="A37" s="1414" t="s">
        <v>474</v>
      </c>
      <c r="B37" s="403" t="s">
        <v>240</v>
      </c>
      <c r="C37" s="996">
        <f t="shared" si="0"/>
        <v>4083</v>
      </c>
      <c r="D37" s="996">
        <f>D7+D10+D13+D16+D19+D22+D25+D28+D31+D34</f>
        <v>0</v>
      </c>
      <c r="E37" s="378">
        <f>E7+E10+E13+E16+E19+E22+E25+E28+E31+E34</f>
        <v>2</v>
      </c>
      <c r="F37" s="378">
        <f>SUM(F7,F10,F13,F16,F19,F22,F25,F28,F31,F34)</f>
        <v>25</v>
      </c>
      <c r="G37" s="378">
        <f t="shared" ref="G37:J37" si="11">SUM(G7,G10,G13,G16,G19,G22,G25,G28,G31,G34)</f>
        <v>305</v>
      </c>
      <c r="H37" s="378">
        <f t="shared" si="11"/>
        <v>908</v>
      </c>
      <c r="I37" s="378">
        <f>SUM(I7,I10,I13,I16,I19,I22,I25,I28,I31,I34)</f>
        <v>1286</v>
      </c>
      <c r="J37" s="378">
        <f t="shared" si="11"/>
        <v>1244</v>
      </c>
      <c r="K37" s="378">
        <v>307</v>
      </c>
      <c r="L37" s="378">
        <f>SUM(L7,L10,L13,L16,L19,L22,L25,L28,L31,L34)</f>
        <v>6</v>
      </c>
      <c r="M37" s="60" t="s">
        <v>117</v>
      </c>
      <c r="N37" s="1400" t="s">
        <v>398</v>
      </c>
    </row>
    <row r="38" spans="1:17" ht="13.5" customHeight="1" thickTop="1" thickBot="1" x14ac:dyDescent="0.25">
      <c r="A38" s="1415"/>
      <c r="B38" s="120" t="s">
        <v>661</v>
      </c>
      <c r="C38" s="189">
        <f t="shared" si="0"/>
        <v>8638</v>
      </c>
      <c r="D38" s="996">
        <f>D8+D11+D14+D17+D20+D23+D26+D29+D32+D35</f>
        <v>0</v>
      </c>
      <c r="E38" s="195">
        <f t="shared" ref="E38:J38" si="12">SUM(E8,E11,E14,E17,E20,E23,E26,E29,E32,E35)</f>
        <v>5</v>
      </c>
      <c r="F38" s="195">
        <f t="shared" si="12"/>
        <v>48</v>
      </c>
      <c r="G38" s="195">
        <f t="shared" si="12"/>
        <v>466</v>
      </c>
      <c r="H38" s="195">
        <f>SUM(H8,H11,H14,H17,H20,H23,H26,H29,H32,H35)</f>
        <v>2165</v>
      </c>
      <c r="I38" s="195">
        <f>SUM(I8,I11,I14,I17,I20,I23,I26,I29,I32,I35)</f>
        <v>3392</v>
      </c>
      <c r="J38" s="195">
        <f t="shared" si="12"/>
        <v>2143</v>
      </c>
      <c r="K38" s="195">
        <v>395</v>
      </c>
      <c r="L38" s="195">
        <f>SUM(L8,L11,L14,L17,L20,L23,L26,L29,L32,L35)</f>
        <v>24</v>
      </c>
      <c r="M38" s="61" t="s">
        <v>120</v>
      </c>
      <c r="N38" s="1401"/>
    </row>
    <row r="39" spans="1:17" s="22" customFormat="1" ht="13.5" customHeight="1" thickTop="1" x14ac:dyDescent="0.2">
      <c r="A39" s="1415"/>
      <c r="B39" s="183" t="s">
        <v>42</v>
      </c>
      <c r="C39" s="995">
        <f t="shared" si="0"/>
        <v>12721</v>
      </c>
      <c r="D39" s="995">
        <f>D37+D38</f>
        <v>0</v>
      </c>
      <c r="E39" s="196">
        <f t="shared" ref="E39:J39" si="13">SUM(E37:E38)</f>
        <v>7</v>
      </c>
      <c r="F39" s="196">
        <f t="shared" si="13"/>
        <v>73</v>
      </c>
      <c r="G39" s="196">
        <f t="shared" si="13"/>
        <v>771</v>
      </c>
      <c r="H39" s="196">
        <f t="shared" si="13"/>
        <v>3073</v>
      </c>
      <c r="I39" s="196">
        <f>SUM(I37:I38)</f>
        <v>4678</v>
      </c>
      <c r="J39" s="196">
        <f t="shared" si="13"/>
        <v>3387</v>
      </c>
      <c r="K39" s="196">
        <f>SUM(K37:K38)</f>
        <v>702</v>
      </c>
      <c r="L39" s="199">
        <f>SUM(L37:L38)</f>
        <v>30</v>
      </c>
      <c r="M39" s="64" t="s">
        <v>43</v>
      </c>
      <c r="N39" s="1402"/>
    </row>
    <row r="40" spans="1:17" ht="13.5" customHeight="1" thickBot="1" x14ac:dyDescent="0.25">
      <c r="A40" s="1420" t="s">
        <v>586</v>
      </c>
      <c r="B40" s="185" t="s">
        <v>240</v>
      </c>
      <c r="C40" s="998">
        <f t="shared" si="0"/>
        <v>1652</v>
      </c>
      <c r="D40" s="998">
        <v>0</v>
      </c>
      <c r="E40" s="197">
        <v>2</v>
      </c>
      <c r="F40" s="197">
        <v>11</v>
      </c>
      <c r="G40" s="197">
        <v>102</v>
      </c>
      <c r="H40" s="197">
        <v>241</v>
      </c>
      <c r="I40" s="197">
        <v>347</v>
      </c>
      <c r="J40" s="197">
        <v>498</v>
      </c>
      <c r="K40" s="197">
        <v>431</v>
      </c>
      <c r="L40" s="197">
        <v>20</v>
      </c>
      <c r="M40" s="186" t="s">
        <v>117</v>
      </c>
      <c r="N40" s="1403" t="s">
        <v>788</v>
      </c>
    </row>
    <row r="41" spans="1:17" ht="13.5" customHeight="1" thickTop="1" thickBot="1" x14ac:dyDescent="0.25">
      <c r="A41" s="1421"/>
      <c r="B41" s="122" t="s">
        <v>661</v>
      </c>
      <c r="C41" s="997">
        <f t="shared" si="0"/>
        <v>12949</v>
      </c>
      <c r="D41" s="998">
        <v>0</v>
      </c>
      <c r="E41" s="191">
        <v>2</v>
      </c>
      <c r="F41" s="191">
        <v>43</v>
      </c>
      <c r="G41" s="191">
        <v>624</v>
      </c>
      <c r="H41" s="191">
        <v>2447</v>
      </c>
      <c r="I41" s="191">
        <v>4236</v>
      </c>
      <c r="J41" s="191">
        <v>3789</v>
      </c>
      <c r="K41" s="191">
        <v>1606</v>
      </c>
      <c r="L41" s="191">
        <v>202</v>
      </c>
      <c r="M41" s="62" t="s">
        <v>120</v>
      </c>
      <c r="N41" s="1404"/>
    </row>
    <row r="42" spans="1:17" s="22" customFormat="1" ht="13.5" customHeight="1" thickTop="1" x14ac:dyDescent="0.2">
      <c r="A42" s="1422"/>
      <c r="B42" s="187" t="s">
        <v>42</v>
      </c>
      <c r="C42" s="198">
        <f>SUM(D42:L42)</f>
        <v>14601</v>
      </c>
      <c r="D42" s="198">
        <f>D40+D41</f>
        <v>0</v>
      </c>
      <c r="E42" s="198">
        <f>SUM(E40:E41)</f>
        <v>4</v>
      </c>
      <c r="F42" s="198">
        <f>SUM(F40:F41)</f>
        <v>54</v>
      </c>
      <c r="G42" s="198">
        <f t="shared" ref="G42:K42" si="14">SUM(G40:G41)</f>
        <v>726</v>
      </c>
      <c r="H42" s="198">
        <f t="shared" si="14"/>
        <v>2688</v>
      </c>
      <c r="I42" s="198">
        <f t="shared" si="14"/>
        <v>4583</v>
      </c>
      <c r="J42" s="198">
        <f>SUM(J40:J41)</f>
        <v>4287</v>
      </c>
      <c r="K42" s="198">
        <f t="shared" si="14"/>
        <v>2037</v>
      </c>
      <c r="L42" s="198">
        <f>SUM(L40:L41)</f>
        <v>222</v>
      </c>
      <c r="M42" s="188" t="s">
        <v>43</v>
      </c>
      <c r="N42" s="1405"/>
    </row>
    <row r="43" spans="1:17" ht="13.5" customHeight="1" thickBot="1" x14ac:dyDescent="0.25">
      <c r="A43" s="1414" t="s">
        <v>284</v>
      </c>
      <c r="B43" s="121" t="s">
        <v>240</v>
      </c>
      <c r="C43" s="996">
        <f>SUM(D43:L43)</f>
        <v>5735</v>
      </c>
      <c r="D43" s="996">
        <f>D37+D40</f>
        <v>0</v>
      </c>
      <c r="E43" s="378">
        <f>SUM(E37+E40)</f>
        <v>4</v>
      </c>
      <c r="F43" s="378">
        <f>SUM(F37+F40)</f>
        <v>36</v>
      </c>
      <c r="G43" s="378">
        <f t="shared" ref="G43:K43" si="15">SUM(G37+G40)</f>
        <v>407</v>
      </c>
      <c r="H43" s="378">
        <f t="shared" si="15"/>
        <v>1149</v>
      </c>
      <c r="I43" s="378">
        <f>SUM(I37+I40)</f>
        <v>1633</v>
      </c>
      <c r="J43" s="378">
        <f t="shared" si="15"/>
        <v>1742</v>
      </c>
      <c r="K43" s="378">
        <f t="shared" si="15"/>
        <v>738</v>
      </c>
      <c r="L43" s="378">
        <f>SUM(L37+L40)</f>
        <v>26</v>
      </c>
      <c r="M43" s="379" t="s">
        <v>117</v>
      </c>
      <c r="N43" s="1401" t="s">
        <v>434</v>
      </c>
    </row>
    <row r="44" spans="1:17" ht="13.5" customHeight="1" thickTop="1" thickBot="1" x14ac:dyDescent="0.25">
      <c r="A44" s="1415"/>
      <c r="B44" s="120" t="s">
        <v>661</v>
      </c>
      <c r="C44" s="189">
        <f t="shared" si="0"/>
        <v>21587</v>
      </c>
      <c r="D44" s="996">
        <f>D38+D41</f>
        <v>0</v>
      </c>
      <c r="E44" s="195">
        <f t="shared" ref="E44:K44" si="16">SUM(E38+E41)</f>
        <v>7</v>
      </c>
      <c r="F44" s="195">
        <f t="shared" si="16"/>
        <v>91</v>
      </c>
      <c r="G44" s="195">
        <f t="shared" si="16"/>
        <v>1090</v>
      </c>
      <c r="H44" s="195">
        <f>SUM(H38+H41)</f>
        <v>4612</v>
      </c>
      <c r="I44" s="195">
        <f>SUM(I38+I41)</f>
        <v>7628</v>
      </c>
      <c r="J44" s="195">
        <f t="shared" si="16"/>
        <v>5932</v>
      </c>
      <c r="K44" s="195">
        <f t="shared" si="16"/>
        <v>2001</v>
      </c>
      <c r="L44" s="195">
        <f>SUM(L38+L41)</f>
        <v>226</v>
      </c>
      <c r="M44" s="61" t="s">
        <v>120</v>
      </c>
      <c r="N44" s="1401"/>
    </row>
    <row r="45" spans="1:17" s="22" customFormat="1" ht="13.5" customHeight="1" thickTop="1" x14ac:dyDescent="0.2">
      <c r="A45" s="1416"/>
      <c r="B45" s="123" t="s">
        <v>42</v>
      </c>
      <c r="C45" s="995">
        <f t="shared" si="0"/>
        <v>27322</v>
      </c>
      <c r="D45" s="995">
        <f>D43+D44</f>
        <v>0</v>
      </c>
      <c r="E45" s="199">
        <f t="shared" ref="E45:K45" si="17">SUM(E39+E42)</f>
        <v>11</v>
      </c>
      <c r="F45" s="199">
        <f t="shared" si="17"/>
        <v>127</v>
      </c>
      <c r="G45" s="199">
        <f t="shared" si="17"/>
        <v>1497</v>
      </c>
      <c r="H45" s="199">
        <f t="shared" si="17"/>
        <v>5761</v>
      </c>
      <c r="I45" s="199">
        <f>SUM(I39+I42)</f>
        <v>9261</v>
      </c>
      <c r="J45" s="199">
        <f>SUM(J39+J42)</f>
        <v>7674</v>
      </c>
      <c r="K45" s="199">
        <f t="shared" si="17"/>
        <v>2739</v>
      </c>
      <c r="L45" s="199">
        <f>SUM(L39+L42)</f>
        <v>252</v>
      </c>
      <c r="M45" s="64" t="s">
        <v>43</v>
      </c>
      <c r="N45" s="1402"/>
    </row>
    <row r="46" spans="1:17" ht="13.5" customHeight="1" x14ac:dyDescent="0.25">
      <c r="A46" s="1399" t="s">
        <v>585</v>
      </c>
      <c r="B46" s="1399"/>
      <c r="C46" s="1399"/>
      <c r="D46" s="1399"/>
      <c r="E46" s="1399"/>
      <c r="F46" s="1399"/>
      <c r="G46" s="1399"/>
      <c r="H46" s="1399"/>
      <c r="I46" s="1399"/>
      <c r="J46" s="1399"/>
      <c r="K46" s="137"/>
      <c r="L46" s="1395" t="s">
        <v>584</v>
      </c>
      <c r="M46" s="1395"/>
      <c r="N46" s="1395"/>
      <c r="O46" s="85"/>
      <c r="P46" s="85"/>
      <c r="Q46" s="85"/>
    </row>
    <row r="47" spans="1:17" x14ac:dyDescent="0.25">
      <c r="B47" s="38"/>
      <c r="M47" s="38"/>
    </row>
    <row r="48" spans="1:17" x14ac:dyDescent="0.25">
      <c r="B48" s="38"/>
      <c r="M48" s="38"/>
    </row>
    <row r="49" spans="2:14" x14ac:dyDescent="0.25">
      <c r="B49" s="38"/>
      <c r="M49" s="38"/>
      <c r="N49" s="25"/>
    </row>
    <row r="50" spans="2:14" x14ac:dyDescent="0.25">
      <c r="B50" s="38"/>
      <c r="M50" s="38"/>
      <c r="N50" s="25"/>
    </row>
    <row r="51" spans="2:14" x14ac:dyDescent="0.25">
      <c r="B51" s="38"/>
      <c r="M51" s="38"/>
      <c r="N51" s="25"/>
    </row>
    <row r="52" spans="2:14" x14ac:dyDescent="0.25">
      <c r="B52" s="38"/>
      <c r="M52" s="38"/>
      <c r="N52" s="25"/>
    </row>
    <row r="53" spans="2:14" x14ac:dyDescent="0.25">
      <c r="B53" s="38"/>
      <c r="M53" s="38"/>
      <c r="N53" s="25"/>
    </row>
    <row r="54" spans="2:14" x14ac:dyDescent="0.25">
      <c r="B54" s="38"/>
      <c r="M54" s="38"/>
      <c r="N54" s="25"/>
    </row>
    <row r="55" spans="2:14" x14ac:dyDescent="0.25">
      <c r="B55" s="38"/>
      <c r="M55" s="38"/>
      <c r="N55" s="25"/>
    </row>
    <row r="56" spans="2:14" x14ac:dyDescent="0.25">
      <c r="B56" s="38"/>
      <c r="M56" s="38"/>
      <c r="N56" s="25"/>
    </row>
    <row r="57" spans="2:14" x14ac:dyDescent="0.25">
      <c r="B57" s="38"/>
      <c r="M57" s="38"/>
      <c r="N57" s="25"/>
    </row>
    <row r="58" spans="2:14" x14ac:dyDescent="0.25">
      <c r="B58" s="38"/>
      <c r="M58" s="38"/>
      <c r="N58" s="25"/>
    </row>
    <row r="59" spans="2:14" x14ac:dyDescent="0.25">
      <c r="B59" s="38"/>
      <c r="M59" s="38"/>
      <c r="N59" s="25"/>
    </row>
    <row r="60" spans="2:14" x14ac:dyDescent="0.25">
      <c r="B60" s="38"/>
      <c r="M60" s="38"/>
      <c r="N60" s="25"/>
    </row>
    <row r="61" spans="2:14" x14ac:dyDescent="0.25">
      <c r="B61" s="38"/>
      <c r="M61" s="38"/>
      <c r="N61" s="25"/>
    </row>
    <row r="62" spans="2:14" x14ac:dyDescent="0.25">
      <c r="B62" s="38"/>
      <c r="M62" s="38"/>
      <c r="N62" s="25"/>
    </row>
    <row r="63" spans="2:14" x14ac:dyDescent="0.25">
      <c r="B63" s="38"/>
      <c r="M63" s="38"/>
      <c r="N63" s="25"/>
    </row>
    <row r="64" spans="2:14" x14ac:dyDescent="0.25">
      <c r="B64" s="38"/>
      <c r="M64" s="38"/>
      <c r="N64" s="25"/>
    </row>
    <row r="65" spans="1:14" x14ac:dyDescent="0.25">
      <c r="A65" s="25"/>
      <c r="B65" s="38"/>
      <c r="M65" s="38"/>
      <c r="N65" s="25"/>
    </row>
    <row r="66" spans="1:14" x14ac:dyDescent="0.25">
      <c r="A66" s="25"/>
      <c r="B66" s="38"/>
      <c r="M66" s="38"/>
      <c r="N66" s="25"/>
    </row>
    <row r="67" spans="1:14" x14ac:dyDescent="0.25">
      <c r="A67" s="25"/>
      <c r="B67" s="38"/>
      <c r="M67" s="38"/>
      <c r="N67" s="25"/>
    </row>
    <row r="68" spans="1:14" x14ac:dyDescent="0.25">
      <c r="A68" s="25"/>
      <c r="B68" s="38"/>
      <c r="M68" s="38"/>
      <c r="N68" s="25"/>
    </row>
    <row r="69" spans="1:14" x14ac:dyDescent="0.25">
      <c r="A69" s="25"/>
      <c r="B69" s="38"/>
      <c r="M69" s="38"/>
      <c r="N69" s="25"/>
    </row>
    <row r="70" spans="1:14" x14ac:dyDescent="0.25">
      <c r="A70" s="25"/>
      <c r="B70" s="38"/>
      <c r="M70" s="38"/>
      <c r="N70" s="25"/>
    </row>
    <row r="71" spans="1:14" x14ac:dyDescent="0.25">
      <c r="A71" s="25"/>
      <c r="B71" s="38"/>
      <c r="M71" s="38"/>
      <c r="N71" s="25"/>
    </row>
    <row r="72" spans="1:14" x14ac:dyDescent="0.25">
      <c r="A72" s="25"/>
      <c r="B72" s="38"/>
      <c r="M72" s="38"/>
      <c r="N72" s="25"/>
    </row>
    <row r="73" spans="1:14" x14ac:dyDescent="0.25">
      <c r="A73" s="25"/>
      <c r="B73" s="38"/>
      <c r="M73" s="38"/>
      <c r="N73" s="25"/>
    </row>
    <row r="74" spans="1:14" x14ac:dyDescent="0.25">
      <c r="A74" s="25"/>
      <c r="B74" s="38"/>
      <c r="M74" s="38"/>
      <c r="N74" s="25"/>
    </row>
    <row r="75" spans="1:14" x14ac:dyDescent="0.25">
      <c r="A75" s="25"/>
      <c r="B75" s="38"/>
      <c r="M75" s="38"/>
      <c r="N75" s="25"/>
    </row>
    <row r="76" spans="1:14" x14ac:dyDescent="0.25">
      <c r="A76" s="25"/>
      <c r="B76" s="38"/>
      <c r="M76" s="38"/>
      <c r="N76" s="25"/>
    </row>
    <row r="77" spans="1:14" x14ac:dyDescent="0.25">
      <c r="A77" s="25"/>
      <c r="B77" s="38"/>
      <c r="M77" s="38"/>
      <c r="N77" s="25"/>
    </row>
    <row r="78" spans="1:14" x14ac:dyDescent="0.25">
      <c r="A78" s="25"/>
      <c r="B78" s="38"/>
      <c r="M78" s="38"/>
      <c r="N78" s="25"/>
    </row>
    <row r="79" spans="1:14" x14ac:dyDescent="0.25">
      <c r="A79" s="25"/>
      <c r="B79" s="38"/>
      <c r="M79" s="38"/>
      <c r="N79" s="25"/>
    </row>
    <row r="80" spans="1:14" x14ac:dyDescent="0.25">
      <c r="A80" s="25"/>
      <c r="B80" s="38"/>
      <c r="M80" s="38"/>
      <c r="N80" s="25"/>
    </row>
    <row r="81" spans="1:14" x14ac:dyDescent="0.25">
      <c r="A81" s="25"/>
      <c r="B81" s="38"/>
      <c r="M81" s="38"/>
      <c r="N81" s="25"/>
    </row>
    <row r="82" spans="1:14" x14ac:dyDescent="0.25">
      <c r="A82" s="25"/>
      <c r="B82" s="38"/>
      <c r="M82" s="38"/>
      <c r="N82" s="25"/>
    </row>
    <row r="83" spans="1:14" x14ac:dyDescent="0.25">
      <c r="A83" s="25"/>
      <c r="B83" s="38"/>
      <c r="M83" s="38"/>
      <c r="N83" s="25"/>
    </row>
    <row r="84" spans="1:14" x14ac:dyDescent="0.25">
      <c r="A84" s="25"/>
      <c r="B84" s="38"/>
      <c r="M84" s="38"/>
      <c r="N84" s="25"/>
    </row>
    <row r="85" spans="1:14" x14ac:dyDescent="0.25">
      <c r="A85" s="25"/>
      <c r="B85" s="38"/>
      <c r="M85" s="38"/>
      <c r="N85" s="25"/>
    </row>
    <row r="86" spans="1:14" x14ac:dyDescent="0.25">
      <c r="A86" s="25"/>
      <c r="B86" s="38"/>
      <c r="M86" s="38"/>
      <c r="N86" s="25"/>
    </row>
    <row r="87" spans="1:14" x14ac:dyDescent="0.25">
      <c r="A87" s="25"/>
      <c r="B87" s="38"/>
      <c r="M87" s="38"/>
      <c r="N87" s="25"/>
    </row>
    <row r="88" spans="1:14" x14ac:dyDescent="0.25">
      <c r="A88" s="25"/>
      <c r="B88" s="38"/>
      <c r="M88" s="38"/>
      <c r="N88" s="25"/>
    </row>
    <row r="89" spans="1:14" x14ac:dyDescent="0.25">
      <c r="A89" s="25"/>
      <c r="B89" s="38"/>
      <c r="M89" s="38"/>
      <c r="N89" s="25"/>
    </row>
    <row r="90" spans="1:14" x14ac:dyDescent="0.25">
      <c r="A90" s="25"/>
      <c r="B90" s="38"/>
      <c r="M90" s="38"/>
      <c r="N90" s="25"/>
    </row>
    <row r="91" spans="1:14" x14ac:dyDescent="0.25">
      <c r="A91" s="25"/>
      <c r="B91" s="38"/>
      <c r="M91" s="38"/>
      <c r="N91" s="25"/>
    </row>
    <row r="92" spans="1:14" x14ac:dyDescent="0.25">
      <c r="A92" s="25"/>
      <c r="B92" s="38"/>
      <c r="M92" s="38"/>
      <c r="N92" s="25"/>
    </row>
    <row r="93" spans="1:14" x14ac:dyDescent="0.25">
      <c r="A93" s="25"/>
      <c r="B93" s="38"/>
      <c r="M93" s="38"/>
      <c r="N93" s="25"/>
    </row>
    <row r="94" spans="1:14" x14ac:dyDescent="0.25">
      <c r="A94" s="25"/>
      <c r="B94" s="38"/>
      <c r="M94" s="38"/>
      <c r="N94" s="25"/>
    </row>
    <row r="95" spans="1:14" x14ac:dyDescent="0.25">
      <c r="A95" s="25"/>
      <c r="B95" s="38"/>
      <c r="M95" s="38"/>
      <c r="N95" s="25"/>
    </row>
    <row r="96" spans="1:14" x14ac:dyDescent="0.25">
      <c r="A96" s="25"/>
      <c r="B96" s="38"/>
      <c r="M96" s="38"/>
      <c r="N96" s="25"/>
    </row>
    <row r="97" spans="1:14" x14ac:dyDescent="0.25">
      <c r="A97" s="25"/>
      <c r="B97" s="38"/>
      <c r="M97" s="38"/>
      <c r="N97" s="25"/>
    </row>
    <row r="98" spans="1:14" x14ac:dyDescent="0.25">
      <c r="A98" s="25"/>
      <c r="B98" s="38"/>
      <c r="M98" s="38"/>
      <c r="N98" s="25"/>
    </row>
    <row r="99" spans="1:14" x14ac:dyDescent="0.25">
      <c r="A99" s="25"/>
      <c r="B99" s="38"/>
      <c r="M99" s="38"/>
      <c r="N99" s="25"/>
    </row>
    <row r="100" spans="1:14" x14ac:dyDescent="0.25">
      <c r="A100" s="25"/>
      <c r="B100" s="38"/>
      <c r="M100" s="38"/>
      <c r="N100" s="25"/>
    </row>
    <row r="101" spans="1:14" x14ac:dyDescent="0.25">
      <c r="A101" s="25"/>
      <c r="B101" s="38"/>
      <c r="M101" s="38"/>
      <c r="N101" s="25"/>
    </row>
    <row r="102" spans="1:14" x14ac:dyDescent="0.25">
      <c r="A102" s="25"/>
      <c r="B102" s="38"/>
      <c r="M102" s="38"/>
      <c r="N102" s="25"/>
    </row>
    <row r="103" spans="1:14" x14ac:dyDescent="0.25">
      <c r="A103" s="25"/>
      <c r="B103" s="38"/>
      <c r="M103" s="38"/>
      <c r="N103" s="25"/>
    </row>
    <row r="104" spans="1:14" x14ac:dyDescent="0.25">
      <c r="A104" s="25"/>
      <c r="B104" s="38"/>
      <c r="M104" s="38"/>
      <c r="N104" s="25"/>
    </row>
    <row r="105" spans="1:14" x14ac:dyDescent="0.25">
      <c r="A105" s="25"/>
      <c r="B105" s="38"/>
      <c r="M105" s="38"/>
      <c r="N105" s="25"/>
    </row>
    <row r="106" spans="1:14" x14ac:dyDescent="0.25">
      <c r="A106" s="25"/>
      <c r="B106" s="38"/>
      <c r="M106" s="38"/>
      <c r="N106" s="25"/>
    </row>
    <row r="107" spans="1:14" x14ac:dyDescent="0.25">
      <c r="A107" s="25"/>
      <c r="B107" s="38"/>
      <c r="M107" s="38"/>
      <c r="N107" s="25"/>
    </row>
    <row r="108" spans="1:14" x14ac:dyDescent="0.25">
      <c r="A108" s="25"/>
      <c r="B108" s="38"/>
      <c r="M108" s="38"/>
      <c r="N108" s="25"/>
    </row>
    <row r="109" spans="1:14" x14ac:dyDescent="0.25">
      <c r="A109" s="25"/>
      <c r="B109" s="38"/>
      <c r="M109" s="38"/>
      <c r="N109" s="25"/>
    </row>
    <row r="110" spans="1:14" x14ac:dyDescent="0.25">
      <c r="A110" s="25"/>
      <c r="B110" s="38"/>
      <c r="M110" s="38"/>
      <c r="N110" s="25"/>
    </row>
    <row r="111" spans="1:14" x14ac:dyDescent="0.25">
      <c r="A111" s="25"/>
      <c r="B111" s="38"/>
      <c r="M111" s="38"/>
      <c r="N111" s="25"/>
    </row>
    <row r="112" spans="1:14" x14ac:dyDescent="0.25">
      <c r="A112" s="25"/>
      <c r="B112" s="38"/>
      <c r="M112" s="38"/>
      <c r="N112" s="25"/>
    </row>
    <row r="113" spans="1:14" x14ac:dyDescent="0.25">
      <c r="A113" s="25"/>
      <c r="B113" s="38"/>
      <c r="M113" s="38"/>
      <c r="N113" s="25"/>
    </row>
    <row r="114" spans="1:14" x14ac:dyDescent="0.25">
      <c r="A114" s="25"/>
      <c r="B114" s="38"/>
      <c r="M114" s="38"/>
      <c r="N114" s="25"/>
    </row>
    <row r="115" spans="1:14" x14ac:dyDescent="0.25">
      <c r="A115" s="25"/>
      <c r="B115" s="38"/>
      <c r="M115" s="38"/>
      <c r="N115" s="25"/>
    </row>
    <row r="116" spans="1:14" x14ac:dyDescent="0.25">
      <c r="A116" s="25"/>
      <c r="B116" s="38"/>
      <c r="M116" s="38"/>
      <c r="N116" s="25"/>
    </row>
    <row r="117" spans="1:14" x14ac:dyDescent="0.25">
      <c r="A117" s="25"/>
      <c r="B117" s="38"/>
      <c r="M117" s="38"/>
      <c r="N117" s="25"/>
    </row>
    <row r="118" spans="1:14" x14ac:dyDescent="0.25">
      <c r="A118" s="25"/>
      <c r="B118" s="38"/>
      <c r="M118" s="38"/>
      <c r="N118" s="25"/>
    </row>
    <row r="119" spans="1:14" x14ac:dyDescent="0.25">
      <c r="A119" s="25"/>
      <c r="B119" s="38"/>
      <c r="M119" s="38"/>
      <c r="N119" s="25"/>
    </row>
    <row r="120" spans="1:14" x14ac:dyDescent="0.25">
      <c r="A120" s="25"/>
      <c r="B120" s="38"/>
      <c r="M120" s="38"/>
      <c r="N120" s="25"/>
    </row>
    <row r="121" spans="1:14" x14ac:dyDescent="0.25">
      <c r="A121" s="25"/>
      <c r="B121" s="38"/>
      <c r="M121" s="38"/>
      <c r="N121" s="25"/>
    </row>
    <row r="122" spans="1:14" x14ac:dyDescent="0.25">
      <c r="A122" s="25"/>
      <c r="B122" s="38"/>
      <c r="M122" s="38"/>
      <c r="N122" s="25"/>
    </row>
    <row r="123" spans="1:14" x14ac:dyDescent="0.25">
      <c r="A123" s="25"/>
      <c r="B123" s="38"/>
      <c r="M123" s="38"/>
      <c r="N123" s="25"/>
    </row>
    <row r="124" spans="1:14" x14ac:dyDescent="0.25">
      <c r="A124" s="25"/>
      <c r="B124" s="38"/>
      <c r="M124" s="38"/>
      <c r="N124" s="25"/>
    </row>
    <row r="125" spans="1:14" x14ac:dyDescent="0.25">
      <c r="A125" s="25"/>
      <c r="B125" s="38"/>
      <c r="M125" s="38"/>
      <c r="N125" s="25"/>
    </row>
    <row r="126" spans="1:14" x14ac:dyDescent="0.25">
      <c r="A126" s="25"/>
      <c r="B126" s="38"/>
      <c r="M126" s="38"/>
      <c r="N126" s="25"/>
    </row>
    <row r="127" spans="1:14" x14ac:dyDescent="0.25">
      <c r="A127" s="25"/>
      <c r="B127" s="38"/>
      <c r="M127" s="38"/>
      <c r="N127" s="25"/>
    </row>
    <row r="128" spans="1:14" x14ac:dyDescent="0.25">
      <c r="A128" s="25"/>
      <c r="B128" s="38"/>
      <c r="M128" s="38"/>
      <c r="N128" s="25"/>
    </row>
    <row r="129" spans="1:14" x14ac:dyDescent="0.25">
      <c r="A129" s="25"/>
      <c r="B129" s="38"/>
      <c r="M129" s="38"/>
      <c r="N129" s="25"/>
    </row>
    <row r="130" spans="1:14" x14ac:dyDescent="0.25">
      <c r="A130" s="25"/>
      <c r="B130" s="38"/>
      <c r="M130" s="38"/>
      <c r="N130" s="25"/>
    </row>
    <row r="131" spans="1:14" x14ac:dyDescent="0.25">
      <c r="A131" s="25"/>
      <c r="B131" s="38"/>
      <c r="M131" s="38"/>
      <c r="N131" s="25"/>
    </row>
    <row r="132" spans="1:14" x14ac:dyDescent="0.25">
      <c r="A132" s="25"/>
      <c r="B132" s="38"/>
      <c r="M132" s="38"/>
      <c r="N132" s="25"/>
    </row>
    <row r="133" spans="1:14" x14ac:dyDescent="0.25">
      <c r="A133" s="25"/>
      <c r="B133" s="38"/>
      <c r="M133" s="38"/>
      <c r="N133" s="25"/>
    </row>
    <row r="134" spans="1:14" x14ac:dyDescent="0.25">
      <c r="A134" s="25"/>
      <c r="B134" s="38"/>
      <c r="M134" s="38"/>
      <c r="N134" s="25"/>
    </row>
    <row r="135" spans="1:14" x14ac:dyDescent="0.25">
      <c r="A135" s="25"/>
      <c r="B135" s="38"/>
      <c r="M135" s="38"/>
      <c r="N135" s="25"/>
    </row>
    <row r="136" spans="1:14" x14ac:dyDescent="0.25">
      <c r="A136" s="25"/>
      <c r="B136" s="38"/>
      <c r="M136" s="38"/>
      <c r="N136" s="25"/>
    </row>
    <row r="137" spans="1:14" x14ac:dyDescent="0.25">
      <c r="A137" s="25"/>
      <c r="B137" s="38"/>
      <c r="M137" s="38"/>
      <c r="N137" s="25"/>
    </row>
    <row r="138" spans="1:14" x14ac:dyDescent="0.25">
      <c r="A138" s="25"/>
      <c r="B138" s="38"/>
      <c r="M138" s="38"/>
      <c r="N138" s="25"/>
    </row>
    <row r="139" spans="1:14" x14ac:dyDescent="0.25">
      <c r="A139" s="25"/>
      <c r="B139" s="38"/>
      <c r="M139" s="38"/>
      <c r="N139" s="25"/>
    </row>
    <row r="140" spans="1:14" x14ac:dyDescent="0.25">
      <c r="A140" s="25"/>
      <c r="B140" s="38"/>
      <c r="M140" s="38"/>
      <c r="N140" s="25"/>
    </row>
    <row r="141" spans="1:14" x14ac:dyDescent="0.25">
      <c r="A141" s="25"/>
      <c r="B141" s="38"/>
      <c r="M141" s="38"/>
      <c r="N141" s="25"/>
    </row>
    <row r="142" spans="1:14" x14ac:dyDescent="0.25">
      <c r="A142" s="25"/>
      <c r="B142" s="38"/>
      <c r="M142" s="38"/>
      <c r="N142" s="25"/>
    </row>
    <row r="143" spans="1:14" x14ac:dyDescent="0.25">
      <c r="A143" s="25"/>
      <c r="B143" s="38"/>
      <c r="M143" s="38"/>
      <c r="N143" s="25"/>
    </row>
    <row r="144" spans="1:14" x14ac:dyDescent="0.25">
      <c r="A144" s="25"/>
      <c r="B144" s="38"/>
      <c r="M144" s="38"/>
      <c r="N144" s="25"/>
    </row>
    <row r="145" spans="1:14" x14ac:dyDescent="0.25">
      <c r="A145" s="25"/>
      <c r="B145" s="38"/>
      <c r="M145" s="38"/>
      <c r="N145" s="25"/>
    </row>
    <row r="146" spans="1:14" x14ac:dyDescent="0.25">
      <c r="A146" s="25"/>
      <c r="B146" s="38"/>
      <c r="M146" s="38"/>
      <c r="N146" s="25"/>
    </row>
    <row r="147" spans="1:14" x14ac:dyDescent="0.25">
      <c r="A147" s="25"/>
      <c r="B147" s="38"/>
      <c r="M147" s="38"/>
      <c r="N147" s="25"/>
    </row>
    <row r="148" spans="1:14" x14ac:dyDescent="0.25">
      <c r="A148" s="25"/>
      <c r="B148" s="38"/>
      <c r="M148" s="38"/>
      <c r="N148" s="25"/>
    </row>
    <row r="149" spans="1:14" x14ac:dyDescent="0.25">
      <c r="A149" s="25"/>
      <c r="B149" s="38"/>
      <c r="M149" s="38"/>
      <c r="N149" s="25"/>
    </row>
    <row r="150" spans="1:14" x14ac:dyDescent="0.25">
      <c r="A150" s="25"/>
      <c r="B150" s="38"/>
      <c r="M150" s="38"/>
      <c r="N150" s="25"/>
    </row>
    <row r="151" spans="1:14" x14ac:dyDescent="0.25">
      <c r="A151" s="25"/>
      <c r="B151" s="38"/>
      <c r="M151" s="38"/>
      <c r="N151" s="25"/>
    </row>
    <row r="152" spans="1:14" x14ac:dyDescent="0.25">
      <c r="A152" s="25"/>
      <c r="B152" s="38"/>
      <c r="M152" s="38"/>
      <c r="N152" s="25"/>
    </row>
    <row r="153" spans="1:14" x14ac:dyDescent="0.25">
      <c r="A153" s="25"/>
      <c r="B153" s="38"/>
      <c r="M153" s="38"/>
      <c r="N153" s="25"/>
    </row>
    <row r="154" spans="1:14" x14ac:dyDescent="0.25">
      <c r="A154" s="25"/>
      <c r="B154" s="38"/>
      <c r="M154" s="38"/>
      <c r="N154" s="25"/>
    </row>
    <row r="155" spans="1:14" x14ac:dyDescent="0.25">
      <c r="A155" s="25"/>
      <c r="B155" s="38"/>
      <c r="M155" s="38"/>
      <c r="N155" s="25"/>
    </row>
    <row r="156" spans="1:14" x14ac:dyDescent="0.25">
      <c r="A156" s="25"/>
      <c r="B156" s="38"/>
      <c r="M156" s="38"/>
      <c r="N156" s="25"/>
    </row>
    <row r="157" spans="1:14" x14ac:dyDescent="0.25">
      <c r="A157" s="25"/>
      <c r="B157" s="38"/>
      <c r="M157" s="38"/>
      <c r="N157" s="25"/>
    </row>
    <row r="158" spans="1:14" x14ac:dyDescent="0.25">
      <c r="A158" s="25"/>
      <c r="B158" s="38"/>
      <c r="M158" s="38"/>
      <c r="N158" s="25"/>
    </row>
    <row r="159" spans="1:14" x14ac:dyDescent="0.25">
      <c r="A159" s="25"/>
      <c r="B159" s="38"/>
      <c r="M159" s="38"/>
      <c r="N159" s="25"/>
    </row>
    <row r="160" spans="1:14" x14ac:dyDescent="0.25">
      <c r="A160" s="25"/>
      <c r="B160" s="38"/>
      <c r="M160" s="38"/>
      <c r="N160" s="25"/>
    </row>
    <row r="161" spans="1:14" x14ac:dyDescent="0.25">
      <c r="A161" s="25"/>
      <c r="B161" s="38"/>
      <c r="M161" s="38"/>
      <c r="N161" s="25"/>
    </row>
    <row r="162" spans="1:14" x14ac:dyDescent="0.25">
      <c r="A162" s="25"/>
      <c r="B162" s="38"/>
      <c r="M162" s="38"/>
      <c r="N162" s="25"/>
    </row>
    <row r="163" spans="1:14" x14ac:dyDescent="0.25">
      <c r="A163" s="25"/>
      <c r="B163" s="38"/>
      <c r="M163" s="38"/>
      <c r="N163" s="25"/>
    </row>
    <row r="164" spans="1:14" x14ac:dyDescent="0.25">
      <c r="A164" s="25"/>
      <c r="B164" s="38"/>
      <c r="M164" s="38"/>
      <c r="N164" s="25"/>
    </row>
    <row r="165" spans="1:14" x14ac:dyDescent="0.25">
      <c r="A165" s="25"/>
      <c r="B165" s="38"/>
      <c r="M165" s="38"/>
      <c r="N165" s="25"/>
    </row>
    <row r="166" spans="1:14" x14ac:dyDescent="0.25">
      <c r="A166" s="25"/>
      <c r="B166" s="38"/>
      <c r="M166" s="38"/>
      <c r="N166" s="25"/>
    </row>
    <row r="167" spans="1:14" x14ac:dyDescent="0.25">
      <c r="A167" s="25"/>
      <c r="B167" s="38"/>
      <c r="M167" s="38"/>
      <c r="N167" s="25"/>
    </row>
    <row r="168" spans="1:14" x14ac:dyDescent="0.25">
      <c r="A168" s="25"/>
      <c r="B168" s="38"/>
      <c r="M168" s="38"/>
      <c r="N168" s="25"/>
    </row>
    <row r="169" spans="1:14" x14ac:dyDescent="0.25">
      <c r="A169" s="25"/>
      <c r="B169" s="38"/>
      <c r="M169" s="38"/>
      <c r="N169" s="25"/>
    </row>
    <row r="170" spans="1:14" x14ac:dyDescent="0.25">
      <c r="A170" s="25"/>
      <c r="B170" s="38"/>
      <c r="M170" s="38"/>
      <c r="N170" s="25"/>
    </row>
    <row r="171" spans="1:14" x14ac:dyDescent="0.25">
      <c r="A171" s="25"/>
      <c r="B171" s="38"/>
      <c r="M171" s="38"/>
      <c r="N171" s="25"/>
    </row>
    <row r="172" spans="1:14" x14ac:dyDescent="0.25">
      <c r="A172" s="25"/>
      <c r="B172" s="38"/>
      <c r="M172" s="38"/>
      <c r="N172" s="25"/>
    </row>
    <row r="173" spans="1:14" x14ac:dyDescent="0.25">
      <c r="A173" s="25"/>
      <c r="B173" s="38"/>
      <c r="M173" s="38"/>
      <c r="N173" s="25"/>
    </row>
    <row r="174" spans="1:14" x14ac:dyDescent="0.25">
      <c r="A174" s="25"/>
      <c r="B174" s="38"/>
      <c r="M174" s="38"/>
      <c r="N174" s="25"/>
    </row>
    <row r="175" spans="1:14" x14ac:dyDescent="0.25">
      <c r="A175" s="25"/>
      <c r="B175" s="38"/>
      <c r="M175" s="38"/>
      <c r="N175" s="25"/>
    </row>
    <row r="176" spans="1:14" x14ac:dyDescent="0.25">
      <c r="A176" s="25"/>
      <c r="B176" s="38"/>
      <c r="M176" s="38"/>
      <c r="N176" s="25"/>
    </row>
    <row r="177" spans="1:14" x14ac:dyDescent="0.25">
      <c r="A177" s="25"/>
      <c r="B177" s="38"/>
      <c r="M177" s="38"/>
      <c r="N177" s="25"/>
    </row>
    <row r="178" spans="1:14" x14ac:dyDescent="0.25">
      <c r="A178" s="25"/>
      <c r="B178" s="38"/>
      <c r="M178" s="38"/>
      <c r="N178" s="25"/>
    </row>
    <row r="179" spans="1:14" x14ac:dyDescent="0.25">
      <c r="A179" s="25"/>
      <c r="B179" s="38"/>
      <c r="M179" s="38"/>
      <c r="N179" s="25"/>
    </row>
    <row r="180" spans="1:14" x14ac:dyDescent="0.25">
      <c r="A180" s="25"/>
      <c r="B180" s="38"/>
      <c r="M180" s="38"/>
      <c r="N180" s="25"/>
    </row>
    <row r="181" spans="1:14" x14ac:dyDescent="0.25">
      <c r="A181" s="25"/>
      <c r="B181" s="38"/>
      <c r="M181" s="38"/>
      <c r="N181" s="25"/>
    </row>
    <row r="182" spans="1:14" x14ac:dyDescent="0.25">
      <c r="A182" s="25"/>
      <c r="B182" s="38"/>
      <c r="M182" s="38"/>
      <c r="N182" s="25"/>
    </row>
    <row r="183" spans="1:14" x14ac:dyDescent="0.25">
      <c r="A183" s="25"/>
      <c r="B183" s="38"/>
      <c r="M183" s="38"/>
      <c r="N183" s="25"/>
    </row>
    <row r="184" spans="1:14" x14ac:dyDescent="0.25">
      <c r="A184" s="25"/>
      <c r="B184" s="38"/>
      <c r="M184" s="38"/>
      <c r="N184" s="25"/>
    </row>
    <row r="185" spans="1:14" x14ac:dyDescent="0.25">
      <c r="A185" s="25"/>
      <c r="B185" s="38"/>
      <c r="M185" s="38"/>
      <c r="N185" s="25"/>
    </row>
    <row r="186" spans="1:14" x14ac:dyDescent="0.25">
      <c r="A186" s="25"/>
      <c r="B186" s="38"/>
      <c r="M186" s="38"/>
      <c r="N186" s="25"/>
    </row>
    <row r="187" spans="1:14" x14ac:dyDescent="0.25">
      <c r="A187" s="25"/>
      <c r="B187" s="38"/>
      <c r="M187" s="38"/>
      <c r="N187" s="25"/>
    </row>
    <row r="188" spans="1:14" x14ac:dyDescent="0.25">
      <c r="A188" s="25"/>
      <c r="B188" s="38"/>
      <c r="M188" s="38"/>
      <c r="N188" s="25"/>
    </row>
    <row r="189" spans="1:14" x14ac:dyDescent="0.25">
      <c r="A189" s="25"/>
      <c r="B189" s="38"/>
      <c r="M189" s="38"/>
      <c r="N189" s="25"/>
    </row>
    <row r="190" spans="1:14" x14ac:dyDescent="0.25">
      <c r="A190" s="25"/>
      <c r="B190" s="38"/>
      <c r="M190" s="38"/>
      <c r="N190" s="25"/>
    </row>
    <row r="191" spans="1:14" x14ac:dyDescent="0.25">
      <c r="A191" s="25"/>
      <c r="B191" s="38"/>
      <c r="M191" s="38"/>
      <c r="N191" s="25"/>
    </row>
    <row r="192" spans="1:14" x14ac:dyDescent="0.25">
      <c r="A192" s="25"/>
      <c r="B192" s="38"/>
      <c r="M192" s="38"/>
      <c r="N192" s="25"/>
    </row>
    <row r="193" spans="1:14" x14ac:dyDescent="0.25">
      <c r="A193" s="25"/>
      <c r="B193" s="38"/>
      <c r="M193" s="38"/>
      <c r="N193" s="25"/>
    </row>
    <row r="194" spans="1:14" x14ac:dyDescent="0.25">
      <c r="A194" s="25"/>
      <c r="B194" s="38"/>
      <c r="M194" s="38"/>
      <c r="N194" s="25"/>
    </row>
    <row r="195" spans="1:14" x14ac:dyDescent="0.25">
      <c r="A195" s="25"/>
      <c r="B195" s="38"/>
      <c r="M195" s="38"/>
      <c r="N195" s="25"/>
    </row>
    <row r="196" spans="1:14" x14ac:dyDescent="0.25">
      <c r="A196" s="25"/>
      <c r="B196" s="38"/>
      <c r="M196" s="38"/>
      <c r="N196" s="25"/>
    </row>
    <row r="197" spans="1:14" x14ac:dyDescent="0.25">
      <c r="A197" s="25"/>
      <c r="B197" s="38"/>
      <c r="M197" s="38"/>
      <c r="N197" s="25"/>
    </row>
    <row r="198" spans="1:14" x14ac:dyDescent="0.25">
      <c r="A198" s="25"/>
      <c r="B198" s="38"/>
      <c r="M198" s="38"/>
      <c r="N198" s="25"/>
    </row>
    <row r="199" spans="1:14" x14ac:dyDescent="0.25">
      <c r="A199" s="25"/>
      <c r="B199" s="38"/>
      <c r="M199" s="38"/>
      <c r="N199" s="25"/>
    </row>
    <row r="200" spans="1:14" x14ac:dyDescent="0.25">
      <c r="A200" s="25"/>
      <c r="B200" s="38"/>
      <c r="M200" s="38"/>
      <c r="N200" s="25"/>
    </row>
    <row r="201" spans="1:14" x14ac:dyDescent="0.25">
      <c r="A201" s="25"/>
      <c r="B201" s="38"/>
      <c r="M201" s="38"/>
      <c r="N201" s="25"/>
    </row>
    <row r="202" spans="1:14" x14ac:dyDescent="0.25">
      <c r="A202" s="25"/>
      <c r="B202" s="38"/>
      <c r="M202" s="38"/>
      <c r="N202" s="25"/>
    </row>
    <row r="203" spans="1:14" x14ac:dyDescent="0.25">
      <c r="A203" s="25"/>
      <c r="B203" s="38"/>
      <c r="M203" s="38"/>
      <c r="N203" s="25"/>
    </row>
    <row r="204" spans="1:14" x14ac:dyDescent="0.25">
      <c r="A204" s="25"/>
      <c r="B204" s="38"/>
      <c r="M204" s="38"/>
      <c r="N204" s="25"/>
    </row>
    <row r="205" spans="1:14" x14ac:dyDescent="0.25">
      <c r="A205" s="25"/>
      <c r="B205" s="38"/>
      <c r="M205" s="38"/>
      <c r="N205" s="25"/>
    </row>
  </sheetData>
  <mergeCells count="37">
    <mergeCell ref="A40:A42"/>
    <mergeCell ref="N7:N9"/>
    <mergeCell ref="N10:N12"/>
    <mergeCell ref="N13:N15"/>
    <mergeCell ref="A7:A9"/>
    <mergeCell ref="A10:A12"/>
    <mergeCell ref="A13:A15"/>
    <mergeCell ref="A22:A24"/>
    <mergeCell ref="N22:N24"/>
    <mergeCell ref="A34:A36"/>
    <mergeCell ref="A37:A39"/>
    <mergeCell ref="A28:A30"/>
    <mergeCell ref="N28:N30"/>
    <mergeCell ref="A31:A33"/>
    <mergeCell ref="A1:N1"/>
    <mergeCell ref="A2:N2"/>
    <mergeCell ref="A3:N3"/>
    <mergeCell ref="A5:A6"/>
    <mergeCell ref="B5:B6"/>
    <mergeCell ref="M5:M6"/>
    <mergeCell ref="N5:N6"/>
    <mergeCell ref="Q26:T31"/>
    <mergeCell ref="L46:N46"/>
    <mergeCell ref="C5:L5"/>
    <mergeCell ref="A46:J46"/>
    <mergeCell ref="N37:N39"/>
    <mergeCell ref="N40:N42"/>
    <mergeCell ref="N43:N45"/>
    <mergeCell ref="N16:N18"/>
    <mergeCell ref="N31:N33"/>
    <mergeCell ref="N34:N36"/>
    <mergeCell ref="N19:N21"/>
    <mergeCell ref="N25:N27"/>
    <mergeCell ref="A16:A18"/>
    <mergeCell ref="A19:A21"/>
    <mergeCell ref="A43:A45"/>
    <mergeCell ref="A25:A27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>
    <oddFooter>&amp;L_x000D_&amp;1#&amp;"Aptos"&amp;10&amp;K13A10E Classification: C0 Public - تصنيف الوثيقة عام</oddFooter>
  </headerFooter>
  <rowBreaks count="1" manualBreakCount="1">
    <brk id="46" max="12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4"/>
  <dimension ref="A1:Q205"/>
  <sheetViews>
    <sheetView view="pageBreakPreview" zoomScaleNormal="100" zoomScaleSheetLayoutView="100" workbookViewId="0">
      <selection activeCell="O18" sqref="O18"/>
    </sheetView>
  </sheetViews>
  <sheetFormatPr defaultColWidth="9.140625" defaultRowHeight="15" x14ac:dyDescent="0.25"/>
  <cols>
    <col min="1" max="1" width="26.42578125" style="38" customWidth="1"/>
    <col min="2" max="2" width="10.7109375" style="40" customWidth="1"/>
    <col min="3" max="4" width="9.7109375" style="38" customWidth="1"/>
    <col min="5" max="10" width="11.42578125" style="38" customWidth="1"/>
    <col min="11" max="11" width="10.85546875" style="38" customWidth="1"/>
    <col min="12" max="12" width="11.42578125" style="38" customWidth="1"/>
    <col min="13" max="13" width="10.7109375" style="40" customWidth="1"/>
    <col min="14" max="14" width="24.42578125" style="38" customWidth="1"/>
    <col min="15" max="256" width="9.140625" style="25"/>
    <col min="257" max="257" width="22.42578125" style="25" customWidth="1"/>
    <col min="258" max="258" width="10.7109375" style="25" customWidth="1"/>
    <col min="259" max="268" width="8.7109375" style="25" customWidth="1"/>
    <col min="269" max="269" width="10.7109375" style="25" customWidth="1"/>
    <col min="270" max="270" width="21" style="25" customWidth="1"/>
    <col min="271" max="512" width="9.140625" style="25"/>
    <col min="513" max="513" width="22.42578125" style="25" customWidth="1"/>
    <col min="514" max="514" width="10.7109375" style="25" customWidth="1"/>
    <col min="515" max="524" width="8.7109375" style="25" customWidth="1"/>
    <col min="525" max="525" width="10.7109375" style="25" customWidth="1"/>
    <col min="526" max="526" width="21" style="25" customWidth="1"/>
    <col min="527" max="768" width="9.140625" style="25"/>
    <col min="769" max="769" width="22.42578125" style="25" customWidth="1"/>
    <col min="770" max="770" width="10.7109375" style="25" customWidth="1"/>
    <col min="771" max="780" width="8.7109375" style="25" customWidth="1"/>
    <col min="781" max="781" width="10.7109375" style="25" customWidth="1"/>
    <col min="782" max="782" width="21" style="25" customWidth="1"/>
    <col min="783" max="1024" width="9.140625" style="25"/>
    <col min="1025" max="1025" width="22.42578125" style="25" customWidth="1"/>
    <col min="1026" max="1026" width="10.7109375" style="25" customWidth="1"/>
    <col min="1027" max="1036" width="8.7109375" style="25" customWidth="1"/>
    <col min="1037" max="1037" width="10.7109375" style="25" customWidth="1"/>
    <col min="1038" max="1038" width="21" style="25" customWidth="1"/>
    <col min="1039" max="1280" width="9.140625" style="25"/>
    <col min="1281" max="1281" width="22.42578125" style="25" customWidth="1"/>
    <col min="1282" max="1282" width="10.7109375" style="25" customWidth="1"/>
    <col min="1283" max="1292" width="8.7109375" style="25" customWidth="1"/>
    <col min="1293" max="1293" width="10.7109375" style="25" customWidth="1"/>
    <col min="1294" max="1294" width="21" style="25" customWidth="1"/>
    <col min="1295" max="1536" width="9.140625" style="25"/>
    <col min="1537" max="1537" width="22.42578125" style="25" customWidth="1"/>
    <col min="1538" max="1538" width="10.7109375" style="25" customWidth="1"/>
    <col min="1539" max="1548" width="8.7109375" style="25" customWidth="1"/>
    <col min="1549" max="1549" width="10.7109375" style="25" customWidth="1"/>
    <col min="1550" max="1550" width="21" style="25" customWidth="1"/>
    <col min="1551" max="1792" width="9.140625" style="25"/>
    <col min="1793" max="1793" width="22.42578125" style="25" customWidth="1"/>
    <col min="1794" max="1794" width="10.7109375" style="25" customWidth="1"/>
    <col min="1795" max="1804" width="8.7109375" style="25" customWidth="1"/>
    <col min="1805" max="1805" width="10.7109375" style="25" customWidth="1"/>
    <col min="1806" max="1806" width="21" style="25" customWidth="1"/>
    <col min="1807" max="2048" width="9.140625" style="25"/>
    <col min="2049" max="2049" width="22.42578125" style="25" customWidth="1"/>
    <col min="2050" max="2050" width="10.7109375" style="25" customWidth="1"/>
    <col min="2051" max="2060" width="8.7109375" style="25" customWidth="1"/>
    <col min="2061" max="2061" width="10.7109375" style="25" customWidth="1"/>
    <col min="2062" max="2062" width="21" style="25" customWidth="1"/>
    <col min="2063" max="2304" width="9.140625" style="25"/>
    <col min="2305" max="2305" width="22.42578125" style="25" customWidth="1"/>
    <col min="2306" max="2306" width="10.7109375" style="25" customWidth="1"/>
    <col min="2307" max="2316" width="8.7109375" style="25" customWidth="1"/>
    <col min="2317" max="2317" width="10.7109375" style="25" customWidth="1"/>
    <col min="2318" max="2318" width="21" style="25" customWidth="1"/>
    <col min="2319" max="2560" width="9.140625" style="25"/>
    <col min="2561" max="2561" width="22.42578125" style="25" customWidth="1"/>
    <col min="2562" max="2562" width="10.7109375" style="25" customWidth="1"/>
    <col min="2563" max="2572" width="8.7109375" style="25" customWidth="1"/>
    <col min="2573" max="2573" width="10.7109375" style="25" customWidth="1"/>
    <col min="2574" max="2574" width="21" style="25" customWidth="1"/>
    <col min="2575" max="2816" width="9.140625" style="25"/>
    <col min="2817" max="2817" width="22.42578125" style="25" customWidth="1"/>
    <col min="2818" max="2818" width="10.7109375" style="25" customWidth="1"/>
    <col min="2819" max="2828" width="8.7109375" style="25" customWidth="1"/>
    <col min="2829" max="2829" width="10.7109375" style="25" customWidth="1"/>
    <col min="2830" max="2830" width="21" style="25" customWidth="1"/>
    <col min="2831" max="3072" width="9.140625" style="25"/>
    <col min="3073" max="3073" width="22.42578125" style="25" customWidth="1"/>
    <col min="3074" max="3074" width="10.7109375" style="25" customWidth="1"/>
    <col min="3075" max="3084" width="8.7109375" style="25" customWidth="1"/>
    <col min="3085" max="3085" width="10.7109375" style="25" customWidth="1"/>
    <col min="3086" max="3086" width="21" style="25" customWidth="1"/>
    <col min="3087" max="3328" width="9.140625" style="25"/>
    <col min="3329" max="3329" width="22.42578125" style="25" customWidth="1"/>
    <col min="3330" max="3330" width="10.7109375" style="25" customWidth="1"/>
    <col min="3331" max="3340" width="8.7109375" style="25" customWidth="1"/>
    <col min="3341" max="3341" width="10.7109375" style="25" customWidth="1"/>
    <col min="3342" max="3342" width="21" style="25" customWidth="1"/>
    <col min="3343" max="3584" width="9.140625" style="25"/>
    <col min="3585" max="3585" width="22.42578125" style="25" customWidth="1"/>
    <col min="3586" max="3586" width="10.7109375" style="25" customWidth="1"/>
    <col min="3587" max="3596" width="8.7109375" style="25" customWidth="1"/>
    <col min="3597" max="3597" width="10.7109375" style="25" customWidth="1"/>
    <col min="3598" max="3598" width="21" style="25" customWidth="1"/>
    <col min="3599" max="3840" width="9.140625" style="25"/>
    <col min="3841" max="3841" width="22.42578125" style="25" customWidth="1"/>
    <col min="3842" max="3842" width="10.7109375" style="25" customWidth="1"/>
    <col min="3843" max="3852" width="8.7109375" style="25" customWidth="1"/>
    <col min="3853" max="3853" width="10.7109375" style="25" customWidth="1"/>
    <col min="3854" max="3854" width="21" style="25" customWidth="1"/>
    <col min="3855" max="4096" width="9.140625" style="25"/>
    <col min="4097" max="4097" width="22.42578125" style="25" customWidth="1"/>
    <col min="4098" max="4098" width="10.7109375" style="25" customWidth="1"/>
    <col min="4099" max="4108" width="8.7109375" style="25" customWidth="1"/>
    <col min="4109" max="4109" width="10.7109375" style="25" customWidth="1"/>
    <col min="4110" max="4110" width="21" style="25" customWidth="1"/>
    <col min="4111" max="4352" width="9.140625" style="25"/>
    <col min="4353" max="4353" width="22.42578125" style="25" customWidth="1"/>
    <col min="4354" max="4354" width="10.7109375" style="25" customWidth="1"/>
    <col min="4355" max="4364" width="8.7109375" style="25" customWidth="1"/>
    <col min="4365" max="4365" width="10.7109375" style="25" customWidth="1"/>
    <col min="4366" max="4366" width="21" style="25" customWidth="1"/>
    <col min="4367" max="4608" width="9.140625" style="25"/>
    <col min="4609" max="4609" width="22.42578125" style="25" customWidth="1"/>
    <col min="4610" max="4610" width="10.7109375" style="25" customWidth="1"/>
    <col min="4611" max="4620" width="8.7109375" style="25" customWidth="1"/>
    <col min="4621" max="4621" width="10.7109375" style="25" customWidth="1"/>
    <col min="4622" max="4622" width="21" style="25" customWidth="1"/>
    <col min="4623" max="4864" width="9.140625" style="25"/>
    <col min="4865" max="4865" width="22.42578125" style="25" customWidth="1"/>
    <col min="4866" max="4866" width="10.7109375" style="25" customWidth="1"/>
    <col min="4867" max="4876" width="8.7109375" style="25" customWidth="1"/>
    <col min="4877" max="4877" width="10.7109375" style="25" customWidth="1"/>
    <col min="4878" max="4878" width="21" style="25" customWidth="1"/>
    <col min="4879" max="5120" width="9.140625" style="25"/>
    <col min="5121" max="5121" width="22.42578125" style="25" customWidth="1"/>
    <col min="5122" max="5122" width="10.7109375" style="25" customWidth="1"/>
    <col min="5123" max="5132" width="8.7109375" style="25" customWidth="1"/>
    <col min="5133" max="5133" width="10.7109375" style="25" customWidth="1"/>
    <col min="5134" max="5134" width="21" style="25" customWidth="1"/>
    <col min="5135" max="5376" width="9.140625" style="25"/>
    <col min="5377" max="5377" width="22.42578125" style="25" customWidth="1"/>
    <col min="5378" max="5378" width="10.7109375" style="25" customWidth="1"/>
    <col min="5379" max="5388" width="8.7109375" style="25" customWidth="1"/>
    <col min="5389" max="5389" width="10.7109375" style="25" customWidth="1"/>
    <col min="5390" max="5390" width="21" style="25" customWidth="1"/>
    <col min="5391" max="5632" width="9.140625" style="25"/>
    <col min="5633" max="5633" width="22.42578125" style="25" customWidth="1"/>
    <col min="5634" max="5634" width="10.7109375" style="25" customWidth="1"/>
    <col min="5635" max="5644" width="8.7109375" style="25" customWidth="1"/>
    <col min="5645" max="5645" width="10.7109375" style="25" customWidth="1"/>
    <col min="5646" max="5646" width="21" style="25" customWidth="1"/>
    <col min="5647" max="5888" width="9.140625" style="25"/>
    <col min="5889" max="5889" width="22.42578125" style="25" customWidth="1"/>
    <col min="5890" max="5890" width="10.7109375" style="25" customWidth="1"/>
    <col min="5891" max="5900" width="8.7109375" style="25" customWidth="1"/>
    <col min="5901" max="5901" width="10.7109375" style="25" customWidth="1"/>
    <col min="5902" max="5902" width="21" style="25" customWidth="1"/>
    <col min="5903" max="6144" width="9.140625" style="25"/>
    <col min="6145" max="6145" width="22.42578125" style="25" customWidth="1"/>
    <col min="6146" max="6146" width="10.7109375" style="25" customWidth="1"/>
    <col min="6147" max="6156" width="8.7109375" style="25" customWidth="1"/>
    <col min="6157" max="6157" width="10.7109375" style="25" customWidth="1"/>
    <col min="6158" max="6158" width="21" style="25" customWidth="1"/>
    <col min="6159" max="6400" width="9.140625" style="25"/>
    <col min="6401" max="6401" width="22.42578125" style="25" customWidth="1"/>
    <col min="6402" max="6402" width="10.7109375" style="25" customWidth="1"/>
    <col min="6403" max="6412" width="8.7109375" style="25" customWidth="1"/>
    <col min="6413" max="6413" width="10.7109375" style="25" customWidth="1"/>
    <col min="6414" max="6414" width="21" style="25" customWidth="1"/>
    <col min="6415" max="6656" width="9.140625" style="25"/>
    <col min="6657" max="6657" width="22.42578125" style="25" customWidth="1"/>
    <col min="6658" max="6658" width="10.7109375" style="25" customWidth="1"/>
    <col min="6659" max="6668" width="8.7109375" style="25" customWidth="1"/>
    <col min="6669" max="6669" width="10.7109375" style="25" customWidth="1"/>
    <col min="6670" max="6670" width="21" style="25" customWidth="1"/>
    <col min="6671" max="6912" width="9.140625" style="25"/>
    <col min="6913" max="6913" width="22.42578125" style="25" customWidth="1"/>
    <col min="6914" max="6914" width="10.7109375" style="25" customWidth="1"/>
    <col min="6915" max="6924" width="8.7109375" style="25" customWidth="1"/>
    <col min="6925" max="6925" width="10.7109375" style="25" customWidth="1"/>
    <col min="6926" max="6926" width="21" style="25" customWidth="1"/>
    <col min="6927" max="7168" width="9.140625" style="25"/>
    <col min="7169" max="7169" width="22.42578125" style="25" customWidth="1"/>
    <col min="7170" max="7170" width="10.7109375" style="25" customWidth="1"/>
    <col min="7171" max="7180" width="8.7109375" style="25" customWidth="1"/>
    <col min="7181" max="7181" width="10.7109375" style="25" customWidth="1"/>
    <col min="7182" max="7182" width="21" style="25" customWidth="1"/>
    <col min="7183" max="7424" width="9.140625" style="25"/>
    <col min="7425" max="7425" width="22.42578125" style="25" customWidth="1"/>
    <col min="7426" max="7426" width="10.7109375" style="25" customWidth="1"/>
    <col min="7427" max="7436" width="8.7109375" style="25" customWidth="1"/>
    <col min="7437" max="7437" width="10.7109375" style="25" customWidth="1"/>
    <col min="7438" max="7438" width="21" style="25" customWidth="1"/>
    <col min="7439" max="7680" width="9.140625" style="25"/>
    <col min="7681" max="7681" width="22.42578125" style="25" customWidth="1"/>
    <col min="7682" max="7682" width="10.7109375" style="25" customWidth="1"/>
    <col min="7683" max="7692" width="8.7109375" style="25" customWidth="1"/>
    <col min="7693" max="7693" width="10.7109375" style="25" customWidth="1"/>
    <col min="7694" max="7694" width="21" style="25" customWidth="1"/>
    <col min="7695" max="7936" width="9.140625" style="25"/>
    <col min="7937" max="7937" width="22.42578125" style="25" customWidth="1"/>
    <col min="7938" max="7938" width="10.7109375" style="25" customWidth="1"/>
    <col min="7939" max="7948" width="8.7109375" style="25" customWidth="1"/>
    <col min="7949" max="7949" width="10.7109375" style="25" customWidth="1"/>
    <col min="7950" max="7950" width="21" style="25" customWidth="1"/>
    <col min="7951" max="8192" width="9.140625" style="25"/>
    <col min="8193" max="8193" width="22.42578125" style="25" customWidth="1"/>
    <col min="8194" max="8194" width="10.7109375" style="25" customWidth="1"/>
    <col min="8195" max="8204" width="8.7109375" style="25" customWidth="1"/>
    <col min="8205" max="8205" width="10.7109375" style="25" customWidth="1"/>
    <col min="8206" max="8206" width="21" style="25" customWidth="1"/>
    <col min="8207" max="8448" width="9.140625" style="25"/>
    <col min="8449" max="8449" width="22.42578125" style="25" customWidth="1"/>
    <col min="8450" max="8450" width="10.7109375" style="25" customWidth="1"/>
    <col min="8451" max="8460" width="8.7109375" style="25" customWidth="1"/>
    <col min="8461" max="8461" width="10.7109375" style="25" customWidth="1"/>
    <col min="8462" max="8462" width="21" style="25" customWidth="1"/>
    <col min="8463" max="8704" width="9.140625" style="25"/>
    <col min="8705" max="8705" width="22.42578125" style="25" customWidth="1"/>
    <col min="8706" max="8706" width="10.7109375" style="25" customWidth="1"/>
    <col min="8707" max="8716" width="8.7109375" style="25" customWidth="1"/>
    <col min="8717" max="8717" width="10.7109375" style="25" customWidth="1"/>
    <col min="8718" max="8718" width="21" style="25" customWidth="1"/>
    <col min="8719" max="8960" width="9.140625" style="25"/>
    <col min="8961" max="8961" width="22.42578125" style="25" customWidth="1"/>
    <col min="8962" max="8962" width="10.7109375" style="25" customWidth="1"/>
    <col min="8963" max="8972" width="8.7109375" style="25" customWidth="1"/>
    <col min="8973" max="8973" width="10.7109375" style="25" customWidth="1"/>
    <col min="8974" max="8974" width="21" style="25" customWidth="1"/>
    <col min="8975" max="9216" width="9.140625" style="25"/>
    <col min="9217" max="9217" width="22.42578125" style="25" customWidth="1"/>
    <col min="9218" max="9218" width="10.7109375" style="25" customWidth="1"/>
    <col min="9219" max="9228" width="8.7109375" style="25" customWidth="1"/>
    <col min="9229" max="9229" width="10.7109375" style="25" customWidth="1"/>
    <col min="9230" max="9230" width="21" style="25" customWidth="1"/>
    <col min="9231" max="9472" width="9.140625" style="25"/>
    <col min="9473" max="9473" width="22.42578125" style="25" customWidth="1"/>
    <col min="9474" max="9474" width="10.7109375" style="25" customWidth="1"/>
    <col min="9475" max="9484" width="8.7109375" style="25" customWidth="1"/>
    <col min="9485" max="9485" width="10.7109375" style="25" customWidth="1"/>
    <col min="9486" max="9486" width="21" style="25" customWidth="1"/>
    <col min="9487" max="9728" width="9.140625" style="25"/>
    <col min="9729" max="9729" width="22.42578125" style="25" customWidth="1"/>
    <col min="9730" max="9730" width="10.7109375" style="25" customWidth="1"/>
    <col min="9731" max="9740" width="8.7109375" style="25" customWidth="1"/>
    <col min="9741" max="9741" width="10.7109375" style="25" customWidth="1"/>
    <col min="9742" max="9742" width="21" style="25" customWidth="1"/>
    <col min="9743" max="9984" width="9.140625" style="25"/>
    <col min="9985" max="9985" width="22.42578125" style="25" customWidth="1"/>
    <col min="9986" max="9986" width="10.7109375" style="25" customWidth="1"/>
    <col min="9987" max="9996" width="8.7109375" style="25" customWidth="1"/>
    <col min="9997" max="9997" width="10.7109375" style="25" customWidth="1"/>
    <col min="9998" max="9998" width="21" style="25" customWidth="1"/>
    <col min="9999" max="10240" width="9.140625" style="25"/>
    <col min="10241" max="10241" width="22.42578125" style="25" customWidth="1"/>
    <col min="10242" max="10242" width="10.7109375" style="25" customWidth="1"/>
    <col min="10243" max="10252" width="8.7109375" style="25" customWidth="1"/>
    <col min="10253" max="10253" width="10.7109375" style="25" customWidth="1"/>
    <col min="10254" max="10254" width="21" style="25" customWidth="1"/>
    <col min="10255" max="10496" width="9.140625" style="25"/>
    <col min="10497" max="10497" width="22.42578125" style="25" customWidth="1"/>
    <col min="10498" max="10498" width="10.7109375" style="25" customWidth="1"/>
    <col min="10499" max="10508" width="8.7109375" style="25" customWidth="1"/>
    <col min="10509" max="10509" width="10.7109375" style="25" customWidth="1"/>
    <col min="10510" max="10510" width="21" style="25" customWidth="1"/>
    <col min="10511" max="10752" width="9.140625" style="25"/>
    <col min="10753" max="10753" width="22.42578125" style="25" customWidth="1"/>
    <col min="10754" max="10754" width="10.7109375" style="25" customWidth="1"/>
    <col min="10755" max="10764" width="8.7109375" style="25" customWidth="1"/>
    <col min="10765" max="10765" width="10.7109375" style="25" customWidth="1"/>
    <col min="10766" max="10766" width="21" style="25" customWidth="1"/>
    <col min="10767" max="11008" width="9.140625" style="25"/>
    <col min="11009" max="11009" width="22.42578125" style="25" customWidth="1"/>
    <col min="11010" max="11010" width="10.7109375" style="25" customWidth="1"/>
    <col min="11011" max="11020" width="8.7109375" style="25" customWidth="1"/>
    <col min="11021" max="11021" width="10.7109375" style="25" customWidth="1"/>
    <col min="11022" max="11022" width="21" style="25" customWidth="1"/>
    <col min="11023" max="11264" width="9.140625" style="25"/>
    <col min="11265" max="11265" width="22.42578125" style="25" customWidth="1"/>
    <col min="11266" max="11266" width="10.7109375" style="25" customWidth="1"/>
    <col min="11267" max="11276" width="8.7109375" style="25" customWidth="1"/>
    <col min="11277" max="11277" width="10.7109375" style="25" customWidth="1"/>
    <col min="11278" max="11278" width="21" style="25" customWidth="1"/>
    <col min="11279" max="11520" width="9.140625" style="25"/>
    <col min="11521" max="11521" width="22.42578125" style="25" customWidth="1"/>
    <col min="11522" max="11522" width="10.7109375" style="25" customWidth="1"/>
    <col min="11523" max="11532" width="8.7109375" style="25" customWidth="1"/>
    <col min="11533" max="11533" width="10.7109375" style="25" customWidth="1"/>
    <col min="11534" max="11534" width="21" style="25" customWidth="1"/>
    <col min="11535" max="11776" width="9.140625" style="25"/>
    <col min="11777" max="11777" width="22.42578125" style="25" customWidth="1"/>
    <col min="11778" max="11778" width="10.7109375" style="25" customWidth="1"/>
    <col min="11779" max="11788" width="8.7109375" style="25" customWidth="1"/>
    <col min="11789" max="11789" width="10.7109375" style="25" customWidth="1"/>
    <col min="11790" max="11790" width="21" style="25" customWidth="1"/>
    <col min="11791" max="12032" width="9.140625" style="25"/>
    <col min="12033" max="12033" width="22.42578125" style="25" customWidth="1"/>
    <col min="12034" max="12034" width="10.7109375" style="25" customWidth="1"/>
    <col min="12035" max="12044" width="8.7109375" style="25" customWidth="1"/>
    <col min="12045" max="12045" width="10.7109375" style="25" customWidth="1"/>
    <col min="12046" max="12046" width="21" style="25" customWidth="1"/>
    <col min="12047" max="12288" width="9.140625" style="25"/>
    <col min="12289" max="12289" width="22.42578125" style="25" customWidth="1"/>
    <col min="12290" max="12290" width="10.7109375" style="25" customWidth="1"/>
    <col min="12291" max="12300" width="8.7109375" style="25" customWidth="1"/>
    <col min="12301" max="12301" width="10.7109375" style="25" customWidth="1"/>
    <col min="12302" max="12302" width="21" style="25" customWidth="1"/>
    <col min="12303" max="12544" width="9.140625" style="25"/>
    <col min="12545" max="12545" width="22.42578125" style="25" customWidth="1"/>
    <col min="12546" max="12546" width="10.7109375" style="25" customWidth="1"/>
    <col min="12547" max="12556" width="8.7109375" style="25" customWidth="1"/>
    <col min="12557" max="12557" width="10.7109375" style="25" customWidth="1"/>
    <col min="12558" max="12558" width="21" style="25" customWidth="1"/>
    <col min="12559" max="12800" width="9.140625" style="25"/>
    <col min="12801" max="12801" width="22.42578125" style="25" customWidth="1"/>
    <col min="12802" max="12802" width="10.7109375" style="25" customWidth="1"/>
    <col min="12803" max="12812" width="8.7109375" style="25" customWidth="1"/>
    <col min="12813" max="12813" width="10.7109375" style="25" customWidth="1"/>
    <col min="12814" max="12814" width="21" style="25" customWidth="1"/>
    <col min="12815" max="13056" width="9.140625" style="25"/>
    <col min="13057" max="13057" width="22.42578125" style="25" customWidth="1"/>
    <col min="13058" max="13058" width="10.7109375" style="25" customWidth="1"/>
    <col min="13059" max="13068" width="8.7109375" style="25" customWidth="1"/>
    <col min="13069" max="13069" width="10.7109375" style="25" customWidth="1"/>
    <col min="13070" max="13070" width="21" style="25" customWidth="1"/>
    <col min="13071" max="13312" width="9.140625" style="25"/>
    <col min="13313" max="13313" width="22.42578125" style="25" customWidth="1"/>
    <col min="13314" max="13314" width="10.7109375" style="25" customWidth="1"/>
    <col min="13315" max="13324" width="8.7109375" style="25" customWidth="1"/>
    <col min="13325" max="13325" width="10.7109375" style="25" customWidth="1"/>
    <col min="13326" max="13326" width="21" style="25" customWidth="1"/>
    <col min="13327" max="13568" width="9.140625" style="25"/>
    <col min="13569" max="13569" width="22.42578125" style="25" customWidth="1"/>
    <col min="13570" max="13570" width="10.7109375" style="25" customWidth="1"/>
    <col min="13571" max="13580" width="8.7109375" style="25" customWidth="1"/>
    <col min="13581" max="13581" width="10.7109375" style="25" customWidth="1"/>
    <col min="13582" max="13582" width="21" style="25" customWidth="1"/>
    <col min="13583" max="13824" width="9.140625" style="25"/>
    <col min="13825" max="13825" width="22.42578125" style="25" customWidth="1"/>
    <col min="13826" max="13826" width="10.7109375" style="25" customWidth="1"/>
    <col min="13827" max="13836" width="8.7109375" style="25" customWidth="1"/>
    <col min="13837" max="13837" width="10.7109375" style="25" customWidth="1"/>
    <col min="13838" max="13838" width="21" style="25" customWidth="1"/>
    <col min="13839" max="14080" width="9.140625" style="25"/>
    <col min="14081" max="14081" width="22.42578125" style="25" customWidth="1"/>
    <col min="14082" max="14082" width="10.7109375" style="25" customWidth="1"/>
    <col min="14083" max="14092" width="8.7109375" style="25" customWidth="1"/>
    <col min="14093" max="14093" width="10.7109375" style="25" customWidth="1"/>
    <col min="14094" max="14094" width="21" style="25" customWidth="1"/>
    <col min="14095" max="14336" width="9.140625" style="25"/>
    <col min="14337" max="14337" width="22.42578125" style="25" customWidth="1"/>
    <col min="14338" max="14338" width="10.7109375" style="25" customWidth="1"/>
    <col min="14339" max="14348" width="8.7109375" style="25" customWidth="1"/>
    <col min="14349" max="14349" width="10.7109375" style="25" customWidth="1"/>
    <col min="14350" max="14350" width="21" style="25" customWidth="1"/>
    <col min="14351" max="14592" width="9.140625" style="25"/>
    <col min="14593" max="14593" width="22.42578125" style="25" customWidth="1"/>
    <col min="14594" max="14594" width="10.7109375" style="25" customWidth="1"/>
    <col min="14595" max="14604" width="8.7109375" style="25" customWidth="1"/>
    <col min="14605" max="14605" width="10.7109375" style="25" customWidth="1"/>
    <col min="14606" max="14606" width="21" style="25" customWidth="1"/>
    <col min="14607" max="14848" width="9.140625" style="25"/>
    <col min="14849" max="14849" width="22.42578125" style="25" customWidth="1"/>
    <col min="14850" max="14850" width="10.7109375" style="25" customWidth="1"/>
    <col min="14851" max="14860" width="8.7109375" style="25" customWidth="1"/>
    <col min="14861" max="14861" width="10.7109375" style="25" customWidth="1"/>
    <col min="14862" max="14862" width="21" style="25" customWidth="1"/>
    <col min="14863" max="15104" width="9.140625" style="25"/>
    <col min="15105" max="15105" width="22.42578125" style="25" customWidth="1"/>
    <col min="15106" max="15106" width="10.7109375" style="25" customWidth="1"/>
    <col min="15107" max="15116" width="8.7109375" style="25" customWidth="1"/>
    <col min="15117" max="15117" width="10.7109375" style="25" customWidth="1"/>
    <col min="15118" max="15118" width="21" style="25" customWidth="1"/>
    <col min="15119" max="15360" width="9.140625" style="25"/>
    <col min="15361" max="15361" width="22.42578125" style="25" customWidth="1"/>
    <col min="15362" max="15362" width="10.7109375" style="25" customWidth="1"/>
    <col min="15363" max="15372" width="8.7109375" style="25" customWidth="1"/>
    <col min="15373" max="15373" width="10.7109375" style="25" customWidth="1"/>
    <col min="15374" max="15374" width="21" style="25" customWidth="1"/>
    <col min="15375" max="15616" width="9.140625" style="25"/>
    <col min="15617" max="15617" width="22.42578125" style="25" customWidth="1"/>
    <col min="15618" max="15618" width="10.7109375" style="25" customWidth="1"/>
    <col min="15619" max="15628" width="8.7109375" style="25" customWidth="1"/>
    <col min="15629" max="15629" width="10.7109375" style="25" customWidth="1"/>
    <col min="15630" max="15630" width="21" style="25" customWidth="1"/>
    <col min="15631" max="15872" width="9.140625" style="25"/>
    <col min="15873" max="15873" width="22.42578125" style="25" customWidth="1"/>
    <col min="15874" max="15874" width="10.7109375" style="25" customWidth="1"/>
    <col min="15875" max="15884" width="8.7109375" style="25" customWidth="1"/>
    <col min="15885" max="15885" width="10.7109375" style="25" customWidth="1"/>
    <col min="15886" max="15886" width="21" style="25" customWidth="1"/>
    <col min="15887" max="16128" width="9.140625" style="25"/>
    <col min="16129" max="16129" width="22.42578125" style="25" customWidth="1"/>
    <col min="16130" max="16130" width="10.7109375" style="25" customWidth="1"/>
    <col min="16131" max="16140" width="8.7109375" style="25" customWidth="1"/>
    <col min="16141" max="16141" width="10.7109375" style="25" customWidth="1"/>
    <col min="16142" max="16142" width="21" style="25" customWidth="1"/>
    <col min="16143" max="16384" width="9.140625" style="25"/>
  </cols>
  <sheetData>
    <row r="1" spans="1:14" s="19" customFormat="1" ht="21.95" customHeight="1" x14ac:dyDescent="0.2">
      <c r="A1" s="1285" t="s">
        <v>709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</row>
    <row r="2" spans="1:14" s="21" customFormat="1" ht="19.5" customHeight="1" x14ac:dyDescent="0.2">
      <c r="A2" s="1286" t="s">
        <v>736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</row>
    <row r="3" spans="1:14" s="82" customFormat="1" ht="15.75" customHeight="1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4" ht="15" customHeight="1" x14ac:dyDescent="0.25">
      <c r="A4" s="615" t="s">
        <v>702</v>
      </c>
      <c r="B4" s="1205"/>
      <c r="C4" s="1206"/>
      <c r="D4" s="1206"/>
      <c r="E4" s="1206"/>
      <c r="F4" s="1206"/>
      <c r="G4" s="1206"/>
      <c r="H4" s="1206"/>
      <c r="I4" s="1206"/>
      <c r="J4" s="1204"/>
      <c r="K4" s="1206"/>
      <c r="L4" s="1206"/>
      <c r="M4" s="1205"/>
      <c r="N4" s="1207" t="s">
        <v>246</v>
      </c>
    </row>
    <row r="5" spans="1:14" ht="26.25" customHeight="1" thickBot="1" x14ac:dyDescent="0.25">
      <c r="A5" s="1374" t="s">
        <v>475</v>
      </c>
      <c r="B5" s="1374" t="s">
        <v>78</v>
      </c>
      <c r="C5" s="1396" t="s">
        <v>662</v>
      </c>
      <c r="D5" s="1397"/>
      <c r="E5" s="1397"/>
      <c r="F5" s="1397"/>
      <c r="G5" s="1397"/>
      <c r="H5" s="1397"/>
      <c r="I5" s="1397"/>
      <c r="J5" s="1397"/>
      <c r="K5" s="1397"/>
      <c r="L5" s="1398"/>
      <c r="M5" s="1418" t="s">
        <v>79</v>
      </c>
      <c r="N5" s="1418" t="s">
        <v>247</v>
      </c>
    </row>
    <row r="6" spans="1:14" ht="31.5" customHeight="1" thickTop="1" x14ac:dyDescent="0.2">
      <c r="A6" s="1375"/>
      <c r="B6" s="1417"/>
      <c r="C6" s="80" t="s">
        <v>387</v>
      </c>
      <c r="D6" s="80" t="s">
        <v>1047</v>
      </c>
      <c r="E6" s="59" t="s">
        <v>195</v>
      </c>
      <c r="F6" s="217" t="s">
        <v>193</v>
      </c>
      <c r="G6" s="217" t="s">
        <v>68</v>
      </c>
      <c r="H6" s="217" t="s">
        <v>66</v>
      </c>
      <c r="I6" s="217" t="s">
        <v>64</v>
      </c>
      <c r="J6" s="217" t="s">
        <v>62</v>
      </c>
      <c r="K6" s="217" t="s">
        <v>60</v>
      </c>
      <c r="L6" s="68" t="s">
        <v>499</v>
      </c>
      <c r="M6" s="1419"/>
      <c r="N6" s="1419"/>
    </row>
    <row r="7" spans="1:14" ht="13.5" customHeight="1" thickBot="1" x14ac:dyDescent="0.25">
      <c r="A7" s="1423" t="s">
        <v>354</v>
      </c>
      <c r="B7" s="121" t="s">
        <v>240</v>
      </c>
      <c r="C7" s="189">
        <f>SUM(D7:L7)</f>
        <v>520</v>
      </c>
      <c r="D7" s="189">
        <v>0</v>
      </c>
      <c r="E7" s="190">
        <v>31</v>
      </c>
      <c r="F7" s="190">
        <v>36</v>
      </c>
      <c r="G7" s="190">
        <v>77</v>
      </c>
      <c r="H7" s="190">
        <v>109</v>
      </c>
      <c r="I7" s="190">
        <v>162</v>
      </c>
      <c r="J7" s="190">
        <v>100</v>
      </c>
      <c r="K7" s="190">
        <v>5</v>
      </c>
      <c r="L7" s="190">
        <v>0</v>
      </c>
      <c r="M7" s="60" t="s">
        <v>134</v>
      </c>
      <c r="N7" s="1313" t="s">
        <v>471</v>
      </c>
    </row>
    <row r="8" spans="1:14" ht="14.25" thickTop="1" thickBot="1" x14ac:dyDescent="0.25">
      <c r="A8" s="1412"/>
      <c r="B8" s="120" t="s">
        <v>661</v>
      </c>
      <c r="C8" s="189">
        <f t="shared" ref="C8:C45" si="0">SUM(D8:L8)</f>
        <v>1224</v>
      </c>
      <c r="D8" s="189">
        <v>0</v>
      </c>
      <c r="E8" s="182">
        <v>31</v>
      </c>
      <c r="F8" s="182">
        <v>86</v>
      </c>
      <c r="G8" s="182">
        <v>266</v>
      </c>
      <c r="H8" s="182">
        <v>468</v>
      </c>
      <c r="I8" s="182">
        <v>313</v>
      </c>
      <c r="J8" s="182">
        <v>55</v>
      </c>
      <c r="K8" s="182">
        <v>5</v>
      </c>
      <c r="L8" s="182">
        <v>0</v>
      </c>
      <c r="M8" s="61" t="s">
        <v>136</v>
      </c>
      <c r="N8" s="1302"/>
    </row>
    <row r="9" spans="1:14" s="22" customFormat="1" ht="14.25" thickTop="1" thickBot="1" x14ac:dyDescent="0.25">
      <c r="A9" s="1413"/>
      <c r="B9" s="120" t="s">
        <v>42</v>
      </c>
      <c r="C9" s="189">
        <f t="shared" si="0"/>
        <v>1744</v>
      </c>
      <c r="D9" s="181">
        <f t="shared" ref="D9:K9" si="1">D7+D8</f>
        <v>0</v>
      </c>
      <c r="E9" s="181">
        <f t="shared" si="1"/>
        <v>62</v>
      </c>
      <c r="F9" s="181">
        <f t="shared" si="1"/>
        <v>122</v>
      </c>
      <c r="G9" s="181">
        <f t="shared" si="1"/>
        <v>343</v>
      </c>
      <c r="H9" s="181">
        <f t="shared" si="1"/>
        <v>577</v>
      </c>
      <c r="I9" s="181">
        <f>I7+I8</f>
        <v>475</v>
      </c>
      <c r="J9" s="181">
        <f>J7+J8</f>
        <v>155</v>
      </c>
      <c r="K9" s="181">
        <f t="shared" si="1"/>
        <v>10</v>
      </c>
      <c r="L9" s="181">
        <f>L7+L8</f>
        <v>0</v>
      </c>
      <c r="M9" s="61" t="s">
        <v>43</v>
      </c>
      <c r="N9" s="1302"/>
    </row>
    <row r="10" spans="1:14" ht="14.25" thickTop="1" thickBot="1" x14ac:dyDescent="0.25">
      <c r="A10" s="1408" t="s">
        <v>241</v>
      </c>
      <c r="B10" s="122" t="s">
        <v>240</v>
      </c>
      <c r="C10" s="997">
        <f t="shared" si="0"/>
        <v>1713</v>
      </c>
      <c r="D10" s="997">
        <v>0</v>
      </c>
      <c r="E10" s="191">
        <v>48</v>
      </c>
      <c r="F10" s="191">
        <v>85</v>
      </c>
      <c r="G10" s="191">
        <v>228</v>
      </c>
      <c r="H10" s="191">
        <v>423</v>
      </c>
      <c r="I10" s="191">
        <v>633</v>
      </c>
      <c r="J10" s="191">
        <v>288</v>
      </c>
      <c r="K10" s="191">
        <v>8</v>
      </c>
      <c r="L10" s="191">
        <v>0</v>
      </c>
      <c r="M10" s="62" t="s">
        <v>134</v>
      </c>
      <c r="N10" s="1300" t="s">
        <v>242</v>
      </c>
    </row>
    <row r="11" spans="1:14" ht="14.25" thickTop="1" thickBot="1" x14ac:dyDescent="0.25">
      <c r="A11" s="1409"/>
      <c r="B11" s="122" t="s">
        <v>661</v>
      </c>
      <c r="C11" s="997">
        <f t="shared" si="0"/>
        <v>6349</v>
      </c>
      <c r="D11" s="997">
        <v>0</v>
      </c>
      <c r="E11" s="191">
        <v>142</v>
      </c>
      <c r="F11" s="191">
        <v>356</v>
      </c>
      <c r="G11" s="191">
        <v>1114</v>
      </c>
      <c r="H11" s="191">
        <v>2321</v>
      </c>
      <c r="I11" s="191">
        <v>1942</v>
      </c>
      <c r="J11" s="191">
        <v>460</v>
      </c>
      <c r="K11" s="191">
        <v>14</v>
      </c>
      <c r="L11" s="191">
        <v>0</v>
      </c>
      <c r="M11" s="62" t="s">
        <v>136</v>
      </c>
      <c r="N11" s="1300"/>
    </row>
    <row r="12" spans="1:14" s="22" customFormat="1" ht="14.25" thickTop="1" thickBot="1" x14ac:dyDescent="0.25">
      <c r="A12" s="1410"/>
      <c r="B12" s="122" t="s">
        <v>42</v>
      </c>
      <c r="C12" s="997">
        <f t="shared" si="0"/>
        <v>8062</v>
      </c>
      <c r="D12" s="997">
        <f>D10+D11</f>
        <v>0</v>
      </c>
      <c r="E12" s="192">
        <f>E10+E11</f>
        <v>190</v>
      </c>
      <c r="F12" s="192">
        <f t="shared" ref="F12:K12" si="2">F10+F11</f>
        <v>441</v>
      </c>
      <c r="G12" s="192">
        <f t="shared" si="2"/>
        <v>1342</v>
      </c>
      <c r="H12" s="192">
        <f t="shared" si="2"/>
        <v>2744</v>
      </c>
      <c r="I12" s="192">
        <f t="shared" si="2"/>
        <v>2575</v>
      </c>
      <c r="J12" s="192">
        <f t="shared" si="2"/>
        <v>748</v>
      </c>
      <c r="K12" s="192">
        <f t="shared" si="2"/>
        <v>22</v>
      </c>
      <c r="L12" s="192">
        <f>L10+L11</f>
        <v>0</v>
      </c>
      <c r="M12" s="62" t="s">
        <v>43</v>
      </c>
      <c r="N12" s="1300"/>
    </row>
    <row r="13" spans="1:14" ht="13.5" customHeight="1" thickTop="1" thickBot="1" x14ac:dyDescent="0.25">
      <c r="A13" s="1411" t="s">
        <v>355</v>
      </c>
      <c r="B13" s="121" t="s">
        <v>240</v>
      </c>
      <c r="C13" s="189">
        <f t="shared" si="0"/>
        <v>1446</v>
      </c>
      <c r="D13" s="189">
        <v>0</v>
      </c>
      <c r="E13" s="182">
        <v>50</v>
      </c>
      <c r="F13" s="182">
        <v>83</v>
      </c>
      <c r="G13" s="182">
        <v>193</v>
      </c>
      <c r="H13" s="182">
        <v>333</v>
      </c>
      <c r="I13" s="182">
        <v>433</v>
      </c>
      <c r="J13" s="182">
        <v>324</v>
      </c>
      <c r="K13" s="182">
        <v>29</v>
      </c>
      <c r="L13" s="182">
        <v>1</v>
      </c>
      <c r="M13" s="61" t="s">
        <v>134</v>
      </c>
      <c r="N13" s="1302" t="s">
        <v>349</v>
      </c>
    </row>
    <row r="14" spans="1:14" ht="14.25" thickTop="1" thickBot="1" x14ac:dyDescent="0.25">
      <c r="A14" s="1412"/>
      <c r="B14" s="120" t="s">
        <v>661</v>
      </c>
      <c r="C14" s="189">
        <f t="shared" si="0"/>
        <v>5641</v>
      </c>
      <c r="D14" s="189">
        <v>0</v>
      </c>
      <c r="E14" s="182">
        <v>118</v>
      </c>
      <c r="F14" s="182">
        <v>314</v>
      </c>
      <c r="G14" s="182">
        <v>955</v>
      </c>
      <c r="H14" s="182">
        <v>1934</v>
      </c>
      <c r="I14" s="182">
        <v>1721</v>
      </c>
      <c r="J14" s="182">
        <v>528</v>
      </c>
      <c r="K14" s="182">
        <v>69</v>
      </c>
      <c r="L14" s="182">
        <v>2</v>
      </c>
      <c r="M14" s="61" t="s">
        <v>136</v>
      </c>
      <c r="N14" s="1302"/>
    </row>
    <row r="15" spans="1:14" s="22" customFormat="1" ht="14.25" thickTop="1" thickBot="1" x14ac:dyDescent="0.25">
      <c r="A15" s="1413"/>
      <c r="B15" s="120" t="s">
        <v>42</v>
      </c>
      <c r="C15" s="189">
        <f t="shared" si="0"/>
        <v>8502</v>
      </c>
      <c r="D15" s="181">
        <f t="shared" ref="D15" si="3">D13+D14</f>
        <v>0</v>
      </c>
      <c r="E15" s="181">
        <f t="shared" ref="E15:K15" si="4">E13+E14</f>
        <v>168</v>
      </c>
      <c r="F15" s="181">
        <f t="shared" si="4"/>
        <v>397</v>
      </c>
      <c r="G15" s="181">
        <f t="shared" si="4"/>
        <v>1148</v>
      </c>
      <c r="H15" s="181">
        <f t="shared" si="4"/>
        <v>2267</v>
      </c>
      <c r="I15" s="181">
        <f>H13+H14</f>
        <v>2267</v>
      </c>
      <c r="J15" s="181">
        <f>I13+I14</f>
        <v>2154</v>
      </c>
      <c r="K15" s="181">
        <f t="shared" si="4"/>
        <v>98</v>
      </c>
      <c r="L15" s="181">
        <f>L13+L14</f>
        <v>3</v>
      </c>
      <c r="M15" s="61" t="s">
        <v>43</v>
      </c>
      <c r="N15" s="1302"/>
    </row>
    <row r="16" spans="1:14" ht="14.25" thickTop="1" thickBot="1" x14ac:dyDescent="0.25">
      <c r="A16" s="1408" t="s">
        <v>243</v>
      </c>
      <c r="B16" s="122" t="s">
        <v>240</v>
      </c>
      <c r="C16" s="997">
        <f t="shared" si="0"/>
        <v>1250</v>
      </c>
      <c r="D16" s="997">
        <v>0</v>
      </c>
      <c r="E16" s="191">
        <v>47</v>
      </c>
      <c r="F16" s="191">
        <v>73</v>
      </c>
      <c r="G16" s="191">
        <v>165</v>
      </c>
      <c r="H16" s="191">
        <v>281</v>
      </c>
      <c r="I16" s="191">
        <v>380</v>
      </c>
      <c r="J16" s="191">
        <v>246</v>
      </c>
      <c r="K16" s="191">
        <v>58</v>
      </c>
      <c r="L16" s="191">
        <v>0</v>
      </c>
      <c r="M16" s="62" t="s">
        <v>134</v>
      </c>
      <c r="N16" s="1300" t="s">
        <v>244</v>
      </c>
    </row>
    <row r="17" spans="1:14" ht="14.25" thickTop="1" thickBot="1" x14ac:dyDescent="0.25">
      <c r="A17" s="1409"/>
      <c r="B17" s="122" t="s">
        <v>661</v>
      </c>
      <c r="C17" s="997">
        <f t="shared" si="0"/>
        <v>1428</v>
      </c>
      <c r="D17" s="997">
        <v>0</v>
      </c>
      <c r="E17" s="191">
        <v>29</v>
      </c>
      <c r="F17" s="191">
        <v>81</v>
      </c>
      <c r="G17" s="191">
        <v>243</v>
      </c>
      <c r="H17" s="191">
        <v>462</v>
      </c>
      <c r="I17" s="191">
        <v>427</v>
      </c>
      <c r="J17" s="191">
        <v>157</v>
      </c>
      <c r="K17" s="191">
        <v>28</v>
      </c>
      <c r="L17" s="191">
        <v>1</v>
      </c>
      <c r="M17" s="62" t="s">
        <v>136</v>
      </c>
      <c r="N17" s="1300"/>
    </row>
    <row r="18" spans="1:14" s="22" customFormat="1" ht="14.25" thickTop="1" thickBot="1" x14ac:dyDescent="0.25">
      <c r="A18" s="1410"/>
      <c r="B18" s="122" t="s">
        <v>42</v>
      </c>
      <c r="C18" s="997">
        <f t="shared" si="0"/>
        <v>2678</v>
      </c>
      <c r="D18" s="997">
        <f t="shared" ref="D18" si="5">D16+D17</f>
        <v>0</v>
      </c>
      <c r="E18" s="192">
        <f t="shared" ref="E18:K18" si="6">E16+E17</f>
        <v>76</v>
      </c>
      <c r="F18" s="192">
        <f t="shared" si="6"/>
        <v>154</v>
      </c>
      <c r="G18" s="192">
        <f t="shared" si="6"/>
        <v>408</v>
      </c>
      <c r="H18" s="192">
        <f t="shared" si="6"/>
        <v>743</v>
      </c>
      <c r="I18" s="192">
        <f t="shared" si="6"/>
        <v>807</v>
      </c>
      <c r="J18" s="192">
        <f t="shared" si="6"/>
        <v>403</v>
      </c>
      <c r="K18" s="192">
        <f t="shared" si="6"/>
        <v>86</v>
      </c>
      <c r="L18" s="192">
        <f>L16+L17</f>
        <v>1</v>
      </c>
      <c r="M18" s="62" t="s">
        <v>43</v>
      </c>
      <c r="N18" s="1300"/>
    </row>
    <row r="19" spans="1:14" ht="13.5" customHeight="1" thickTop="1" thickBot="1" x14ac:dyDescent="0.25">
      <c r="A19" s="1411" t="s">
        <v>356</v>
      </c>
      <c r="B19" s="121" t="s">
        <v>240</v>
      </c>
      <c r="C19" s="189">
        <f t="shared" si="0"/>
        <v>1743</v>
      </c>
      <c r="D19" s="189">
        <v>0</v>
      </c>
      <c r="E19" s="182">
        <v>38</v>
      </c>
      <c r="F19" s="182">
        <v>43</v>
      </c>
      <c r="G19" s="182">
        <v>146</v>
      </c>
      <c r="H19" s="182">
        <v>342</v>
      </c>
      <c r="I19" s="182">
        <v>576</v>
      </c>
      <c r="J19" s="182">
        <v>494</v>
      </c>
      <c r="K19" s="182">
        <v>103</v>
      </c>
      <c r="L19" s="182">
        <v>1</v>
      </c>
      <c r="M19" s="61" t="s">
        <v>134</v>
      </c>
      <c r="N19" s="1302" t="s">
        <v>350</v>
      </c>
    </row>
    <row r="20" spans="1:14" ht="14.25" thickTop="1" thickBot="1" x14ac:dyDescent="0.25">
      <c r="A20" s="1412"/>
      <c r="B20" s="120" t="s">
        <v>661</v>
      </c>
      <c r="C20" s="189">
        <f t="shared" si="0"/>
        <v>3024</v>
      </c>
      <c r="D20" s="189">
        <v>0</v>
      </c>
      <c r="E20" s="182">
        <v>46</v>
      </c>
      <c r="F20" s="182">
        <v>131</v>
      </c>
      <c r="G20" s="182">
        <v>385</v>
      </c>
      <c r="H20" s="182">
        <v>824</v>
      </c>
      <c r="I20" s="182">
        <v>988</v>
      </c>
      <c r="J20" s="182">
        <v>560</v>
      </c>
      <c r="K20" s="182">
        <v>89</v>
      </c>
      <c r="L20" s="182">
        <v>1</v>
      </c>
      <c r="M20" s="61" t="s">
        <v>136</v>
      </c>
      <c r="N20" s="1302"/>
    </row>
    <row r="21" spans="1:14" s="22" customFormat="1" ht="14.25" thickTop="1" thickBot="1" x14ac:dyDescent="0.25">
      <c r="A21" s="1413"/>
      <c r="B21" s="120" t="s">
        <v>42</v>
      </c>
      <c r="C21" s="189">
        <f t="shared" si="0"/>
        <v>4767</v>
      </c>
      <c r="D21" s="181">
        <f t="shared" ref="D21" si="7">D19+D20</f>
        <v>0</v>
      </c>
      <c r="E21" s="181">
        <f>SUM(E19:E20)</f>
        <v>84</v>
      </c>
      <c r="F21" s="181">
        <f t="shared" ref="F21:K21" si="8">F19+F20</f>
        <v>174</v>
      </c>
      <c r="G21" s="181">
        <f t="shared" si="8"/>
        <v>531</v>
      </c>
      <c r="H21" s="181">
        <f t="shared" si="8"/>
        <v>1166</v>
      </c>
      <c r="I21" s="181">
        <f t="shared" si="8"/>
        <v>1564</v>
      </c>
      <c r="J21" s="181">
        <f t="shared" si="8"/>
        <v>1054</v>
      </c>
      <c r="K21" s="181">
        <f t="shared" si="8"/>
        <v>192</v>
      </c>
      <c r="L21" s="181">
        <f>L19+L20</f>
        <v>2</v>
      </c>
      <c r="M21" s="61" t="s">
        <v>43</v>
      </c>
      <c r="N21" s="1302"/>
    </row>
    <row r="22" spans="1:14" ht="14.25" thickTop="1" thickBot="1" x14ac:dyDescent="0.25">
      <c r="A22" s="1421" t="s">
        <v>361</v>
      </c>
      <c r="B22" s="122" t="s">
        <v>240</v>
      </c>
      <c r="C22" s="997">
        <f t="shared" si="0"/>
        <v>0</v>
      </c>
      <c r="D22" s="997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0</v>
      </c>
      <c r="M22" s="62" t="s">
        <v>134</v>
      </c>
      <c r="N22" s="1300" t="s">
        <v>358</v>
      </c>
    </row>
    <row r="23" spans="1:14" ht="14.25" thickTop="1" thickBot="1" x14ac:dyDescent="0.25">
      <c r="A23" s="1421"/>
      <c r="B23" s="122"/>
      <c r="C23" s="997">
        <f t="shared" si="0"/>
        <v>31</v>
      </c>
      <c r="D23" s="997">
        <v>0</v>
      </c>
      <c r="E23" s="191">
        <v>4</v>
      </c>
      <c r="F23" s="191">
        <v>4</v>
      </c>
      <c r="G23" s="191">
        <v>10</v>
      </c>
      <c r="H23" s="191">
        <v>8</v>
      </c>
      <c r="I23" s="191">
        <v>5</v>
      </c>
      <c r="J23" s="191">
        <v>0</v>
      </c>
      <c r="K23" s="191">
        <v>0</v>
      </c>
      <c r="L23" s="191">
        <v>0</v>
      </c>
      <c r="M23" s="62" t="s">
        <v>136</v>
      </c>
      <c r="N23" s="1300"/>
    </row>
    <row r="24" spans="1:14" s="22" customFormat="1" ht="14.25" thickTop="1" thickBot="1" x14ac:dyDescent="0.25">
      <c r="A24" s="1421"/>
      <c r="B24" s="122" t="s">
        <v>42</v>
      </c>
      <c r="C24" s="997">
        <f t="shared" si="0"/>
        <v>31</v>
      </c>
      <c r="D24" s="997">
        <f t="shared" ref="D24" si="9">D22+D23</f>
        <v>0</v>
      </c>
      <c r="E24" s="192">
        <f t="shared" ref="E24:K24" si="10">E22+E23</f>
        <v>4</v>
      </c>
      <c r="F24" s="192">
        <f t="shared" si="10"/>
        <v>4</v>
      </c>
      <c r="G24" s="192">
        <f t="shared" si="10"/>
        <v>10</v>
      </c>
      <c r="H24" s="192">
        <f t="shared" si="10"/>
        <v>8</v>
      </c>
      <c r="I24" s="192">
        <f t="shared" si="10"/>
        <v>5</v>
      </c>
      <c r="J24" s="192">
        <f t="shared" si="10"/>
        <v>0</v>
      </c>
      <c r="K24" s="192">
        <f t="shared" si="10"/>
        <v>0</v>
      </c>
      <c r="L24" s="192">
        <f>L22+L23</f>
        <v>0</v>
      </c>
      <c r="M24" s="62" t="s">
        <v>43</v>
      </c>
      <c r="N24" s="1300"/>
    </row>
    <row r="25" spans="1:14" ht="13.5" customHeight="1" thickTop="1" thickBot="1" x14ac:dyDescent="0.25">
      <c r="A25" s="1411" t="s">
        <v>357</v>
      </c>
      <c r="B25" s="121" t="s">
        <v>240</v>
      </c>
      <c r="C25" s="189">
        <f t="shared" si="0"/>
        <v>40</v>
      </c>
      <c r="D25" s="189">
        <v>0</v>
      </c>
      <c r="E25" s="182">
        <v>4</v>
      </c>
      <c r="F25" s="182">
        <v>5</v>
      </c>
      <c r="G25" s="182">
        <v>4</v>
      </c>
      <c r="H25" s="182">
        <v>13</v>
      </c>
      <c r="I25" s="182">
        <v>11</v>
      </c>
      <c r="J25" s="182">
        <v>3</v>
      </c>
      <c r="K25" s="182">
        <v>0</v>
      </c>
      <c r="L25" s="182">
        <v>0</v>
      </c>
      <c r="M25" s="61" t="s">
        <v>134</v>
      </c>
      <c r="N25" s="1302" t="s">
        <v>351</v>
      </c>
    </row>
    <row r="26" spans="1:14" ht="14.25" thickTop="1" thickBot="1" x14ac:dyDescent="0.25">
      <c r="A26" s="1412"/>
      <c r="B26" s="120" t="s">
        <v>661</v>
      </c>
      <c r="C26" s="189">
        <f t="shared" si="0"/>
        <v>1080</v>
      </c>
      <c r="D26" s="189">
        <v>0</v>
      </c>
      <c r="E26" s="182">
        <v>17</v>
      </c>
      <c r="F26" s="182">
        <v>61</v>
      </c>
      <c r="G26" s="182">
        <v>146</v>
      </c>
      <c r="H26" s="182">
        <v>366</v>
      </c>
      <c r="I26" s="182">
        <v>332</v>
      </c>
      <c r="J26" s="182">
        <v>124</v>
      </c>
      <c r="K26" s="182">
        <v>34</v>
      </c>
      <c r="L26" s="182">
        <v>0</v>
      </c>
      <c r="M26" s="61" t="s">
        <v>136</v>
      </c>
      <c r="N26" s="1302"/>
    </row>
    <row r="27" spans="1:14" s="22" customFormat="1" ht="14.25" thickTop="1" thickBot="1" x14ac:dyDescent="0.25">
      <c r="A27" s="1413"/>
      <c r="B27" s="120" t="s">
        <v>42</v>
      </c>
      <c r="C27" s="189">
        <f t="shared" si="0"/>
        <v>1120</v>
      </c>
      <c r="D27" s="181">
        <f t="shared" ref="D27" si="11">D25+D26</f>
        <v>0</v>
      </c>
      <c r="E27" s="189">
        <f t="shared" ref="E27:L27" si="12">E25+E26</f>
        <v>21</v>
      </c>
      <c r="F27" s="189">
        <f t="shared" si="12"/>
        <v>66</v>
      </c>
      <c r="G27" s="189">
        <f t="shared" si="12"/>
        <v>150</v>
      </c>
      <c r="H27" s="189">
        <f t="shared" si="12"/>
        <v>379</v>
      </c>
      <c r="I27" s="189">
        <f t="shared" si="12"/>
        <v>343</v>
      </c>
      <c r="J27" s="189">
        <f t="shared" si="12"/>
        <v>127</v>
      </c>
      <c r="K27" s="189">
        <f t="shared" si="12"/>
        <v>34</v>
      </c>
      <c r="L27" s="189">
        <f t="shared" si="12"/>
        <v>0</v>
      </c>
      <c r="M27" s="61" t="s">
        <v>43</v>
      </c>
      <c r="N27" s="1302"/>
    </row>
    <row r="28" spans="1:14" ht="14.25" customHeight="1" thickTop="1" thickBot="1" x14ac:dyDescent="0.25">
      <c r="A28" s="1408" t="s">
        <v>362</v>
      </c>
      <c r="B28" s="122" t="s">
        <v>240</v>
      </c>
      <c r="C28" s="997">
        <f t="shared" si="0"/>
        <v>96</v>
      </c>
      <c r="D28" s="997">
        <v>0</v>
      </c>
      <c r="E28" s="191">
        <v>10</v>
      </c>
      <c r="F28" s="191">
        <v>4</v>
      </c>
      <c r="G28" s="191">
        <v>24</v>
      </c>
      <c r="H28" s="191">
        <v>22</v>
      </c>
      <c r="I28" s="191">
        <v>24</v>
      </c>
      <c r="J28" s="191">
        <v>7</v>
      </c>
      <c r="K28" s="191">
        <v>5</v>
      </c>
      <c r="L28" s="191">
        <v>0</v>
      </c>
      <c r="M28" s="62" t="s">
        <v>134</v>
      </c>
      <c r="N28" s="1404" t="s">
        <v>359</v>
      </c>
    </row>
    <row r="29" spans="1:14" ht="14.25" thickTop="1" thickBot="1" x14ac:dyDescent="0.25">
      <c r="A29" s="1409"/>
      <c r="B29" s="122" t="s">
        <v>661</v>
      </c>
      <c r="C29" s="997">
        <f t="shared" si="0"/>
        <v>710</v>
      </c>
      <c r="D29" s="997">
        <v>0</v>
      </c>
      <c r="E29" s="191">
        <v>13</v>
      </c>
      <c r="F29" s="191">
        <v>32</v>
      </c>
      <c r="G29" s="191">
        <v>126</v>
      </c>
      <c r="H29" s="191">
        <v>245</v>
      </c>
      <c r="I29" s="191">
        <v>210</v>
      </c>
      <c r="J29" s="191">
        <v>77</v>
      </c>
      <c r="K29" s="191">
        <v>7</v>
      </c>
      <c r="L29" s="191">
        <v>0</v>
      </c>
      <c r="M29" s="62" t="s">
        <v>136</v>
      </c>
      <c r="N29" s="1404"/>
    </row>
    <row r="30" spans="1:14" s="22" customFormat="1" ht="14.25" thickTop="1" thickBot="1" x14ac:dyDescent="0.25">
      <c r="A30" s="1427"/>
      <c r="B30" s="122" t="s">
        <v>42</v>
      </c>
      <c r="C30" s="997">
        <f t="shared" si="0"/>
        <v>806</v>
      </c>
      <c r="D30" s="997">
        <f t="shared" ref="D30" si="13">D28+D29</f>
        <v>0</v>
      </c>
      <c r="E30" s="192">
        <f>SUM(E28:E29)</f>
        <v>23</v>
      </c>
      <c r="F30" s="192">
        <f t="shared" ref="F30:L30" si="14">F28+F29</f>
        <v>36</v>
      </c>
      <c r="G30" s="192">
        <f t="shared" si="14"/>
        <v>150</v>
      </c>
      <c r="H30" s="192">
        <f t="shared" si="14"/>
        <v>267</v>
      </c>
      <c r="I30" s="192">
        <f t="shared" si="14"/>
        <v>234</v>
      </c>
      <c r="J30" s="192">
        <f t="shared" si="14"/>
        <v>84</v>
      </c>
      <c r="K30" s="192">
        <f t="shared" si="14"/>
        <v>12</v>
      </c>
      <c r="L30" s="192">
        <f t="shared" si="14"/>
        <v>0</v>
      </c>
      <c r="M30" s="62" t="s">
        <v>43</v>
      </c>
      <c r="N30" s="1404"/>
    </row>
    <row r="31" spans="1:14" ht="13.5" customHeight="1" thickTop="1" thickBot="1" x14ac:dyDescent="0.25">
      <c r="A31" s="1428" t="s">
        <v>360</v>
      </c>
      <c r="B31" s="121" t="s">
        <v>240</v>
      </c>
      <c r="C31" s="189">
        <f t="shared" si="0"/>
        <v>41</v>
      </c>
      <c r="D31" s="189">
        <v>0</v>
      </c>
      <c r="E31" s="182">
        <v>7</v>
      </c>
      <c r="F31" s="182">
        <v>3</v>
      </c>
      <c r="G31" s="182">
        <v>9</v>
      </c>
      <c r="H31" s="182">
        <v>12</v>
      </c>
      <c r="I31" s="182">
        <v>7</v>
      </c>
      <c r="J31" s="182">
        <v>3</v>
      </c>
      <c r="K31" s="182">
        <v>0</v>
      </c>
      <c r="L31" s="182">
        <v>0</v>
      </c>
      <c r="M31" s="61" t="s">
        <v>134</v>
      </c>
      <c r="N31" s="1406" t="s">
        <v>352</v>
      </c>
    </row>
    <row r="32" spans="1:14" ht="14.25" thickTop="1" thickBot="1" x14ac:dyDescent="0.25">
      <c r="A32" s="1428"/>
      <c r="B32" s="120" t="s">
        <v>661</v>
      </c>
      <c r="C32" s="189">
        <f t="shared" si="0"/>
        <v>549</v>
      </c>
      <c r="D32" s="189">
        <v>0</v>
      </c>
      <c r="E32" s="182">
        <v>25</v>
      </c>
      <c r="F32" s="182">
        <v>34</v>
      </c>
      <c r="G32" s="182">
        <v>109</v>
      </c>
      <c r="H32" s="182">
        <v>146</v>
      </c>
      <c r="I32" s="182">
        <v>163</v>
      </c>
      <c r="J32" s="182">
        <v>61</v>
      </c>
      <c r="K32" s="182">
        <v>11</v>
      </c>
      <c r="L32" s="182">
        <v>0</v>
      </c>
      <c r="M32" s="61" t="s">
        <v>136</v>
      </c>
      <c r="N32" s="1406"/>
    </row>
    <row r="33" spans="1:17" s="22" customFormat="1" ht="14.25" thickTop="1" thickBot="1" x14ac:dyDescent="0.25">
      <c r="A33" s="1428"/>
      <c r="B33" s="120" t="s">
        <v>42</v>
      </c>
      <c r="C33" s="189">
        <f t="shared" si="0"/>
        <v>590</v>
      </c>
      <c r="D33" s="181">
        <f t="shared" ref="D33" si="15">D31+D32</f>
        <v>0</v>
      </c>
      <c r="E33" s="181">
        <f>SUM(E31:E32)</f>
        <v>32</v>
      </c>
      <c r="F33" s="181">
        <f t="shared" ref="F33:K33" si="16">F31+F32</f>
        <v>37</v>
      </c>
      <c r="G33" s="181">
        <f t="shared" si="16"/>
        <v>118</v>
      </c>
      <c r="H33" s="181">
        <f t="shared" si="16"/>
        <v>158</v>
      </c>
      <c r="I33" s="181">
        <f t="shared" si="16"/>
        <v>170</v>
      </c>
      <c r="J33" s="181">
        <f t="shared" si="16"/>
        <v>64</v>
      </c>
      <c r="K33" s="181">
        <f t="shared" si="16"/>
        <v>11</v>
      </c>
      <c r="L33" s="181">
        <f>L31+L32</f>
        <v>0</v>
      </c>
      <c r="M33" s="61" t="s">
        <v>43</v>
      </c>
      <c r="N33" s="1406"/>
    </row>
    <row r="34" spans="1:17" ht="14.25" customHeight="1" thickTop="1" thickBot="1" x14ac:dyDescent="0.25">
      <c r="A34" s="1430" t="s">
        <v>758</v>
      </c>
      <c r="B34" s="122" t="s">
        <v>240</v>
      </c>
      <c r="C34" s="997">
        <f t="shared" si="0"/>
        <v>43</v>
      </c>
      <c r="D34" s="997">
        <v>0</v>
      </c>
      <c r="E34" s="191">
        <v>3</v>
      </c>
      <c r="F34" s="191">
        <v>2</v>
      </c>
      <c r="G34" s="191">
        <v>4</v>
      </c>
      <c r="H34" s="191">
        <v>10</v>
      </c>
      <c r="I34" s="191">
        <v>11</v>
      </c>
      <c r="J34" s="191">
        <v>9</v>
      </c>
      <c r="K34" s="191">
        <v>4</v>
      </c>
      <c r="L34" s="191">
        <v>0</v>
      </c>
      <c r="M34" s="62" t="s">
        <v>134</v>
      </c>
      <c r="N34" s="1404" t="s">
        <v>353</v>
      </c>
    </row>
    <row r="35" spans="1:17" ht="14.25" thickTop="1" thickBot="1" x14ac:dyDescent="0.25">
      <c r="A35" s="1431"/>
      <c r="B35" s="122" t="s">
        <v>661</v>
      </c>
      <c r="C35" s="997">
        <f t="shared" si="0"/>
        <v>156</v>
      </c>
      <c r="D35" s="997">
        <v>0</v>
      </c>
      <c r="E35" s="191">
        <v>1</v>
      </c>
      <c r="F35" s="191">
        <v>10</v>
      </c>
      <c r="G35" s="191">
        <v>25</v>
      </c>
      <c r="H35" s="191">
        <v>41</v>
      </c>
      <c r="I35" s="191">
        <v>44</v>
      </c>
      <c r="J35" s="191">
        <v>28</v>
      </c>
      <c r="K35" s="191">
        <v>6</v>
      </c>
      <c r="L35" s="191">
        <v>1</v>
      </c>
      <c r="M35" s="62" t="s">
        <v>136</v>
      </c>
      <c r="N35" s="1404"/>
    </row>
    <row r="36" spans="1:17" s="22" customFormat="1" ht="13.5" thickTop="1" x14ac:dyDescent="0.2">
      <c r="A36" s="1432"/>
      <c r="B36" s="404" t="s">
        <v>42</v>
      </c>
      <c r="C36" s="198">
        <f t="shared" si="0"/>
        <v>199</v>
      </c>
      <c r="D36" s="1118">
        <f t="shared" ref="D36" si="17">D34+D35</f>
        <v>0</v>
      </c>
      <c r="E36" s="193">
        <f>SUM(E34:E35)</f>
        <v>4</v>
      </c>
      <c r="F36" s="193">
        <f t="shared" ref="F36:K36" si="18">F34+F35</f>
        <v>12</v>
      </c>
      <c r="G36" s="193">
        <f t="shared" si="18"/>
        <v>29</v>
      </c>
      <c r="H36" s="193">
        <f t="shared" si="18"/>
        <v>51</v>
      </c>
      <c r="I36" s="193">
        <f t="shared" si="18"/>
        <v>55</v>
      </c>
      <c r="J36" s="193">
        <f t="shared" si="18"/>
        <v>37</v>
      </c>
      <c r="K36" s="193">
        <f t="shared" si="18"/>
        <v>10</v>
      </c>
      <c r="L36" s="193">
        <f>L34+L35</f>
        <v>1</v>
      </c>
      <c r="M36" s="63" t="s">
        <v>43</v>
      </c>
      <c r="N36" s="1407"/>
    </row>
    <row r="37" spans="1:17" ht="13.5" customHeight="1" thickBot="1" x14ac:dyDescent="0.25">
      <c r="A37" s="1414" t="s">
        <v>474</v>
      </c>
      <c r="B37" s="403" t="s">
        <v>240</v>
      </c>
      <c r="C37" s="996">
        <f t="shared" si="0"/>
        <v>6892</v>
      </c>
      <c r="D37" s="1119">
        <f>D7+D10+D13+D16+D19+D22+D25+D28+D31+D34</f>
        <v>0</v>
      </c>
      <c r="E37" s="194">
        <f t="shared" ref="E37:K37" si="19">SUM(E7,E10,E13,E16,E19,E22,E25,E28,E31,E34)</f>
        <v>238</v>
      </c>
      <c r="F37" s="194">
        <f t="shared" si="19"/>
        <v>334</v>
      </c>
      <c r="G37" s="194">
        <f t="shared" si="19"/>
        <v>850</v>
      </c>
      <c r="H37" s="194">
        <f t="shared" ref="H37:J38" si="20">SUM(H7,H10,H13,H16,H19,H22,H25,H28,H31,H34)</f>
        <v>1545</v>
      </c>
      <c r="I37" s="194">
        <f t="shared" si="20"/>
        <v>2237</v>
      </c>
      <c r="J37" s="194">
        <f t="shared" si="20"/>
        <v>1474</v>
      </c>
      <c r="K37" s="194">
        <f t="shared" si="19"/>
        <v>212</v>
      </c>
      <c r="L37" s="194">
        <f>SUM(L7,L10,L13,L16,L19,L22,L25,L28,L31,L34)</f>
        <v>2</v>
      </c>
      <c r="M37" s="60" t="s">
        <v>134</v>
      </c>
      <c r="N37" s="1400" t="s">
        <v>245</v>
      </c>
    </row>
    <row r="38" spans="1:17" ht="14.25" thickTop="1" thickBot="1" x14ac:dyDescent="0.25">
      <c r="A38" s="1415"/>
      <c r="B38" s="120" t="s">
        <v>661</v>
      </c>
      <c r="C38" s="189">
        <f t="shared" si="0"/>
        <v>20192</v>
      </c>
      <c r="D38" s="189">
        <f>D8+D11+D14+D17+D20+D23+D26+D29+D32+D35</f>
        <v>0</v>
      </c>
      <c r="E38" s="195">
        <f t="shared" ref="E38:G38" si="21">SUM(E8,E11,E14,E17,E20,E23,E26,E29,E32,E35)</f>
        <v>426</v>
      </c>
      <c r="F38" s="195">
        <f t="shared" si="21"/>
        <v>1109</v>
      </c>
      <c r="G38" s="195">
        <f t="shared" si="21"/>
        <v>3379</v>
      </c>
      <c r="H38" s="195">
        <f t="shared" si="20"/>
        <v>6815</v>
      </c>
      <c r="I38" s="195">
        <f t="shared" si="20"/>
        <v>6145</v>
      </c>
      <c r="J38" s="195">
        <f t="shared" si="20"/>
        <v>2050</v>
      </c>
      <c r="K38" s="195">
        <f>SUM(K8,K11,K14,K17,K20,K23,K26,K29,K32,K35)</f>
        <v>263</v>
      </c>
      <c r="L38" s="195">
        <f>SUM(L8,L11,L14,L17,L20,L23,L26,L29,L32,L35)</f>
        <v>5</v>
      </c>
      <c r="M38" s="61" t="s">
        <v>136</v>
      </c>
      <c r="N38" s="1401"/>
    </row>
    <row r="39" spans="1:17" s="22" customFormat="1" ht="13.5" thickTop="1" x14ac:dyDescent="0.2">
      <c r="A39" s="1415"/>
      <c r="B39" s="183" t="s">
        <v>42</v>
      </c>
      <c r="C39" s="995">
        <f t="shared" si="0"/>
        <v>27084</v>
      </c>
      <c r="D39" s="995">
        <f>D37+D38</f>
        <v>0</v>
      </c>
      <c r="E39" s="199">
        <f t="shared" ref="E39:K39" si="22">SUM(E37:E38)</f>
        <v>664</v>
      </c>
      <c r="F39" s="199">
        <f>SUM(F37:F38)</f>
        <v>1443</v>
      </c>
      <c r="G39" s="199">
        <f t="shared" si="22"/>
        <v>4229</v>
      </c>
      <c r="H39" s="199">
        <f t="shared" si="22"/>
        <v>8360</v>
      </c>
      <c r="I39" s="199">
        <f t="shared" ref="I39" si="23">SUM(I37:I38)</f>
        <v>8382</v>
      </c>
      <c r="J39" s="199">
        <f t="shared" si="22"/>
        <v>3524</v>
      </c>
      <c r="K39" s="199">
        <f t="shared" si="22"/>
        <v>475</v>
      </c>
      <c r="L39" s="199">
        <f>SUM(L37:L38)</f>
        <v>7</v>
      </c>
      <c r="M39" s="184" t="s">
        <v>43</v>
      </c>
      <c r="N39" s="1401"/>
    </row>
    <row r="40" spans="1:17" ht="13.5" thickBot="1" x14ac:dyDescent="0.25">
      <c r="A40" s="1420" t="s">
        <v>790</v>
      </c>
      <c r="B40" s="185" t="s">
        <v>240</v>
      </c>
      <c r="C40" s="998">
        <f t="shared" si="0"/>
        <v>79</v>
      </c>
      <c r="D40" s="998">
        <v>0</v>
      </c>
      <c r="E40" s="197">
        <v>35</v>
      </c>
      <c r="F40" s="197">
        <v>10</v>
      </c>
      <c r="G40" s="197">
        <v>9</v>
      </c>
      <c r="H40" s="197">
        <v>7</v>
      </c>
      <c r="I40" s="197">
        <v>8</v>
      </c>
      <c r="J40" s="197">
        <v>7</v>
      </c>
      <c r="K40" s="197">
        <v>3</v>
      </c>
      <c r="L40" s="197">
        <v>0</v>
      </c>
      <c r="M40" s="186" t="s">
        <v>134</v>
      </c>
      <c r="N40" s="1403" t="s">
        <v>788</v>
      </c>
    </row>
    <row r="41" spans="1:17" ht="14.25" thickTop="1" thickBot="1" x14ac:dyDescent="0.25">
      <c r="A41" s="1421"/>
      <c r="B41" s="122" t="s">
        <v>661</v>
      </c>
      <c r="C41" s="997">
        <f t="shared" si="0"/>
        <v>159</v>
      </c>
      <c r="D41" s="997">
        <v>0</v>
      </c>
      <c r="E41" s="191">
        <v>6</v>
      </c>
      <c r="F41" s="191">
        <v>5</v>
      </c>
      <c r="G41" s="191">
        <v>22</v>
      </c>
      <c r="H41" s="191">
        <v>25</v>
      </c>
      <c r="I41" s="191">
        <v>30</v>
      </c>
      <c r="J41" s="191">
        <v>43</v>
      </c>
      <c r="K41" s="191">
        <v>25</v>
      </c>
      <c r="L41" s="191">
        <v>3</v>
      </c>
      <c r="M41" s="62" t="s">
        <v>136</v>
      </c>
      <c r="N41" s="1404"/>
    </row>
    <row r="42" spans="1:17" s="22" customFormat="1" ht="13.5" thickTop="1" x14ac:dyDescent="0.2">
      <c r="A42" s="1422"/>
      <c r="B42" s="187" t="s">
        <v>42</v>
      </c>
      <c r="C42" s="198">
        <f t="shared" si="0"/>
        <v>238</v>
      </c>
      <c r="D42" s="198">
        <f>D40+D41</f>
        <v>0</v>
      </c>
      <c r="E42" s="198">
        <f t="shared" ref="E42:K42" si="24">E40+E41</f>
        <v>41</v>
      </c>
      <c r="F42" s="198">
        <f t="shared" si="24"/>
        <v>15</v>
      </c>
      <c r="G42" s="198">
        <f t="shared" si="24"/>
        <v>31</v>
      </c>
      <c r="H42" s="198">
        <f t="shared" si="24"/>
        <v>32</v>
      </c>
      <c r="I42" s="198">
        <f t="shared" si="24"/>
        <v>38</v>
      </c>
      <c r="J42" s="198">
        <f t="shared" si="24"/>
        <v>50</v>
      </c>
      <c r="K42" s="198">
        <f t="shared" si="24"/>
        <v>28</v>
      </c>
      <c r="L42" s="198">
        <f>L40+L41</f>
        <v>3</v>
      </c>
      <c r="M42" s="188" t="s">
        <v>43</v>
      </c>
      <c r="N42" s="1405"/>
    </row>
    <row r="43" spans="1:17" ht="13.5" customHeight="1" thickBot="1" x14ac:dyDescent="0.25">
      <c r="A43" s="1414" t="s">
        <v>42</v>
      </c>
      <c r="B43" s="121" t="s">
        <v>240</v>
      </c>
      <c r="C43" s="996">
        <f t="shared" si="0"/>
        <v>6971</v>
      </c>
      <c r="D43" s="996">
        <f>D37+D40</f>
        <v>0</v>
      </c>
      <c r="E43" s="194">
        <f t="shared" ref="E43:J43" si="25">SUM(E37+E40)</f>
        <v>273</v>
      </c>
      <c r="F43" s="194">
        <f t="shared" si="25"/>
        <v>344</v>
      </c>
      <c r="G43" s="194">
        <f t="shared" si="25"/>
        <v>859</v>
      </c>
      <c r="H43" s="194">
        <f t="shared" si="25"/>
        <v>1552</v>
      </c>
      <c r="I43" s="194">
        <f>SUM(I37+I40)</f>
        <v>2245</v>
      </c>
      <c r="J43" s="194">
        <f t="shared" si="25"/>
        <v>1481</v>
      </c>
      <c r="K43" s="194">
        <f t="shared" ref="K43:L45" si="26">SUM(K37+K40)</f>
        <v>215</v>
      </c>
      <c r="L43" s="194">
        <f>SUM(L37+L40)</f>
        <v>2</v>
      </c>
      <c r="M43" s="60" t="s">
        <v>134</v>
      </c>
      <c r="N43" s="1400" t="s">
        <v>43</v>
      </c>
    </row>
    <row r="44" spans="1:17" ht="14.25" thickTop="1" thickBot="1" x14ac:dyDescent="0.25">
      <c r="A44" s="1415"/>
      <c r="B44" s="120" t="s">
        <v>661</v>
      </c>
      <c r="C44" s="189">
        <f t="shared" si="0"/>
        <v>20351</v>
      </c>
      <c r="D44" s="189">
        <f>D38+D41</f>
        <v>0</v>
      </c>
      <c r="E44" s="195">
        <f t="shared" ref="E44:J44" si="27">SUM(E38+E41)</f>
        <v>432</v>
      </c>
      <c r="F44" s="195">
        <f t="shared" si="27"/>
        <v>1114</v>
      </c>
      <c r="G44" s="195">
        <f t="shared" si="27"/>
        <v>3401</v>
      </c>
      <c r="H44" s="195">
        <f>SUM(H38+H41)</f>
        <v>6840</v>
      </c>
      <c r="I44" s="195">
        <f t="shared" si="27"/>
        <v>6175</v>
      </c>
      <c r="J44" s="195">
        <f t="shared" si="27"/>
        <v>2093</v>
      </c>
      <c r="K44" s="195">
        <f>SUM(K38+K41)</f>
        <v>288</v>
      </c>
      <c r="L44" s="195">
        <f t="shared" si="26"/>
        <v>8</v>
      </c>
      <c r="M44" s="61" t="s">
        <v>136</v>
      </c>
      <c r="N44" s="1401"/>
    </row>
    <row r="45" spans="1:17" s="22" customFormat="1" ht="13.5" thickTop="1" x14ac:dyDescent="0.2">
      <c r="A45" s="1416"/>
      <c r="B45" s="123" t="s">
        <v>42</v>
      </c>
      <c r="C45" s="995">
        <f t="shared" si="0"/>
        <v>27322</v>
      </c>
      <c r="D45" s="995">
        <f>D43+D44</f>
        <v>0</v>
      </c>
      <c r="E45" s="199">
        <f t="shared" ref="E45:J45" si="28">SUM(E39+E42)</f>
        <v>705</v>
      </c>
      <c r="F45" s="199">
        <f t="shared" si="28"/>
        <v>1458</v>
      </c>
      <c r="G45" s="199">
        <f t="shared" si="28"/>
        <v>4260</v>
      </c>
      <c r="H45" s="199">
        <f t="shared" si="28"/>
        <v>8392</v>
      </c>
      <c r="I45" s="199">
        <f t="shared" si="28"/>
        <v>8420</v>
      </c>
      <c r="J45" s="199">
        <f t="shared" si="28"/>
        <v>3574</v>
      </c>
      <c r="K45" s="199">
        <f t="shared" si="26"/>
        <v>503</v>
      </c>
      <c r="L45" s="199">
        <f t="shared" si="26"/>
        <v>10</v>
      </c>
      <c r="M45" s="64" t="s">
        <v>43</v>
      </c>
      <c r="N45" s="1402"/>
    </row>
    <row r="46" spans="1:17" ht="13.5" customHeight="1" x14ac:dyDescent="0.2">
      <c r="A46" s="1429" t="s">
        <v>585</v>
      </c>
      <c r="B46" s="1429"/>
      <c r="C46" s="1429"/>
      <c r="D46" s="1429"/>
      <c r="E46" s="1429"/>
      <c r="F46" s="1429"/>
      <c r="G46" s="1429"/>
      <c r="H46" s="1429"/>
      <c r="I46" s="1429"/>
      <c r="J46" s="1429"/>
      <c r="K46" s="1433" t="s">
        <v>587</v>
      </c>
      <c r="L46" s="1433"/>
      <c r="M46" s="1433"/>
      <c r="N46" s="1433"/>
      <c r="O46" s="85"/>
      <c r="P46" s="85"/>
      <c r="Q46" s="85"/>
    </row>
    <row r="47" spans="1:17" x14ac:dyDescent="0.25">
      <c r="B47" s="38"/>
      <c r="M47" s="38"/>
    </row>
    <row r="48" spans="1:17" x14ac:dyDescent="0.25">
      <c r="B48" s="38"/>
      <c r="M48" s="38"/>
    </row>
    <row r="49" spans="2:14" x14ac:dyDescent="0.25">
      <c r="B49" s="38"/>
      <c r="M49" s="38"/>
      <c r="N49" s="25"/>
    </row>
    <row r="50" spans="2:14" x14ac:dyDescent="0.25">
      <c r="B50" s="38"/>
      <c r="M50" s="38"/>
      <c r="N50" s="25"/>
    </row>
    <row r="51" spans="2:14" x14ac:dyDescent="0.25">
      <c r="B51" s="38"/>
      <c r="M51" s="38"/>
      <c r="N51" s="25"/>
    </row>
    <row r="52" spans="2:14" x14ac:dyDescent="0.25">
      <c r="B52" s="38"/>
      <c r="M52" s="38"/>
      <c r="N52" s="25"/>
    </row>
    <row r="53" spans="2:14" x14ac:dyDescent="0.25">
      <c r="B53" s="38"/>
      <c r="M53" s="38"/>
      <c r="N53" s="25"/>
    </row>
    <row r="54" spans="2:14" x14ac:dyDescent="0.25">
      <c r="B54" s="38"/>
      <c r="M54" s="38"/>
      <c r="N54" s="25"/>
    </row>
    <row r="55" spans="2:14" x14ac:dyDescent="0.25">
      <c r="B55" s="38"/>
      <c r="M55" s="38"/>
      <c r="N55" s="25"/>
    </row>
    <row r="56" spans="2:14" x14ac:dyDescent="0.25">
      <c r="B56" s="38"/>
      <c r="M56" s="38"/>
      <c r="N56" s="25"/>
    </row>
    <row r="57" spans="2:14" x14ac:dyDescent="0.25">
      <c r="B57" s="38"/>
      <c r="M57" s="38"/>
      <c r="N57" s="25"/>
    </row>
    <row r="58" spans="2:14" x14ac:dyDescent="0.25">
      <c r="B58" s="38"/>
      <c r="M58" s="38"/>
      <c r="N58" s="25"/>
    </row>
    <row r="59" spans="2:14" x14ac:dyDescent="0.25">
      <c r="B59" s="38"/>
      <c r="M59" s="38"/>
      <c r="N59" s="25"/>
    </row>
    <row r="60" spans="2:14" x14ac:dyDescent="0.25">
      <c r="B60" s="38"/>
      <c r="M60" s="38"/>
      <c r="N60" s="25"/>
    </row>
    <row r="61" spans="2:14" x14ac:dyDescent="0.25">
      <c r="B61" s="38"/>
      <c r="M61" s="38"/>
      <c r="N61" s="25"/>
    </row>
    <row r="62" spans="2:14" x14ac:dyDescent="0.25">
      <c r="B62" s="38"/>
      <c r="M62" s="38"/>
      <c r="N62" s="25"/>
    </row>
    <row r="63" spans="2:14" x14ac:dyDescent="0.25">
      <c r="B63" s="38"/>
      <c r="M63" s="38"/>
      <c r="N63" s="25"/>
    </row>
    <row r="64" spans="2:14" x14ac:dyDescent="0.25">
      <c r="B64" s="38"/>
      <c r="M64" s="38"/>
      <c r="N64" s="25"/>
    </row>
    <row r="65" spans="1:14" x14ac:dyDescent="0.25">
      <c r="A65" s="25"/>
      <c r="B65" s="38"/>
      <c r="M65" s="38"/>
      <c r="N65" s="25"/>
    </row>
    <row r="66" spans="1:14" x14ac:dyDescent="0.25">
      <c r="A66" s="25"/>
      <c r="B66" s="38"/>
      <c r="M66" s="38"/>
      <c r="N66" s="25"/>
    </row>
    <row r="67" spans="1:14" x14ac:dyDescent="0.25">
      <c r="A67" s="25"/>
      <c r="B67" s="38"/>
      <c r="M67" s="38"/>
      <c r="N67" s="25"/>
    </row>
    <row r="68" spans="1:14" x14ac:dyDescent="0.25">
      <c r="A68" s="25"/>
      <c r="B68" s="38"/>
      <c r="M68" s="38"/>
      <c r="N68" s="25"/>
    </row>
    <row r="69" spans="1:14" x14ac:dyDescent="0.25">
      <c r="A69" s="25"/>
      <c r="B69" s="38"/>
      <c r="M69" s="38"/>
      <c r="N69" s="25"/>
    </row>
    <row r="70" spans="1:14" x14ac:dyDescent="0.25">
      <c r="A70" s="25"/>
      <c r="B70" s="38"/>
      <c r="M70" s="38"/>
      <c r="N70" s="25"/>
    </row>
    <row r="71" spans="1:14" x14ac:dyDescent="0.25">
      <c r="A71" s="25"/>
      <c r="B71" s="38"/>
      <c r="M71" s="38"/>
      <c r="N71" s="25"/>
    </row>
    <row r="72" spans="1:14" x14ac:dyDescent="0.25">
      <c r="A72" s="25"/>
      <c r="B72" s="38"/>
      <c r="M72" s="38"/>
      <c r="N72" s="25"/>
    </row>
    <row r="73" spans="1:14" x14ac:dyDescent="0.25">
      <c r="A73" s="25"/>
      <c r="B73" s="38"/>
      <c r="M73" s="38"/>
      <c r="N73" s="25"/>
    </row>
    <row r="74" spans="1:14" x14ac:dyDescent="0.25">
      <c r="A74" s="25"/>
      <c r="B74" s="38"/>
      <c r="M74" s="38"/>
      <c r="N74" s="25"/>
    </row>
    <row r="75" spans="1:14" x14ac:dyDescent="0.25">
      <c r="A75" s="25"/>
      <c r="B75" s="38"/>
      <c r="M75" s="38"/>
      <c r="N75" s="25"/>
    </row>
    <row r="76" spans="1:14" x14ac:dyDescent="0.25">
      <c r="A76" s="25"/>
      <c r="B76" s="38"/>
      <c r="M76" s="38"/>
      <c r="N76" s="25"/>
    </row>
    <row r="77" spans="1:14" x14ac:dyDescent="0.25">
      <c r="A77" s="25"/>
      <c r="B77" s="38"/>
      <c r="M77" s="38"/>
      <c r="N77" s="25"/>
    </row>
    <row r="78" spans="1:14" x14ac:dyDescent="0.25">
      <c r="A78" s="25"/>
      <c r="B78" s="38"/>
      <c r="M78" s="38"/>
      <c r="N78" s="25"/>
    </row>
    <row r="79" spans="1:14" x14ac:dyDescent="0.25">
      <c r="A79" s="25"/>
      <c r="B79" s="38"/>
      <c r="M79" s="38"/>
      <c r="N79" s="25"/>
    </row>
    <row r="80" spans="1:14" x14ac:dyDescent="0.25">
      <c r="A80" s="25"/>
      <c r="B80" s="38"/>
      <c r="M80" s="38"/>
      <c r="N80" s="25"/>
    </row>
    <row r="81" spans="1:14" x14ac:dyDescent="0.25">
      <c r="A81" s="25"/>
      <c r="B81" s="38"/>
      <c r="M81" s="38"/>
      <c r="N81" s="25"/>
    </row>
    <row r="82" spans="1:14" x14ac:dyDescent="0.25">
      <c r="A82" s="25"/>
      <c r="B82" s="38"/>
      <c r="M82" s="38"/>
      <c r="N82" s="25"/>
    </row>
    <row r="83" spans="1:14" x14ac:dyDescent="0.25">
      <c r="A83" s="25"/>
      <c r="B83" s="38"/>
      <c r="M83" s="38"/>
      <c r="N83" s="25"/>
    </row>
    <row r="84" spans="1:14" x14ac:dyDescent="0.25">
      <c r="A84" s="25"/>
      <c r="B84" s="38"/>
      <c r="M84" s="38"/>
      <c r="N84" s="25"/>
    </row>
    <row r="85" spans="1:14" x14ac:dyDescent="0.25">
      <c r="A85" s="25"/>
      <c r="B85" s="38"/>
      <c r="M85" s="38"/>
      <c r="N85" s="25"/>
    </row>
    <row r="86" spans="1:14" x14ac:dyDescent="0.25">
      <c r="A86" s="25"/>
      <c r="B86" s="38"/>
      <c r="M86" s="38"/>
      <c r="N86" s="25"/>
    </row>
    <row r="87" spans="1:14" x14ac:dyDescent="0.25">
      <c r="A87" s="25"/>
      <c r="B87" s="38"/>
      <c r="M87" s="38"/>
      <c r="N87" s="25"/>
    </row>
    <row r="88" spans="1:14" x14ac:dyDescent="0.25">
      <c r="A88" s="25"/>
      <c r="B88" s="38"/>
      <c r="M88" s="38"/>
      <c r="N88" s="25"/>
    </row>
    <row r="89" spans="1:14" x14ac:dyDescent="0.25">
      <c r="A89" s="25"/>
      <c r="B89" s="38"/>
      <c r="M89" s="38"/>
      <c r="N89" s="25"/>
    </row>
    <row r="90" spans="1:14" x14ac:dyDescent="0.25">
      <c r="A90" s="25"/>
      <c r="B90" s="38"/>
      <c r="M90" s="38"/>
      <c r="N90" s="25"/>
    </row>
    <row r="91" spans="1:14" x14ac:dyDescent="0.25">
      <c r="A91" s="25"/>
      <c r="B91" s="38"/>
      <c r="M91" s="38"/>
      <c r="N91" s="25"/>
    </row>
    <row r="92" spans="1:14" x14ac:dyDescent="0.25">
      <c r="A92" s="25"/>
      <c r="B92" s="38"/>
      <c r="M92" s="38"/>
      <c r="N92" s="25"/>
    </row>
    <row r="93" spans="1:14" x14ac:dyDescent="0.25">
      <c r="A93" s="25"/>
      <c r="B93" s="38"/>
      <c r="M93" s="38"/>
      <c r="N93" s="25"/>
    </row>
    <row r="94" spans="1:14" x14ac:dyDescent="0.25">
      <c r="A94" s="25"/>
      <c r="B94" s="38"/>
      <c r="M94" s="38"/>
      <c r="N94" s="25"/>
    </row>
    <row r="95" spans="1:14" x14ac:dyDescent="0.25">
      <c r="A95" s="25"/>
      <c r="B95" s="38"/>
      <c r="M95" s="38"/>
      <c r="N95" s="25"/>
    </row>
    <row r="96" spans="1:14" x14ac:dyDescent="0.25">
      <c r="A96" s="25"/>
      <c r="B96" s="38"/>
      <c r="M96" s="38"/>
      <c r="N96" s="25"/>
    </row>
    <row r="97" spans="1:14" x14ac:dyDescent="0.25">
      <c r="A97" s="25"/>
      <c r="B97" s="38"/>
      <c r="M97" s="38"/>
      <c r="N97" s="25"/>
    </row>
    <row r="98" spans="1:14" x14ac:dyDescent="0.25">
      <c r="A98" s="25"/>
      <c r="B98" s="38"/>
      <c r="M98" s="38"/>
      <c r="N98" s="25"/>
    </row>
    <row r="99" spans="1:14" x14ac:dyDescent="0.25">
      <c r="A99" s="25"/>
      <c r="B99" s="38"/>
      <c r="M99" s="38"/>
      <c r="N99" s="25"/>
    </row>
    <row r="100" spans="1:14" x14ac:dyDescent="0.25">
      <c r="A100" s="25"/>
      <c r="B100" s="38"/>
      <c r="M100" s="38"/>
      <c r="N100" s="25"/>
    </row>
    <row r="101" spans="1:14" x14ac:dyDescent="0.25">
      <c r="A101" s="25"/>
      <c r="B101" s="38"/>
      <c r="M101" s="38"/>
      <c r="N101" s="25"/>
    </row>
    <row r="102" spans="1:14" x14ac:dyDescent="0.25">
      <c r="A102" s="25"/>
      <c r="B102" s="38"/>
      <c r="M102" s="38"/>
      <c r="N102" s="25"/>
    </row>
    <row r="103" spans="1:14" x14ac:dyDescent="0.25">
      <c r="A103" s="25"/>
      <c r="B103" s="38"/>
      <c r="M103" s="38"/>
      <c r="N103" s="25"/>
    </row>
    <row r="104" spans="1:14" x14ac:dyDescent="0.25">
      <c r="A104" s="25"/>
      <c r="B104" s="38"/>
      <c r="M104" s="38"/>
      <c r="N104" s="25"/>
    </row>
    <row r="105" spans="1:14" x14ac:dyDescent="0.25">
      <c r="A105" s="25"/>
      <c r="B105" s="38"/>
      <c r="M105" s="38"/>
      <c r="N105" s="25"/>
    </row>
    <row r="106" spans="1:14" x14ac:dyDescent="0.25">
      <c r="A106" s="25"/>
      <c r="B106" s="38"/>
      <c r="M106" s="38"/>
      <c r="N106" s="25"/>
    </row>
    <row r="107" spans="1:14" x14ac:dyDescent="0.25">
      <c r="A107" s="25"/>
      <c r="B107" s="38"/>
      <c r="M107" s="38"/>
      <c r="N107" s="25"/>
    </row>
    <row r="108" spans="1:14" x14ac:dyDescent="0.25">
      <c r="A108" s="25"/>
      <c r="B108" s="38"/>
      <c r="M108" s="38"/>
      <c r="N108" s="25"/>
    </row>
    <row r="109" spans="1:14" x14ac:dyDescent="0.25">
      <c r="A109" s="25"/>
      <c r="B109" s="38"/>
      <c r="M109" s="38"/>
      <c r="N109" s="25"/>
    </row>
    <row r="110" spans="1:14" x14ac:dyDescent="0.25">
      <c r="A110" s="25"/>
      <c r="B110" s="38"/>
      <c r="M110" s="38"/>
      <c r="N110" s="25"/>
    </row>
    <row r="111" spans="1:14" x14ac:dyDescent="0.25">
      <c r="A111" s="25"/>
      <c r="B111" s="38"/>
      <c r="M111" s="38"/>
      <c r="N111" s="25"/>
    </row>
    <row r="112" spans="1:14" x14ac:dyDescent="0.25">
      <c r="A112" s="25"/>
      <c r="B112" s="38"/>
      <c r="M112" s="38"/>
      <c r="N112" s="25"/>
    </row>
    <row r="113" spans="1:14" x14ac:dyDescent="0.25">
      <c r="A113" s="25"/>
      <c r="B113" s="38"/>
      <c r="M113" s="38"/>
      <c r="N113" s="25"/>
    </row>
    <row r="114" spans="1:14" x14ac:dyDescent="0.25">
      <c r="A114" s="25"/>
      <c r="B114" s="38"/>
      <c r="M114" s="38"/>
      <c r="N114" s="25"/>
    </row>
    <row r="115" spans="1:14" x14ac:dyDescent="0.25">
      <c r="A115" s="25"/>
      <c r="B115" s="38"/>
      <c r="M115" s="38"/>
      <c r="N115" s="25"/>
    </row>
    <row r="116" spans="1:14" x14ac:dyDescent="0.25">
      <c r="A116" s="25"/>
      <c r="B116" s="38"/>
      <c r="M116" s="38"/>
      <c r="N116" s="25"/>
    </row>
    <row r="117" spans="1:14" x14ac:dyDescent="0.25">
      <c r="A117" s="25"/>
      <c r="B117" s="38"/>
      <c r="M117" s="38"/>
      <c r="N117" s="25"/>
    </row>
    <row r="118" spans="1:14" x14ac:dyDescent="0.25">
      <c r="A118" s="25"/>
      <c r="B118" s="38"/>
      <c r="M118" s="38"/>
      <c r="N118" s="25"/>
    </row>
    <row r="119" spans="1:14" x14ac:dyDescent="0.25">
      <c r="A119" s="25"/>
      <c r="B119" s="38"/>
      <c r="M119" s="38"/>
      <c r="N119" s="25"/>
    </row>
    <row r="120" spans="1:14" x14ac:dyDescent="0.25">
      <c r="A120" s="25"/>
      <c r="B120" s="38"/>
      <c r="M120" s="38"/>
      <c r="N120" s="25"/>
    </row>
    <row r="121" spans="1:14" x14ac:dyDescent="0.25">
      <c r="A121" s="25"/>
      <c r="B121" s="38"/>
      <c r="M121" s="38"/>
      <c r="N121" s="25"/>
    </row>
    <row r="122" spans="1:14" x14ac:dyDescent="0.25">
      <c r="A122" s="25"/>
      <c r="B122" s="38"/>
      <c r="M122" s="38"/>
      <c r="N122" s="25"/>
    </row>
    <row r="123" spans="1:14" x14ac:dyDescent="0.25">
      <c r="A123" s="25"/>
      <c r="B123" s="38"/>
      <c r="M123" s="38"/>
      <c r="N123" s="25"/>
    </row>
    <row r="124" spans="1:14" x14ac:dyDescent="0.25">
      <c r="A124" s="25"/>
      <c r="B124" s="38"/>
      <c r="M124" s="38"/>
      <c r="N124" s="25"/>
    </row>
    <row r="125" spans="1:14" x14ac:dyDescent="0.25">
      <c r="A125" s="25"/>
      <c r="B125" s="38"/>
      <c r="M125" s="38"/>
      <c r="N125" s="25"/>
    </row>
    <row r="126" spans="1:14" x14ac:dyDescent="0.25">
      <c r="A126" s="25"/>
      <c r="B126" s="38"/>
      <c r="M126" s="38"/>
      <c r="N126" s="25"/>
    </row>
    <row r="127" spans="1:14" x14ac:dyDescent="0.25">
      <c r="A127" s="25"/>
      <c r="B127" s="38"/>
      <c r="M127" s="38"/>
      <c r="N127" s="25"/>
    </row>
    <row r="128" spans="1:14" x14ac:dyDescent="0.25">
      <c r="A128" s="25"/>
      <c r="B128" s="38"/>
      <c r="M128" s="38"/>
      <c r="N128" s="25"/>
    </row>
    <row r="129" spans="1:14" x14ac:dyDescent="0.25">
      <c r="A129" s="25"/>
      <c r="B129" s="38"/>
      <c r="M129" s="38"/>
      <c r="N129" s="25"/>
    </row>
    <row r="130" spans="1:14" x14ac:dyDescent="0.25">
      <c r="A130" s="25"/>
      <c r="B130" s="38"/>
      <c r="M130" s="38"/>
      <c r="N130" s="25"/>
    </row>
    <row r="131" spans="1:14" x14ac:dyDescent="0.25">
      <c r="A131" s="25"/>
      <c r="B131" s="38"/>
      <c r="M131" s="38"/>
      <c r="N131" s="25"/>
    </row>
    <row r="132" spans="1:14" x14ac:dyDescent="0.25">
      <c r="A132" s="25"/>
      <c r="B132" s="38"/>
      <c r="M132" s="38"/>
      <c r="N132" s="25"/>
    </row>
    <row r="133" spans="1:14" x14ac:dyDescent="0.25">
      <c r="A133" s="25"/>
      <c r="B133" s="38"/>
      <c r="M133" s="38"/>
      <c r="N133" s="25"/>
    </row>
    <row r="134" spans="1:14" x14ac:dyDescent="0.25">
      <c r="A134" s="25"/>
      <c r="B134" s="38"/>
      <c r="M134" s="38"/>
      <c r="N134" s="25"/>
    </row>
    <row r="135" spans="1:14" x14ac:dyDescent="0.25">
      <c r="A135" s="25"/>
      <c r="B135" s="38"/>
      <c r="M135" s="38"/>
      <c r="N135" s="25"/>
    </row>
    <row r="136" spans="1:14" x14ac:dyDescent="0.25">
      <c r="A136" s="25"/>
      <c r="B136" s="38"/>
      <c r="M136" s="38"/>
      <c r="N136" s="25"/>
    </row>
    <row r="137" spans="1:14" x14ac:dyDescent="0.25">
      <c r="A137" s="25"/>
      <c r="B137" s="38"/>
      <c r="M137" s="38"/>
      <c r="N137" s="25"/>
    </row>
    <row r="138" spans="1:14" x14ac:dyDescent="0.25">
      <c r="A138" s="25"/>
      <c r="B138" s="38"/>
      <c r="M138" s="38"/>
      <c r="N138" s="25"/>
    </row>
    <row r="139" spans="1:14" x14ac:dyDescent="0.25">
      <c r="A139" s="25"/>
      <c r="B139" s="38"/>
      <c r="M139" s="38"/>
      <c r="N139" s="25"/>
    </row>
    <row r="140" spans="1:14" x14ac:dyDescent="0.25">
      <c r="A140" s="25"/>
      <c r="B140" s="38"/>
      <c r="M140" s="38"/>
      <c r="N140" s="25"/>
    </row>
    <row r="141" spans="1:14" x14ac:dyDescent="0.25">
      <c r="A141" s="25"/>
      <c r="B141" s="38"/>
      <c r="M141" s="38"/>
      <c r="N141" s="25"/>
    </row>
    <row r="142" spans="1:14" x14ac:dyDescent="0.25">
      <c r="A142" s="25"/>
      <c r="B142" s="38"/>
      <c r="M142" s="38"/>
      <c r="N142" s="25"/>
    </row>
    <row r="143" spans="1:14" x14ac:dyDescent="0.25">
      <c r="A143" s="25"/>
      <c r="B143" s="38"/>
      <c r="M143" s="38"/>
      <c r="N143" s="25"/>
    </row>
    <row r="144" spans="1:14" x14ac:dyDescent="0.25">
      <c r="A144" s="25"/>
      <c r="B144" s="38"/>
      <c r="M144" s="38"/>
      <c r="N144" s="25"/>
    </row>
    <row r="145" spans="1:14" x14ac:dyDescent="0.25">
      <c r="A145" s="25"/>
      <c r="B145" s="38"/>
      <c r="M145" s="38"/>
      <c r="N145" s="25"/>
    </row>
    <row r="146" spans="1:14" x14ac:dyDescent="0.25">
      <c r="A146" s="25"/>
      <c r="B146" s="38"/>
      <c r="M146" s="38"/>
      <c r="N146" s="25"/>
    </row>
    <row r="147" spans="1:14" x14ac:dyDescent="0.25">
      <c r="A147" s="25"/>
      <c r="B147" s="38"/>
      <c r="M147" s="38"/>
      <c r="N147" s="25"/>
    </row>
    <row r="148" spans="1:14" x14ac:dyDescent="0.25">
      <c r="A148" s="25"/>
      <c r="B148" s="38"/>
      <c r="M148" s="38"/>
      <c r="N148" s="25"/>
    </row>
    <row r="149" spans="1:14" x14ac:dyDescent="0.25">
      <c r="A149" s="25"/>
      <c r="B149" s="38"/>
      <c r="M149" s="38"/>
      <c r="N149" s="25"/>
    </row>
    <row r="150" spans="1:14" x14ac:dyDescent="0.25">
      <c r="A150" s="25"/>
      <c r="B150" s="38"/>
      <c r="M150" s="38"/>
      <c r="N150" s="25"/>
    </row>
    <row r="151" spans="1:14" x14ac:dyDescent="0.25">
      <c r="A151" s="25"/>
      <c r="B151" s="38"/>
      <c r="M151" s="38"/>
      <c r="N151" s="25"/>
    </row>
    <row r="152" spans="1:14" x14ac:dyDescent="0.25">
      <c r="A152" s="25"/>
      <c r="B152" s="38"/>
      <c r="M152" s="38"/>
      <c r="N152" s="25"/>
    </row>
    <row r="153" spans="1:14" x14ac:dyDescent="0.25">
      <c r="A153" s="25"/>
      <c r="B153" s="38"/>
      <c r="M153" s="38"/>
      <c r="N153" s="25"/>
    </row>
    <row r="154" spans="1:14" x14ac:dyDescent="0.25">
      <c r="A154" s="25"/>
      <c r="B154" s="38"/>
      <c r="M154" s="38"/>
      <c r="N154" s="25"/>
    </row>
    <row r="155" spans="1:14" x14ac:dyDescent="0.25">
      <c r="A155" s="25"/>
      <c r="B155" s="38"/>
      <c r="M155" s="38"/>
      <c r="N155" s="25"/>
    </row>
    <row r="156" spans="1:14" x14ac:dyDescent="0.25">
      <c r="A156" s="25"/>
      <c r="B156" s="38"/>
      <c r="M156" s="38"/>
      <c r="N156" s="25"/>
    </row>
    <row r="157" spans="1:14" x14ac:dyDescent="0.25">
      <c r="A157" s="25"/>
      <c r="B157" s="38"/>
      <c r="M157" s="38"/>
      <c r="N157" s="25"/>
    </row>
    <row r="158" spans="1:14" x14ac:dyDescent="0.25">
      <c r="A158" s="25"/>
      <c r="B158" s="38"/>
      <c r="M158" s="38"/>
      <c r="N158" s="25"/>
    </row>
    <row r="159" spans="1:14" x14ac:dyDescent="0.25">
      <c r="A159" s="25"/>
      <c r="B159" s="38"/>
      <c r="M159" s="38"/>
      <c r="N159" s="25"/>
    </row>
    <row r="160" spans="1:14" x14ac:dyDescent="0.25">
      <c r="A160" s="25"/>
      <c r="B160" s="38"/>
      <c r="M160" s="38"/>
      <c r="N160" s="25"/>
    </row>
    <row r="161" spans="1:14" x14ac:dyDescent="0.25">
      <c r="A161" s="25"/>
      <c r="B161" s="38"/>
      <c r="M161" s="38"/>
      <c r="N161" s="25"/>
    </row>
    <row r="162" spans="1:14" x14ac:dyDescent="0.25">
      <c r="A162" s="25"/>
      <c r="B162" s="38"/>
      <c r="M162" s="38"/>
      <c r="N162" s="25"/>
    </row>
    <row r="163" spans="1:14" x14ac:dyDescent="0.25">
      <c r="A163" s="25"/>
      <c r="B163" s="38"/>
      <c r="M163" s="38"/>
      <c r="N163" s="25"/>
    </row>
    <row r="164" spans="1:14" x14ac:dyDescent="0.25">
      <c r="A164" s="25"/>
      <c r="B164" s="38"/>
      <c r="M164" s="38"/>
      <c r="N164" s="25"/>
    </row>
    <row r="165" spans="1:14" x14ac:dyDescent="0.25">
      <c r="A165" s="25"/>
      <c r="B165" s="38"/>
      <c r="M165" s="38"/>
      <c r="N165" s="25"/>
    </row>
    <row r="166" spans="1:14" x14ac:dyDescent="0.25">
      <c r="A166" s="25"/>
      <c r="B166" s="38"/>
      <c r="M166" s="38"/>
      <c r="N166" s="25"/>
    </row>
    <row r="167" spans="1:14" x14ac:dyDescent="0.25">
      <c r="A167" s="25"/>
      <c r="B167" s="38"/>
      <c r="M167" s="38"/>
      <c r="N167" s="25"/>
    </row>
    <row r="168" spans="1:14" x14ac:dyDescent="0.25">
      <c r="A168" s="25"/>
      <c r="B168" s="38"/>
      <c r="M168" s="38"/>
      <c r="N168" s="25"/>
    </row>
    <row r="169" spans="1:14" x14ac:dyDescent="0.25">
      <c r="A169" s="25"/>
      <c r="B169" s="38"/>
      <c r="M169" s="38"/>
      <c r="N169" s="25"/>
    </row>
    <row r="170" spans="1:14" x14ac:dyDescent="0.25">
      <c r="A170" s="25"/>
      <c r="B170" s="38"/>
      <c r="M170" s="38"/>
      <c r="N170" s="25"/>
    </row>
    <row r="171" spans="1:14" x14ac:dyDescent="0.25">
      <c r="A171" s="25"/>
      <c r="B171" s="38"/>
      <c r="M171" s="38"/>
      <c r="N171" s="25"/>
    </row>
    <row r="172" spans="1:14" x14ac:dyDescent="0.25">
      <c r="A172" s="25"/>
      <c r="B172" s="38"/>
      <c r="M172" s="38"/>
      <c r="N172" s="25"/>
    </row>
    <row r="173" spans="1:14" x14ac:dyDescent="0.25">
      <c r="A173" s="25"/>
      <c r="B173" s="38"/>
      <c r="M173" s="38"/>
      <c r="N173" s="25"/>
    </row>
    <row r="174" spans="1:14" x14ac:dyDescent="0.25">
      <c r="A174" s="25"/>
      <c r="B174" s="38"/>
      <c r="M174" s="38"/>
      <c r="N174" s="25"/>
    </row>
    <row r="175" spans="1:14" x14ac:dyDescent="0.25">
      <c r="A175" s="25"/>
      <c r="B175" s="38"/>
      <c r="M175" s="38"/>
      <c r="N175" s="25"/>
    </row>
    <row r="176" spans="1:14" x14ac:dyDescent="0.25">
      <c r="A176" s="25"/>
      <c r="B176" s="38"/>
      <c r="M176" s="38"/>
      <c r="N176" s="25"/>
    </row>
    <row r="177" spans="1:14" x14ac:dyDescent="0.25">
      <c r="A177" s="25"/>
      <c r="B177" s="38"/>
      <c r="M177" s="38"/>
      <c r="N177" s="25"/>
    </row>
    <row r="178" spans="1:14" x14ac:dyDescent="0.25">
      <c r="A178" s="25"/>
      <c r="B178" s="38"/>
      <c r="M178" s="38"/>
      <c r="N178" s="25"/>
    </row>
    <row r="179" spans="1:14" x14ac:dyDescent="0.25">
      <c r="A179" s="25"/>
      <c r="B179" s="38"/>
      <c r="M179" s="38"/>
      <c r="N179" s="25"/>
    </row>
    <row r="180" spans="1:14" x14ac:dyDescent="0.25">
      <c r="A180" s="25"/>
      <c r="B180" s="38"/>
      <c r="M180" s="38"/>
      <c r="N180" s="25"/>
    </row>
    <row r="181" spans="1:14" x14ac:dyDescent="0.25">
      <c r="A181" s="25"/>
      <c r="B181" s="38"/>
      <c r="M181" s="38"/>
      <c r="N181" s="25"/>
    </row>
    <row r="182" spans="1:14" x14ac:dyDescent="0.25">
      <c r="A182" s="25"/>
      <c r="B182" s="38"/>
      <c r="M182" s="38"/>
      <c r="N182" s="25"/>
    </row>
    <row r="183" spans="1:14" x14ac:dyDescent="0.25">
      <c r="A183" s="25"/>
      <c r="B183" s="38"/>
      <c r="M183" s="38"/>
      <c r="N183" s="25"/>
    </row>
    <row r="184" spans="1:14" x14ac:dyDescent="0.25">
      <c r="A184" s="25"/>
      <c r="B184" s="38"/>
      <c r="M184" s="38"/>
      <c r="N184" s="25"/>
    </row>
    <row r="185" spans="1:14" x14ac:dyDescent="0.25">
      <c r="A185" s="25"/>
      <c r="B185" s="38"/>
      <c r="M185" s="38"/>
      <c r="N185" s="25"/>
    </row>
    <row r="186" spans="1:14" x14ac:dyDescent="0.25">
      <c r="A186" s="25"/>
      <c r="B186" s="38"/>
      <c r="M186" s="38"/>
      <c r="N186" s="25"/>
    </row>
    <row r="187" spans="1:14" x14ac:dyDescent="0.25">
      <c r="A187" s="25"/>
      <c r="B187" s="38"/>
      <c r="M187" s="38"/>
      <c r="N187" s="25"/>
    </row>
    <row r="188" spans="1:14" x14ac:dyDescent="0.25">
      <c r="A188" s="25"/>
      <c r="B188" s="38"/>
      <c r="M188" s="38"/>
      <c r="N188" s="25"/>
    </row>
    <row r="189" spans="1:14" x14ac:dyDescent="0.25">
      <c r="A189" s="25"/>
      <c r="B189" s="38"/>
      <c r="M189" s="38"/>
      <c r="N189" s="25"/>
    </row>
    <row r="190" spans="1:14" x14ac:dyDescent="0.25">
      <c r="A190" s="25"/>
      <c r="B190" s="38"/>
      <c r="M190" s="38"/>
      <c r="N190" s="25"/>
    </row>
    <row r="191" spans="1:14" x14ac:dyDescent="0.25">
      <c r="A191" s="25"/>
      <c r="B191" s="38"/>
      <c r="M191" s="38"/>
      <c r="N191" s="25"/>
    </row>
    <row r="192" spans="1:14" x14ac:dyDescent="0.25">
      <c r="A192" s="25"/>
      <c r="B192" s="38"/>
      <c r="M192" s="38"/>
      <c r="N192" s="25"/>
    </row>
    <row r="193" spans="1:14" x14ac:dyDescent="0.25">
      <c r="A193" s="25"/>
      <c r="B193" s="38"/>
      <c r="M193" s="38"/>
      <c r="N193" s="25"/>
    </row>
    <row r="194" spans="1:14" x14ac:dyDescent="0.25">
      <c r="A194" s="25"/>
      <c r="B194" s="38"/>
      <c r="M194" s="38"/>
      <c r="N194" s="25"/>
    </row>
    <row r="195" spans="1:14" x14ac:dyDescent="0.25">
      <c r="A195" s="25"/>
      <c r="B195" s="38"/>
      <c r="M195" s="38"/>
      <c r="N195" s="25"/>
    </row>
    <row r="196" spans="1:14" x14ac:dyDescent="0.25">
      <c r="A196" s="25"/>
      <c r="B196" s="38"/>
      <c r="M196" s="38"/>
      <c r="N196" s="25"/>
    </row>
    <row r="197" spans="1:14" x14ac:dyDescent="0.25">
      <c r="A197" s="25"/>
      <c r="B197" s="38"/>
      <c r="M197" s="38"/>
      <c r="N197" s="25"/>
    </row>
    <row r="198" spans="1:14" x14ac:dyDescent="0.25">
      <c r="A198" s="25"/>
      <c r="B198" s="38"/>
      <c r="M198" s="38"/>
      <c r="N198" s="25"/>
    </row>
    <row r="199" spans="1:14" x14ac:dyDescent="0.25">
      <c r="A199" s="25"/>
      <c r="B199" s="38"/>
      <c r="M199" s="38"/>
      <c r="N199" s="25"/>
    </row>
    <row r="200" spans="1:14" x14ac:dyDescent="0.25">
      <c r="A200" s="25"/>
      <c r="B200" s="38"/>
      <c r="M200" s="38"/>
      <c r="N200" s="25"/>
    </row>
    <row r="201" spans="1:14" x14ac:dyDescent="0.25">
      <c r="A201" s="25"/>
      <c r="B201" s="38"/>
      <c r="M201" s="38"/>
      <c r="N201" s="25"/>
    </row>
    <row r="202" spans="1:14" x14ac:dyDescent="0.25">
      <c r="A202" s="25"/>
      <c r="B202" s="38"/>
      <c r="M202" s="38"/>
      <c r="N202" s="25"/>
    </row>
    <row r="203" spans="1:14" x14ac:dyDescent="0.25">
      <c r="A203" s="25"/>
      <c r="B203" s="38"/>
      <c r="M203" s="38"/>
      <c r="N203" s="25"/>
    </row>
    <row r="204" spans="1:14" x14ac:dyDescent="0.25">
      <c r="A204" s="25"/>
      <c r="B204" s="38"/>
      <c r="M204" s="38"/>
      <c r="N204" s="25"/>
    </row>
    <row r="205" spans="1:14" x14ac:dyDescent="0.25">
      <c r="A205" s="25"/>
      <c r="B205" s="38"/>
      <c r="M205" s="38"/>
      <c r="N205" s="25"/>
    </row>
  </sheetData>
  <mergeCells count="36">
    <mergeCell ref="A1:N1"/>
    <mergeCell ref="A2:N2"/>
    <mergeCell ref="A3:N3"/>
    <mergeCell ref="A5:A6"/>
    <mergeCell ref="B5:B6"/>
    <mergeCell ref="M5:M6"/>
    <mergeCell ref="N5:N6"/>
    <mergeCell ref="C5:L5"/>
    <mergeCell ref="A7:A9"/>
    <mergeCell ref="N7:N9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  <mergeCell ref="A25:A27"/>
    <mergeCell ref="N25:N27"/>
    <mergeCell ref="A28:A30"/>
    <mergeCell ref="N28:N30"/>
    <mergeCell ref="A46:J46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K46:N46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9693-5E34-426A-A8E7-52C8DA41838E}">
  <sheetPr codeName="Sheet10"/>
  <dimension ref="A1:A3"/>
  <sheetViews>
    <sheetView view="pageBreakPreview" zoomScaleNormal="100" zoomScaleSheetLayoutView="100" workbookViewId="0">
      <selection activeCell="B16" sqref="B16"/>
    </sheetView>
  </sheetViews>
  <sheetFormatPr defaultColWidth="8.85546875" defaultRowHeight="12.75" x14ac:dyDescent="0.2"/>
  <cols>
    <col min="1" max="1" width="57.28515625" style="25" customWidth="1"/>
    <col min="2" max="255" width="9.140625" style="25"/>
    <col min="256" max="256" width="52.7109375" style="25" customWidth="1"/>
    <col min="257" max="511" width="9.140625" style="25"/>
    <col min="512" max="512" width="52.7109375" style="25" customWidth="1"/>
    <col min="513" max="767" width="9.140625" style="25"/>
    <col min="768" max="768" width="52.7109375" style="25" customWidth="1"/>
    <col min="769" max="1023" width="9.140625" style="25"/>
    <col min="1024" max="1024" width="52.7109375" style="25" customWidth="1"/>
    <col min="1025" max="1279" width="9.140625" style="25"/>
    <col min="1280" max="1280" width="52.7109375" style="25" customWidth="1"/>
    <col min="1281" max="1535" width="9.140625" style="25"/>
    <col min="1536" max="1536" width="52.7109375" style="25" customWidth="1"/>
    <col min="1537" max="1791" width="9.140625" style="25"/>
    <col min="1792" max="1792" width="52.7109375" style="25" customWidth="1"/>
    <col min="1793" max="2047" width="9.140625" style="25"/>
    <col min="2048" max="2048" width="52.7109375" style="25" customWidth="1"/>
    <col min="2049" max="2303" width="9.140625" style="25"/>
    <col min="2304" max="2304" width="52.7109375" style="25" customWidth="1"/>
    <col min="2305" max="2559" width="9.140625" style="25"/>
    <col min="2560" max="2560" width="52.7109375" style="25" customWidth="1"/>
    <col min="2561" max="2815" width="9.140625" style="25"/>
    <col min="2816" max="2816" width="52.7109375" style="25" customWidth="1"/>
    <col min="2817" max="3071" width="9.140625" style="25"/>
    <col min="3072" max="3072" width="52.7109375" style="25" customWidth="1"/>
    <col min="3073" max="3327" width="9.140625" style="25"/>
    <col min="3328" max="3328" width="52.7109375" style="25" customWidth="1"/>
    <col min="3329" max="3583" width="9.140625" style="25"/>
    <col min="3584" max="3584" width="52.7109375" style="25" customWidth="1"/>
    <col min="3585" max="3839" width="9.140625" style="25"/>
    <col min="3840" max="3840" width="52.7109375" style="25" customWidth="1"/>
    <col min="3841" max="4095" width="9.140625" style="25"/>
    <col min="4096" max="4096" width="52.7109375" style="25" customWidth="1"/>
    <col min="4097" max="4351" width="9.140625" style="25"/>
    <col min="4352" max="4352" width="52.7109375" style="25" customWidth="1"/>
    <col min="4353" max="4607" width="9.140625" style="25"/>
    <col min="4608" max="4608" width="52.7109375" style="25" customWidth="1"/>
    <col min="4609" max="4863" width="9.140625" style="25"/>
    <col min="4864" max="4864" width="52.7109375" style="25" customWidth="1"/>
    <col min="4865" max="5119" width="9.140625" style="25"/>
    <col min="5120" max="5120" width="52.7109375" style="25" customWidth="1"/>
    <col min="5121" max="5375" width="9.140625" style="25"/>
    <col min="5376" max="5376" width="52.7109375" style="25" customWidth="1"/>
    <col min="5377" max="5631" width="9.140625" style="25"/>
    <col min="5632" max="5632" width="52.7109375" style="25" customWidth="1"/>
    <col min="5633" max="5887" width="9.140625" style="25"/>
    <col min="5888" max="5888" width="52.7109375" style="25" customWidth="1"/>
    <col min="5889" max="6143" width="9.140625" style="25"/>
    <col min="6144" max="6144" width="52.7109375" style="25" customWidth="1"/>
    <col min="6145" max="6399" width="9.140625" style="25"/>
    <col min="6400" max="6400" width="52.7109375" style="25" customWidth="1"/>
    <col min="6401" max="6655" width="9.140625" style="25"/>
    <col min="6656" max="6656" width="52.7109375" style="25" customWidth="1"/>
    <col min="6657" max="6911" width="9.140625" style="25"/>
    <col min="6912" max="6912" width="52.7109375" style="25" customWidth="1"/>
    <col min="6913" max="7167" width="9.140625" style="25"/>
    <col min="7168" max="7168" width="52.7109375" style="25" customWidth="1"/>
    <col min="7169" max="7423" width="9.140625" style="25"/>
    <col min="7424" max="7424" width="52.7109375" style="25" customWidth="1"/>
    <col min="7425" max="7679" width="9.140625" style="25"/>
    <col min="7680" max="7680" width="52.7109375" style="25" customWidth="1"/>
    <col min="7681" max="7935" width="9.140625" style="25"/>
    <col min="7936" max="7936" width="52.7109375" style="25" customWidth="1"/>
    <col min="7937" max="8191" width="9.140625" style="25"/>
    <col min="8192" max="8192" width="52.7109375" style="25" customWidth="1"/>
    <col min="8193" max="8447" width="9.140625" style="25"/>
    <col min="8448" max="8448" width="52.7109375" style="25" customWidth="1"/>
    <col min="8449" max="8703" width="9.140625" style="25"/>
    <col min="8704" max="8704" width="52.7109375" style="25" customWidth="1"/>
    <col min="8705" max="8959" width="9.140625" style="25"/>
    <col min="8960" max="8960" width="52.7109375" style="25" customWidth="1"/>
    <col min="8961" max="9215" width="9.140625" style="25"/>
    <col min="9216" max="9216" width="52.7109375" style="25" customWidth="1"/>
    <col min="9217" max="9471" width="9.140625" style="25"/>
    <col min="9472" max="9472" width="52.7109375" style="25" customWidth="1"/>
    <col min="9473" max="9727" width="9.140625" style="25"/>
    <col min="9728" max="9728" width="52.7109375" style="25" customWidth="1"/>
    <col min="9729" max="9983" width="9.140625" style="25"/>
    <col min="9984" max="9984" width="52.7109375" style="25" customWidth="1"/>
    <col min="9985" max="10239" width="9.140625" style="25"/>
    <col min="10240" max="10240" width="52.7109375" style="25" customWidth="1"/>
    <col min="10241" max="10495" width="9.140625" style="25"/>
    <col min="10496" max="10496" width="52.7109375" style="25" customWidth="1"/>
    <col min="10497" max="10751" width="9.140625" style="25"/>
    <col min="10752" max="10752" width="52.7109375" style="25" customWidth="1"/>
    <col min="10753" max="11007" width="9.140625" style="25"/>
    <col min="11008" max="11008" width="52.7109375" style="25" customWidth="1"/>
    <col min="11009" max="11263" width="9.140625" style="25"/>
    <col min="11264" max="11264" width="52.7109375" style="25" customWidth="1"/>
    <col min="11265" max="11519" width="9.140625" style="25"/>
    <col min="11520" max="11520" width="52.7109375" style="25" customWidth="1"/>
    <col min="11521" max="11775" width="9.140625" style="25"/>
    <col min="11776" max="11776" width="52.7109375" style="25" customWidth="1"/>
    <col min="11777" max="12031" width="9.140625" style="25"/>
    <col min="12032" max="12032" width="52.7109375" style="25" customWidth="1"/>
    <col min="12033" max="12287" width="9.140625" style="25"/>
    <col min="12288" max="12288" width="52.7109375" style="25" customWidth="1"/>
    <col min="12289" max="12543" width="9.140625" style="25"/>
    <col min="12544" max="12544" width="52.7109375" style="25" customWidth="1"/>
    <col min="12545" max="12799" width="9.140625" style="25"/>
    <col min="12800" max="12800" width="52.7109375" style="25" customWidth="1"/>
    <col min="12801" max="13055" width="9.140625" style="25"/>
    <col min="13056" max="13056" width="52.7109375" style="25" customWidth="1"/>
    <col min="13057" max="13311" width="9.140625" style="25"/>
    <col min="13312" max="13312" width="52.7109375" style="25" customWidth="1"/>
    <col min="13313" max="13567" width="9.140625" style="25"/>
    <col min="13568" max="13568" width="52.7109375" style="25" customWidth="1"/>
    <col min="13569" max="13823" width="9.140625" style="25"/>
    <col min="13824" max="13824" width="52.7109375" style="25" customWidth="1"/>
    <col min="13825" max="14079" width="9.140625" style="25"/>
    <col min="14080" max="14080" width="52.7109375" style="25" customWidth="1"/>
    <col min="14081" max="14335" width="9.140625" style="25"/>
    <col min="14336" max="14336" width="52.7109375" style="25" customWidth="1"/>
    <col min="14337" max="14591" width="9.140625" style="25"/>
    <col min="14592" max="14592" width="52.7109375" style="25" customWidth="1"/>
    <col min="14593" max="14847" width="9.140625" style="25"/>
    <col min="14848" max="14848" width="52.7109375" style="25" customWidth="1"/>
    <col min="14849" max="15103" width="9.140625" style="25"/>
    <col min="15104" max="15104" width="52.7109375" style="25" customWidth="1"/>
    <col min="15105" max="15359" width="9.140625" style="25"/>
    <col min="15360" max="15360" width="52.7109375" style="25" customWidth="1"/>
    <col min="15361" max="15615" width="9.140625" style="25"/>
    <col min="15616" max="15616" width="52.7109375" style="25" customWidth="1"/>
    <col min="15617" max="15871" width="9.140625" style="25"/>
    <col min="15872" max="15872" width="52.7109375" style="25" customWidth="1"/>
    <col min="15873" max="16127" width="9.140625" style="25"/>
    <col min="16128" max="16128" width="52.7109375" style="25" customWidth="1"/>
    <col min="16129" max="16384" width="9.140625" style="25"/>
  </cols>
  <sheetData>
    <row r="1" spans="1:1" ht="47.25" customHeight="1" thickTop="1" x14ac:dyDescent="0.4">
      <c r="A1" s="900" t="s">
        <v>970</v>
      </c>
    </row>
    <row r="2" spans="1:1" ht="40.5" customHeight="1" thickBot="1" x14ac:dyDescent="0.25">
      <c r="A2" s="901" t="s">
        <v>1019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A4BD-E376-4002-A3B3-3CFEE93DDDC1}">
  <sheetPr codeName="Sheet15"/>
  <dimension ref="A1:N17"/>
  <sheetViews>
    <sheetView view="pageBreakPreview" zoomScaleNormal="100" zoomScaleSheetLayoutView="100" workbookViewId="0">
      <selection activeCell="B16" sqref="B16"/>
    </sheetView>
  </sheetViews>
  <sheetFormatPr defaultColWidth="9.140625" defaultRowHeight="15" x14ac:dyDescent="0.2"/>
  <cols>
    <col min="1" max="1" width="21.42578125" style="3" customWidth="1"/>
    <col min="2" max="13" width="7.7109375" style="3" customWidth="1"/>
    <col min="14" max="14" width="19.7109375" style="3" customWidth="1"/>
    <col min="15" max="16384" width="9.140625" style="2"/>
  </cols>
  <sheetData>
    <row r="1" spans="1:14" ht="23.25" x14ac:dyDescent="0.2">
      <c r="A1" s="1241" t="s">
        <v>884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</row>
    <row r="2" spans="1:14" ht="15.75" x14ac:dyDescent="0.2">
      <c r="A2" s="1243" t="s">
        <v>883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</row>
    <row r="3" spans="1:14" ht="15.75" x14ac:dyDescent="0.2">
      <c r="A3" s="1243" t="s">
        <v>975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</row>
    <row r="4" spans="1:14" ht="15.75" x14ac:dyDescent="0.2">
      <c r="A4" s="261" t="s">
        <v>882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780" t="s">
        <v>33</v>
      </c>
    </row>
    <row r="5" spans="1:14" ht="30" customHeight="1" thickBot="1" x14ac:dyDescent="0.25">
      <c r="A5" s="1434" t="s">
        <v>881</v>
      </c>
      <c r="B5" s="1439" t="s">
        <v>880</v>
      </c>
      <c r="C5" s="1439"/>
      <c r="D5" s="1439"/>
      <c r="E5" s="1439"/>
      <c r="F5" s="1436" t="s">
        <v>879</v>
      </c>
      <c r="G5" s="1436"/>
      <c r="H5" s="1436"/>
      <c r="I5" s="1436"/>
      <c r="J5" s="1436" t="s">
        <v>878</v>
      </c>
      <c r="K5" s="1436"/>
      <c r="L5" s="1436"/>
      <c r="M5" s="1436"/>
      <c r="N5" s="1437" t="s">
        <v>877</v>
      </c>
    </row>
    <row r="6" spans="1:14" ht="30" customHeight="1" thickTop="1" x14ac:dyDescent="0.2">
      <c r="A6" s="1435"/>
      <c r="B6" s="711" t="s">
        <v>876</v>
      </c>
      <c r="C6" s="828" t="s">
        <v>875</v>
      </c>
      <c r="D6" s="730" t="s">
        <v>874</v>
      </c>
      <c r="E6" s="730" t="s">
        <v>873</v>
      </c>
      <c r="F6" s="711" t="s">
        <v>876</v>
      </c>
      <c r="G6" s="828" t="s">
        <v>875</v>
      </c>
      <c r="H6" s="730" t="s">
        <v>874</v>
      </c>
      <c r="I6" s="730" t="s">
        <v>873</v>
      </c>
      <c r="J6" s="711" t="s">
        <v>876</v>
      </c>
      <c r="K6" s="828" t="s">
        <v>875</v>
      </c>
      <c r="L6" s="730" t="s">
        <v>874</v>
      </c>
      <c r="M6" s="730" t="s">
        <v>873</v>
      </c>
      <c r="N6" s="1438"/>
    </row>
    <row r="7" spans="1:14" ht="23.25" customHeight="1" thickBot="1" x14ac:dyDescent="0.25">
      <c r="A7" s="829">
        <v>2013</v>
      </c>
      <c r="B7" s="781">
        <f t="shared" ref="B7:B16" si="0">J7+F7</f>
        <v>134</v>
      </c>
      <c r="C7" s="781">
        <f t="shared" ref="C7:C16" si="1">K7+G7</f>
        <v>1</v>
      </c>
      <c r="D7" s="781">
        <f t="shared" ref="D7:D16" si="2">L7+H7</f>
        <v>69</v>
      </c>
      <c r="E7" s="781">
        <f t="shared" ref="E7:E16" si="3">M7+I7</f>
        <v>64</v>
      </c>
      <c r="F7" s="781">
        <f t="shared" ref="F7:F16" si="4">I7+H7+G7</f>
        <v>95</v>
      </c>
      <c r="G7" s="830">
        <v>0</v>
      </c>
      <c r="H7" s="830">
        <v>48</v>
      </c>
      <c r="I7" s="830">
        <v>47</v>
      </c>
      <c r="J7" s="781">
        <f t="shared" ref="J7:J16" si="5">M7+L7+K7</f>
        <v>39</v>
      </c>
      <c r="K7" s="830">
        <v>1</v>
      </c>
      <c r="L7" s="830">
        <v>21</v>
      </c>
      <c r="M7" s="830">
        <v>17</v>
      </c>
      <c r="N7" s="831">
        <v>2013</v>
      </c>
    </row>
    <row r="8" spans="1:14" ht="23.25" customHeight="1" thickTop="1" thickBot="1" x14ac:dyDescent="0.25">
      <c r="A8" s="124">
        <v>2014</v>
      </c>
      <c r="B8" s="740">
        <f t="shared" si="0"/>
        <v>137</v>
      </c>
      <c r="C8" s="740">
        <f t="shared" si="1"/>
        <v>2</v>
      </c>
      <c r="D8" s="740">
        <f t="shared" si="2"/>
        <v>63</v>
      </c>
      <c r="E8" s="740">
        <f t="shared" si="3"/>
        <v>72</v>
      </c>
      <c r="F8" s="740">
        <f t="shared" si="4"/>
        <v>99</v>
      </c>
      <c r="G8" s="739">
        <v>2</v>
      </c>
      <c r="H8" s="739">
        <v>49</v>
      </c>
      <c r="I8" s="739">
        <v>48</v>
      </c>
      <c r="J8" s="740">
        <f t="shared" si="5"/>
        <v>38</v>
      </c>
      <c r="K8" s="739">
        <v>0</v>
      </c>
      <c r="L8" s="739">
        <v>14</v>
      </c>
      <c r="M8" s="739">
        <v>24</v>
      </c>
      <c r="N8" s="65">
        <v>2014</v>
      </c>
    </row>
    <row r="9" spans="1:14" ht="23.25" customHeight="1" thickTop="1" thickBot="1" x14ac:dyDescent="0.25">
      <c r="A9" s="656">
        <v>2015</v>
      </c>
      <c r="B9" s="793">
        <f t="shared" si="0"/>
        <v>158</v>
      </c>
      <c r="C9" s="793">
        <f t="shared" si="1"/>
        <v>3</v>
      </c>
      <c r="D9" s="793">
        <f t="shared" si="2"/>
        <v>75</v>
      </c>
      <c r="E9" s="793">
        <f t="shared" si="3"/>
        <v>80</v>
      </c>
      <c r="F9" s="793">
        <f t="shared" si="4"/>
        <v>120</v>
      </c>
      <c r="G9" s="735">
        <v>3</v>
      </c>
      <c r="H9" s="735">
        <v>55</v>
      </c>
      <c r="I9" s="735">
        <v>62</v>
      </c>
      <c r="J9" s="793">
        <f t="shared" si="5"/>
        <v>38</v>
      </c>
      <c r="K9" s="735">
        <v>0</v>
      </c>
      <c r="L9" s="735">
        <v>20</v>
      </c>
      <c r="M9" s="735">
        <v>18</v>
      </c>
      <c r="N9" s="658">
        <v>2015</v>
      </c>
    </row>
    <row r="10" spans="1:14" ht="23.25" customHeight="1" thickTop="1" thickBot="1" x14ac:dyDescent="0.25">
      <c r="A10" s="124">
        <v>2016</v>
      </c>
      <c r="B10" s="740">
        <f t="shared" si="0"/>
        <v>103</v>
      </c>
      <c r="C10" s="740">
        <f t="shared" si="1"/>
        <v>1</v>
      </c>
      <c r="D10" s="740">
        <f t="shared" si="2"/>
        <v>47</v>
      </c>
      <c r="E10" s="740">
        <f t="shared" si="3"/>
        <v>55</v>
      </c>
      <c r="F10" s="740">
        <f t="shared" si="4"/>
        <v>71</v>
      </c>
      <c r="G10" s="739">
        <v>1</v>
      </c>
      <c r="H10" s="739">
        <v>28</v>
      </c>
      <c r="I10" s="739">
        <v>42</v>
      </c>
      <c r="J10" s="740">
        <f t="shared" si="5"/>
        <v>32</v>
      </c>
      <c r="K10" s="739">
        <v>0</v>
      </c>
      <c r="L10" s="739">
        <v>19</v>
      </c>
      <c r="M10" s="739">
        <v>13</v>
      </c>
      <c r="N10" s="65">
        <v>2016</v>
      </c>
    </row>
    <row r="11" spans="1:14" ht="23.25" customHeight="1" thickTop="1" thickBot="1" x14ac:dyDescent="0.25">
      <c r="A11" s="656">
        <v>2017</v>
      </c>
      <c r="B11" s="793">
        <f t="shared" si="0"/>
        <v>120</v>
      </c>
      <c r="C11" s="793">
        <f t="shared" si="1"/>
        <v>2</v>
      </c>
      <c r="D11" s="793">
        <f t="shared" si="2"/>
        <v>56</v>
      </c>
      <c r="E11" s="793">
        <f t="shared" si="3"/>
        <v>62</v>
      </c>
      <c r="F11" s="793">
        <f t="shared" si="4"/>
        <v>91</v>
      </c>
      <c r="G11" s="735">
        <v>2</v>
      </c>
      <c r="H11" s="735">
        <v>46</v>
      </c>
      <c r="I11" s="735">
        <v>43</v>
      </c>
      <c r="J11" s="793">
        <f t="shared" si="5"/>
        <v>29</v>
      </c>
      <c r="K11" s="735">
        <v>0</v>
      </c>
      <c r="L11" s="735">
        <v>10</v>
      </c>
      <c r="M11" s="735">
        <v>19</v>
      </c>
      <c r="N11" s="658">
        <v>2017</v>
      </c>
    </row>
    <row r="12" spans="1:14" ht="23.25" customHeight="1" thickTop="1" thickBot="1" x14ac:dyDescent="0.25">
      <c r="A12" s="124">
        <v>2018</v>
      </c>
      <c r="B12" s="740">
        <f t="shared" si="0"/>
        <v>109</v>
      </c>
      <c r="C12" s="740">
        <f t="shared" si="1"/>
        <v>1</v>
      </c>
      <c r="D12" s="740">
        <f t="shared" si="2"/>
        <v>40</v>
      </c>
      <c r="E12" s="740">
        <f t="shared" si="3"/>
        <v>68</v>
      </c>
      <c r="F12" s="740">
        <f t="shared" si="4"/>
        <v>87</v>
      </c>
      <c r="G12" s="739">
        <v>1</v>
      </c>
      <c r="H12" s="739">
        <v>28</v>
      </c>
      <c r="I12" s="739">
        <v>58</v>
      </c>
      <c r="J12" s="740">
        <f t="shared" si="5"/>
        <v>22</v>
      </c>
      <c r="K12" s="739">
        <v>0</v>
      </c>
      <c r="L12" s="739">
        <v>12</v>
      </c>
      <c r="M12" s="739">
        <v>10</v>
      </c>
      <c r="N12" s="65">
        <v>2018</v>
      </c>
    </row>
    <row r="13" spans="1:14" ht="23.25" customHeight="1" thickTop="1" thickBot="1" x14ac:dyDescent="0.25">
      <c r="A13" s="656">
        <v>2019</v>
      </c>
      <c r="B13" s="793">
        <f t="shared" si="0"/>
        <v>80</v>
      </c>
      <c r="C13" s="793">
        <f t="shared" si="1"/>
        <v>1</v>
      </c>
      <c r="D13" s="793">
        <f t="shared" si="2"/>
        <v>26</v>
      </c>
      <c r="E13" s="793">
        <f t="shared" si="3"/>
        <v>53</v>
      </c>
      <c r="F13" s="793">
        <f t="shared" si="4"/>
        <v>53</v>
      </c>
      <c r="G13" s="735">
        <v>0</v>
      </c>
      <c r="H13" s="735">
        <v>15</v>
      </c>
      <c r="I13" s="735">
        <v>38</v>
      </c>
      <c r="J13" s="793">
        <f t="shared" si="5"/>
        <v>27</v>
      </c>
      <c r="K13" s="735">
        <v>1</v>
      </c>
      <c r="L13" s="735">
        <v>11</v>
      </c>
      <c r="M13" s="735">
        <v>15</v>
      </c>
      <c r="N13" s="658">
        <v>2019</v>
      </c>
    </row>
    <row r="14" spans="1:14" ht="23.25" customHeight="1" thickTop="1" thickBot="1" x14ac:dyDescent="0.25">
      <c r="A14" s="124">
        <v>2020</v>
      </c>
      <c r="B14" s="740">
        <f t="shared" si="0"/>
        <v>106</v>
      </c>
      <c r="C14" s="740">
        <f t="shared" si="1"/>
        <v>2</v>
      </c>
      <c r="D14" s="740">
        <f t="shared" si="2"/>
        <v>49</v>
      </c>
      <c r="E14" s="740">
        <f t="shared" si="3"/>
        <v>55</v>
      </c>
      <c r="F14" s="740">
        <f t="shared" si="4"/>
        <v>77</v>
      </c>
      <c r="G14" s="739">
        <v>2</v>
      </c>
      <c r="H14" s="739">
        <v>32</v>
      </c>
      <c r="I14" s="739">
        <v>43</v>
      </c>
      <c r="J14" s="740">
        <f t="shared" si="5"/>
        <v>29</v>
      </c>
      <c r="K14" s="739">
        <v>0</v>
      </c>
      <c r="L14" s="739">
        <v>17</v>
      </c>
      <c r="M14" s="739">
        <v>12</v>
      </c>
      <c r="N14" s="65">
        <v>2020</v>
      </c>
    </row>
    <row r="15" spans="1:14" ht="23.25" customHeight="1" thickTop="1" thickBot="1" x14ac:dyDescent="0.25">
      <c r="A15" s="656">
        <v>2021</v>
      </c>
      <c r="B15" s="793">
        <f t="shared" ref="B15" si="6">J15+F15</f>
        <v>98</v>
      </c>
      <c r="C15" s="793">
        <f t="shared" ref="C15" si="7">K15+G15</f>
        <v>2</v>
      </c>
      <c r="D15" s="793">
        <f t="shared" ref="D15" si="8">L15+H15</f>
        <v>45</v>
      </c>
      <c r="E15" s="793">
        <f t="shared" ref="E15" si="9">M15+I15</f>
        <v>51</v>
      </c>
      <c r="F15" s="793">
        <f t="shared" ref="F15" si="10">I15+H15+G15</f>
        <v>71</v>
      </c>
      <c r="G15" s="735">
        <v>1</v>
      </c>
      <c r="H15" s="735">
        <v>33</v>
      </c>
      <c r="I15" s="735">
        <v>37</v>
      </c>
      <c r="J15" s="793">
        <f t="shared" ref="J15" si="11">M15+L15+K15</f>
        <v>27</v>
      </c>
      <c r="K15" s="735">
        <v>1</v>
      </c>
      <c r="L15" s="735">
        <v>12</v>
      </c>
      <c r="M15" s="735">
        <v>14</v>
      </c>
      <c r="N15" s="658">
        <v>2021</v>
      </c>
    </row>
    <row r="16" spans="1:14" ht="23.25" customHeight="1" thickTop="1" x14ac:dyDescent="0.2">
      <c r="A16" s="738">
        <v>2022</v>
      </c>
      <c r="B16" s="783">
        <f t="shared" si="0"/>
        <v>60</v>
      </c>
      <c r="C16" s="783">
        <f t="shared" si="1"/>
        <v>1</v>
      </c>
      <c r="D16" s="783">
        <f t="shared" si="2"/>
        <v>26</v>
      </c>
      <c r="E16" s="783">
        <f t="shared" si="3"/>
        <v>33</v>
      </c>
      <c r="F16" s="783">
        <f t="shared" si="4"/>
        <v>45</v>
      </c>
      <c r="G16" s="737">
        <v>0</v>
      </c>
      <c r="H16" s="737">
        <v>19</v>
      </c>
      <c r="I16" s="737">
        <v>26</v>
      </c>
      <c r="J16" s="783">
        <f t="shared" si="5"/>
        <v>15</v>
      </c>
      <c r="K16" s="737">
        <v>1</v>
      </c>
      <c r="L16" s="737">
        <v>7</v>
      </c>
      <c r="M16" s="737">
        <v>7</v>
      </c>
      <c r="N16" s="736">
        <v>2022</v>
      </c>
    </row>
    <row r="17" spans="1:14" x14ac:dyDescent="0.2">
      <c r="A17" s="734"/>
      <c r="B17" s="733"/>
      <c r="C17" s="733"/>
      <c r="D17" s="733"/>
      <c r="E17" s="733"/>
      <c r="F17" s="733"/>
      <c r="G17" s="732"/>
      <c r="H17" s="732"/>
      <c r="I17" s="732"/>
      <c r="J17" s="733"/>
      <c r="K17" s="732"/>
      <c r="L17" s="732"/>
      <c r="M17" s="732"/>
      <c r="N17" s="731"/>
    </row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754B-7302-4D99-B5B6-07AC2E0BF7B2}">
  <sheetPr codeName="Sheet23"/>
  <dimension ref="A1:R16"/>
  <sheetViews>
    <sheetView view="pageBreakPreview" zoomScaleNormal="100" zoomScaleSheetLayoutView="100" workbookViewId="0">
      <selection activeCell="B16" sqref="B16"/>
    </sheetView>
  </sheetViews>
  <sheetFormatPr defaultColWidth="9.140625" defaultRowHeight="15" x14ac:dyDescent="0.2"/>
  <cols>
    <col min="1" max="1" width="16.140625" style="37" customWidth="1"/>
    <col min="2" max="17" width="6.7109375" style="37" customWidth="1"/>
    <col min="18" max="18" width="15" style="37" customWidth="1"/>
    <col min="19" max="19" width="9.140625" style="36"/>
    <col min="20" max="20" width="20.42578125" style="36" customWidth="1"/>
    <col min="21" max="16384" width="9.140625" style="36"/>
  </cols>
  <sheetData>
    <row r="1" spans="1:18" s="87" customFormat="1" ht="23.25" x14ac:dyDescent="0.2">
      <c r="A1" s="1241" t="s">
        <v>906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  <c r="O1" s="1241"/>
      <c r="P1" s="1241"/>
      <c r="Q1" s="1241"/>
      <c r="R1" s="1241"/>
    </row>
    <row r="2" spans="1:18" ht="15.75" x14ac:dyDescent="0.2">
      <c r="A2" s="1243" t="s">
        <v>905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  <c r="O2" s="1243"/>
      <c r="P2" s="1243"/>
      <c r="Q2" s="1243"/>
      <c r="R2" s="1243"/>
    </row>
    <row r="3" spans="1:18" ht="15.75" x14ac:dyDescent="0.2">
      <c r="A3" s="1243">
        <v>2022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  <c r="O3" s="1243"/>
      <c r="P3" s="1243"/>
      <c r="Q3" s="1243"/>
      <c r="R3" s="1243"/>
    </row>
    <row r="4" spans="1:18" ht="15.75" x14ac:dyDescent="0.2">
      <c r="A4" s="971" t="s">
        <v>904</v>
      </c>
      <c r="B4" s="972"/>
      <c r="C4" s="972"/>
      <c r="D4" s="972"/>
      <c r="E4" s="972"/>
      <c r="F4" s="972"/>
      <c r="G4" s="972"/>
      <c r="H4" s="972" t="s">
        <v>903</v>
      </c>
      <c r="I4" s="972"/>
      <c r="J4" s="972"/>
      <c r="K4" s="972"/>
      <c r="L4" s="972"/>
      <c r="M4" s="972"/>
      <c r="N4" s="972"/>
      <c r="O4" s="972"/>
      <c r="P4" s="972"/>
      <c r="Q4" s="972"/>
      <c r="R4" s="973" t="s">
        <v>125</v>
      </c>
    </row>
    <row r="5" spans="1:18" ht="25.5" customHeight="1" x14ac:dyDescent="0.2">
      <c r="A5" s="1442" t="s">
        <v>902</v>
      </c>
      <c r="B5" s="1444" t="s">
        <v>901</v>
      </c>
      <c r="C5" s="1445"/>
      <c r="D5" s="1445"/>
      <c r="E5" s="1445"/>
      <c r="F5" s="1445"/>
      <c r="G5" s="1446"/>
      <c r="H5" s="1353" t="s">
        <v>879</v>
      </c>
      <c r="I5" s="1354"/>
      <c r="J5" s="1354"/>
      <c r="K5" s="1354"/>
      <c r="L5" s="1447"/>
      <c r="M5" s="1353" t="s">
        <v>878</v>
      </c>
      <c r="N5" s="1354"/>
      <c r="O5" s="1354"/>
      <c r="P5" s="1354"/>
      <c r="Q5" s="1447"/>
      <c r="R5" s="1440" t="s">
        <v>900</v>
      </c>
    </row>
    <row r="6" spans="1:18" ht="42" customHeight="1" x14ac:dyDescent="0.2">
      <c r="A6" s="1443"/>
      <c r="B6" s="66" t="s">
        <v>899</v>
      </c>
      <c r="C6" s="66" t="s">
        <v>896</v>
      </c>
      <c r="D6" s="66" t="s">
        <v>898</v>
      </c>
      <c r="E6" s="66" t="s">
        <v>874</v>
      </c>
      <c r="F6" s="44" t="s">
        <v>897</v>
      </c>
      <c r="G6" s="44" t="s">
        <v>873</v>
      </c>
      <c r="H6" s="44" t="s">
        <v>34</v>
      </c>
      <c r="I6" s="66" t="s">
        <v>876</v>
      </c>
      <c r="J6" s="66" t="s">
        <v>896</v>
      </c>
      <c r="K6" s="44" t="s">
        <v>874</v>
      </c>
      <c r="L6" s="44" t="s">
        <v>873</v>
      </c>
      <c r="M6" s="44" t="s">
        <v>34</v>
      </c>
      <c r="N6" s="66" t="s">
        <v>876</v>
      </c>
      <c r="O6" s="66" t="s">
        <v>896</v>
      </c>
      <c r="P6" s="44" t="s">
        <v>874</v>
      </c>
      <c r="Q6" s="44" t="s">
        <v>873</v>
      </c>
      <c r="R6" s="1441"/>
    </row>
    <row r="7" spans="1:18" ht="24.75" customHeight="1" thickBot="1" x14ac:dyDescent="0.25">
      <c r="A7" s="779" t="s">
        <v>895</v>
      </c>
      <c r="B7" s="146">
        <f t="shared" ref="B7:B15" si="0">SUM(N7+I7)</f>
        <v>0</v>
      </c>
      <c r="C7" s="146">
        <f>0</f>
        <v>0</v>
      </c>
      <c r="D7" s="84" t="e">
        <f t="shared" ref="D7:D15" si="1">E7/$E$16%</f>
        <v>#DIV/0!</v>
      </c>
      <c r="E7" s="146">
        <f t="shared" ref="E7:E15" si="2">SUM(P7+K7)</f>
        <v>0</v>
      </c>
      <c r="F7" s="84" t="e">
        <f t="shared" ref="F7:F15" si="3">G7/$G$16%</f>
        <v>#DIV/0!</v>
      </c>
      <c r="G7" s="146">
        <f t="shared" ref="G7:G15" si="4">SUM(Q7+L7)</f>
        <v>0</v>
      </c>
      <c r="H7" s="84" t="e">
        <f t="shared" ref="H7:H15" si="5">I7/$I$16%</f>
        <v>#DIV/0!</v>
      </c>
      <c r="I7" s="79">
        <f t="shared" ref="I7:I15" si="6">L7+K7</f>
        <v>0</v>
      </c>
      <c r="J7" s="69"/>
      <c r="K7" s="69"/>
      <c r="L7" s="69"/>
      <c r="M7" s="778" t="e">
        <f t="shared" ref="M7:M15" si="7">N7/$N$16%</f>
        <v>#DIV/0!</v>
      </c>
      <c r="N7" s="146">
        <f t="shared" ref="N7:N15" si="8">Q7+P7</f>
        <v>0</v>
      </c>
      <c r="O7" s="176"/>
      <c r="P7" s="176"/>
      <c r="Q7" s="176"/>
      <c r="R7" s="777" t="s">
        <v>35</v>
      </c>
    </row>
    <row r="8" spans="1:18" ht="24.75" customHeight="1" thickTop="1" thickBot="1" x14ac:dyDescent="0.25">
      <c r="A8" s="754" t="s">
        <v>894</v>
      </c>
      <c r="B8" s="150">
        <f t="shared" si="0"/>
        <v>0</v>
      </c>
      <c r="C8" s="150">
        <f>0</f>
        <v>0</v>
      </c>
      <c r="D8" s="753" t="e">
        <f t="shared" si="1"/>
        <v>#DIV/0!</v>
      </c>
      <c r="E8" s="150">
        <f t="shared" si="2"/>
        <v>0</v>
      </c>
      <c r="F8" s="753" t="e">
        <f t="shared" si="3"/>
        <v>#DIV/0!</v>
      </c>
      <c r="G8" s="150">
        <f t="shared" si="4"/>
        <v>0</v>
      </c>
      <c r="H8" s="753" t="e">
        <f t="shared" si="5"/>
        <v>#DIV/0!</v>
      </c>
      <c r="I8" s="752">
        <f t="shared" si="6"/>
        <v>0</v>
      </c>
      <c r="J8" s="70"/>
      <c r="K8" s="70"/>
      <c r="L8" s="70"/>
      <c r="M8" s="751" t="e">
        <f t="shared" si="7"/>
        <v>#DIV/0!</v>
      </c>
      <c r="N8" s="150">
        <f t="shared" si="8"/>
        <v>0</v>
      </c>
      <c r="O8" s="178"/>
      <c r="P8" s="178"/>
      <c r="Q8" s="178"/>
      <c r="R8" s="750" t="s">
        <v>36</v>
      </c>
    </row>
    <row r="9" spans="1:18" ht="24.75" customHeight="1" thickTop="1" thickBot="1" x14ac:dyDescent="0.25">
      <c r="A9" s="763" t="s">
        <v>893</v>
      </c>
      <c r="B9" s="148">
        <f t="shared" si="0"/>
        <v>0</v>
      </c>
      <c r="C9" s="148">
        <f>0</f>
        <v>0</v>
      </c>
      <c r="D9" s="762" t="e">
        <f t="shared" si="1"/>
        <v>#DIV/0!</v>
      </c>
      <c r="E9" s="148">
        <f t="shared" si="2"/>
        <v>0</v>
      </c>
      <c r="F9" s="762" t="e">
        <f t="shared" si="3"/>
        <v>#DIV/0!</v>
      </c>
      <c r="G9" s="148">
        <f t="shared" si="4"/>
        <v>0</v>
      </c>
      <c r="H9" s="762" t="e">
        <f t="shared" si="5"/>
        <v>#DIV/0!</v>
      </c>
      <c r="I9" s="761">
        <f t="shared" si="6"/>
        <v>0</v>
      </c>
      <c r="J9" s="71"/>
      <c r="K9" s="71"/>
      <c r="L9" s="71"/>
      <c r="M9" s="760" t="e">
        <f t="shared" si="7"/>
        <v>#DIV/0!</v>
      </c>
      <c r="N9" s="148">
        <f t="shared" si="8"/>
        <v>0</v>
      </c>
      <c r="O9" s="155"/>
      <c r="P9" s="155"/>
      <c r="Q9" s="155"/>
      <c r="R9" s="759" t="s">
        <v>37</v>
      </c>
    </row>
    <row r="10" spans="1:18" ht="24.75" customHeight="1" thickTop="1" thickBot="1" x14ac:dyDescent="0.25">
      <c r="A10" s="754" t="s">
        <v>892</v>
      </c>
      <c r="B10" s="150">
        <f t="shared" si="0"/>
        <v>0</v>
      </c>
      <c r="C10" s="150">
        <f>0</f>
        <v>0</v>
      </c>
      <c r="D10" s="753" t="e">
        <f t="shared" si="1"/>
        <v>#DIV/0!</v>
      </c>
      <c r="E10" s="150">
        <f t="shared" si="2"/>
        <v>0</v>
      </c>
      <c r="F10" s="753" t="e">
        <f t="shared" si="3"/>
        <v>#DIV/0!</v>
      </c>
      <c r="G10" s="150">
        <f t="shared" si="4"/>
        <v>0</v>
      </c>
      <c r="H10" s="753" t="e">
        <f t="shared" si="5"/>
        <v>#DIV/0!</v>
      </c>
      <c r="I10" s="752">
        <f t="shared" si="6"/>
        <v>0</v>
      </c>
      <c r="J10" s="70"/>
      <c r="K10" s="70"/>
      <c r="L10" s="70"/>
      <c r="M10" s="751" t="e">
        <f t="shared" si="7"/>
        <v>#DIV/0!</v>
      </c>
      <c r="N10" s="150">
        <f t="shared" si="8"/>
        <v>0</v>
      </c>
      <c r="O10" s="178"/>
      <c r="P10" s="178"/>
      <c r="Q10" s="178"/>
      <c r="R10" s="750" t="s">
        <v>38</v>
      </c>
    </row>
    <row r="11" spans="1:18" ht="24.75" customHeight="1" thickTop="1" thickBot="1" x14ac:dyDescent="0.25">
      <c r="A11" s="763" t="s">
        <v>891</v>
      </c>
      <c r="B11" s="148">
        <f t="shared" si="0"/>
        <v>0</v>
      </c>
      <c r="C11" s="148">
        <f>0</f>
        <v>0</v>
      </c>
      <c r="D11" s="762" t="e">
        <f t="shared" si="1"/>
        <v>#DIV/0!</v>
      </c>
      <c r="E11" s="148">
        <f t="shared" si="2"/>
        <v>0</v>
      </c>
      <c r="F11" s="762" t="e">
        <f t="shared" si="3"/>
        <v>#DIV/0!</v>
      </c>
      <c r="G11" s="148">
        <f t="shared" si="4"/>
        <v>0</v>
      </c>
      <c r="H11" s="762" t="e">
        <f t="shared" si="5"/>
        <v>#DIV/0!</v>
      </c>
      <c r="I11" s="761">
        <f t="shared" si="6"/>
        <v>0</v>
      </c>
      <c r="J11" s="71"/>
      <c r="K11" s="71"/>
      <c r="L11" s="71"/>
      <c r="M11" s="760" t="e">
        <f t="shared" si="7"/>
        <v>#DIV/0!</v>
      </c>
      <c r="N11" s="148">
        <f t="shared" si="8"/>
        <v>0</v>
      </c>
      <c r="O11" s="155"/>
      <c r="P11" s="155"/>
      <c r="Q11" s="155"/>
      <c r="R11" s="759" t="s">
        <v>39</v>
      </c>
    </row>
    <row r="12" spans="1:18" ht="24.75" customHeight="1" thickTop="1" thickBot="1" x14ac:dyDescent="0.25">
      <c r="A12" s="754" t="s">
        <v>890</v>
      </c>
      <c r="B12" s="150">
        <f t="shared" si="0"/>
        <v>0</v>
      </c>
      <c r="C12" s="150">
        <f>0</f>
        <v>0</v>
      </c>
      <c r="D12" s="753" t="e">
        <f t="shared" si="1"/>
        <v>#DIV/0!</v>
      </c>
      <c r="E12" s="150">
        <f t="shared" si="2"/>
        <v>0</v>
      </c>
      <c r="F12" s="753" t="e">
        <f t="shared" si="3"/>
        <v>#DIV/0!</v>
      </c>
      <c r="G12" s="150">
        <f t="shared" si="4"/>
        <v>0</v>
      </c>
      <c r="H12" s="753" t="e">
        <f t="shared" si="5"/>
        <v>#DIV/0!</v>
      </c>
      <c r="I12" s="752">
        <f t="shared" si="6"/>
        <v>0</v>
      </c>
      <c r="J12" s="70"/>
      <c r="K12" s="70"/>
      <c r="L12" s="70"/>
      <c r="M12" s="751" t="e">
        <f t="shared" si="7"/>
        <v>#DIV/0!</v>
      </c>
      <c r="N12" s="150">
        <f t="shared" si="8"/>
        <v>0</v>
      </c>
      <c r="O12" s="178"/>
      <c r="P12" s="178"/>
      <c r="Q12" s="178"/>
      <c r="R12" s="750" t="s">
        <v>40</v>
      </c>
    </row>
    <row r="13" spans="1:18" ht="24.75" customHeight="1" thickTop="1" x14ac:dyDescent="0.2">
      <c r="A13" s="749" t="s">
        <v>889</v>
      </c>
      <c r="B13" s="747">
        <f t="shared" si="0"/>
        <v>0</v>
      </c>
      <c r="C13" s="747">
        <f>0</f>
        <v>0</v>
      </c>
      <c r="D13" s="748" t="e">
        <f t="shared" si="1"/>
        <v>#DIV/0!</v>
      </c>
      <c r="E13" s="152">
        <f t="shared" si="2"/>
        <v>0</v>
      </c>
      <c r="F13" s="748" t="e">
        <f t="shared" si="3"/>
        <v>#DIV/0!</v>
      </c>
      <c r="G13" s="152">
        <f t="shared" si="4"/>
        <v>0</v>
      </c>
      <c r="H13" s="748" t="e">
        <f t="shared" si="5"/>
        <v>#DIV/0!</v>
      </c>
      <c r="I13" s="747">
        <f t="shared" si="6"/>
        <v>0</v>
      </c>
      <c r="J13" s="746"/>
      <c r="K13" s="746"/>
      <c r="L13" s="746"/>
      <c r="M13" s="745" t="e">
        <f t="shared" si="7"/>
        <v>#DIV/0!</v>
      </c>
      <c r="N13" s="152">
        <f t="shared" si="8"/>
        <v>0</v>
      </c>
      <c r="O13" s="200"/>
      <c r="P13" s="200"/>
      <c r="Q13" s="200"/>
      <c r="R13" s="744" t="s">
        <v>41</v>
      </c>
    </row>
    <row r="14" spans="1:18" ht="24.75" customHeight="1" x14ac:dyDescent="0.2">
      <c r="A14" s="776" t="s">
        <v>888</v>
      </c>
      <c r="B14" s="207">
        <f t="shared" si="0"/>
        <v>0</v>
      </c>
      <c r="C14" s="207">
        <f>0</f>
        <v>0</v>
      </c>
      <c r="D14" s="775" t="e">
        <f t="shared" si="1"/>
        <v>#DIV/0!</v>
      </c>
      <c r="E14" s="207">
        <f t="shared" si="2"/>
        <v>0</v>
      </c>
      <c r="F14" s="775" t="e">
        <f t="shared" si="3"/>
        <v>#DIV/0!</v>
      </c>
      <c r="G14" s="207">
        <f t="shared" si="4"/>
        <v>0</v>
      </c>
      <c r="H14" s="775" t="e">
        <f t="shared" si="5"/>
        <v>#DIV/0!</v>
      </c>
      <c r="I14" s="774">
        <f t="shared" si="6"/>
        <v>0</v>
      </c>
      <c r="J14" s="773"/>
      <c r="K14" s="773"/>
      <c r="L14" s="773"/>
      <c r="M14" s="455" t="e">
        <f t="shared" si="7"/>
        <v>#DIV/0!</v>
      </c>
      <c r="N14" s="207">
        <f t="shared" si="8"/>
        <v>0</v>
      </c>
      <c r="O14" s="210"/>
      <c r="P14" s="210"/>
      <c r="Q14" s="210"/>
      <c r="R14" s="772" t="s">
        <v>887</v>
      </c>
    </row>
    <row r="15" spans="1:18" ht="24.75" customHeight="1" x14ac:dyDescent="0.2">
      <c r="A15" s="771" t="s">
        <v>886</v>
      </c>
      <c r="B15" s="717">
        <f t="shared" si="0"/>
        <v>0</v>
      </c>
      <c r="C15" s="717">
        <f>0</f>
        <v>0</v>
      </c>
      <c r="D15" s="770" t="e">
        <f t="shared" si="1"/>
        <v>#DIV/0!</v>
      </c>
      <c r="E15" s="717">
        <f t="shared" si="2"/>
        <v>0</v>
      </c>
      <c r="F15" s="770" t="e">
        <f t="shared" si="3"/>
        <v>#DIV/0!</v>
      </c>
      <c r="G15" s="717">
        <f t="shared" si="4"/>
        <v>0</v>
      </c>
      <c r="H15" s="770" t="e">
        <f t="shared" si="5"/>
        <v>#DIV/0!</v>
      </c>
      <c r="I15" s="769">
        <f t="shared" si="6"/>
        <v>0</v>
      </c>
      <c r="J15" s="768"/>
      <c r="K15" s="768"/>
      <c r="L15" s="768"/>
      <c r="M15" s="767" t="e">
        <f t="shared" si="7"/>
        <v>#DIV/0!</v>
      </c>
      <c r="N15" s="717">
        <f t="shared" si="8"/>
        <v>0</v>
      </c>
      <c r="O15" s="211"/>
      <c r="P15" s="211"/>
      <c r="Q15" s="211"/>
      <c r="R15" s="766" t="s">
        <v>885</v>
      </c>
    </row>
    <row r="16" spans="1:18" ht="24.75" customHeight="1" x14ac:dyDescent="0.2">
      <c r="A16" s="758" t="s">
        <v>42</v>
      </c>
      <c r="B16" s="757">
        <f>SUM(B7:B15)</f>
        <v>0</v>
      </c>
      <c r="C16" s="757">
        <f>0</f>
        <v>0</v>
      </c>
      <c r="D16" s="757" t="e">
        <f t="shared" ref="D16:I16" si="9">SUM(D7:D15)</f>
        <v>#DIV/0!</v>
      </c>
      <c r="E16" s="757">
        <f t="shared" si="9"/>
        <v>0</v>
      </c>
      <c r="F16" s="757" t="e">
        <f t="shared" si="9"/>
        <v>#DIV/0!</v>
      </c>
      <c r="G16" s="757">
        <f t="shared" si="9"/>
        <v>0</v>
      </c>
      <c r="H16" s="757" t="e">
        <f t="shared" si="9"/>
        <v>#DIV/0!</v>
      </c>
      <c r="I16" s="757">
        <f t="shared" si="9"/>
        <v>0</v>
      </c>
      <c r="J16" s="757">
        <f>0</f>
        <v>0</v>
      </c>
      <c r="K16" s="757">
        <f>SUM(K7:K15)</f>
        <v>0</v>
      </c>
      <c r="L16" s="757">
        <f>SUM(L7:L15)</f>
        <v>0</v>
      </c>
      <c r="M16" s="757" t="e">
        <f>SUM(M7:M15)</f>
        <v>#DIV/0!</v>
      </c>
      <c r="N16" s="756">
        <f>SUM(N7:N15)</f>
        <v>0</v>
      </c>
      <c r="O16" s="757">
        <f>0</f>
        <v>0</v>
      </c>
      <c r="P16" s="756">
        <f>SUM(P7:P15)</f>
        <v>0</v>
      </c>
      <c r="Q16" s="756">
        <f>SUM(Q7:Q15)</f>
        <v>0</v>
      </c>
      <c r="R16" s="755" t="s">
        <v>43</v>
      </c>
    </row>
  </sheetData>
  <mergeCells count="8">
    <mergeCell ref="R5:R6"/>
    <mergeCell ref="A1:R1"/>
    <mergeCell ref="A2:R2"/>
    <mergeCell ref="A3:R3"/>
    <mergeCell ref="A5:A6"/>
    <mergeCell ref="B5:G5"/>
    <mergeCell ref="H5:L5"/>
    <mergeCell ref="M5:Q5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7B2E0-B40A-4A15-BF57-80C650C5652A}">
  <sheetPr codeName="Sheet24"/>
  <dimension ref="A1:R19"/>
  <sheetViews>
    <sheetView view="pageBreakPreview" zoomScaleNormal="100" zoomScaleSheetLayoutView="100" workbookViewId="0">
      <selection activeCell="B16" sqref="B16"/>
    </sheetView>
  </sheetViews>
  <sheetFormatPr defaultColWidth="9.140625" defaultRowHeight="15" x14ac:dyDescent="0.2"/>
  <cols>
    <col min="1" max="1" width="16.140625" style="37" customWidth="1"/>
    <col min="2" max="17" width="6.7109375" style="37" customWidth="1"/>
    <col min="18" max="18" width="15" style="37" customWidth="1"/>
    <col min="19" max="19" width="9.140625" style="36"/>
    <col min="20" max="20" width="20.42578125" style="36" customWidth="1"/>
    <col min="21" max="16384" width="9.140625" style="36"/>
  </cols>
  <sheetData>
    <row r="1" spans="1:18" s="87" customFormat="1" ht="23.25" x14ac:dyDescent="0.2">
      <c r="A1" s="1241" t="s">
        <v>921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  <c r="O1" s="1241"/>
      <c r="P1" s="1241"/>
      <c r="Q1" s="1241"/>
      <c r="R1" s="1241"/>
    </row>
    <row r="2" spans="1:18" ht="15.75" x14ac:dyDescent="0.2">
      <c r="A2" s="1243" t="s">
        <v>920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  <c r="O2" s="1243"/>
      <c r="P2" s="1243"/>
      <c r="Q2" s="1243"/>
      <c r="R2" s="1243"/>
    </row>
    <row r="3" spans="1:18" ht="15.75" x14ac:dyDescent="0.2">
      <c r="A3" s="1243">
        <v>2022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  <c r="O3" s="1243"/>
      <c r="P3" s="1243"/>
      <c r="Q3" s="1243"/>
      <c r="R3" s="1243"/>
    </row>
    <row r="4" spans="1:18" ht="15.75" x14ac:dyDescent="0.2">
      <c r="A4" s="971" t="s">
        <v>919</v>
      </c>
      <c r="B4" s="972"/>
      <c r="C4" s="972"/>
      <c r="D4" s="972"/>
      <c r="E4" s="972"/>
      <c r="F4" s="972"/>
      <c r="G4" s="972"/>
      <c r="H4" s="972" t="s">
        <v>903</v>
      </c>
      <c r="I4" s="972"/>
      <c r="J4" s="972"/>
      <c r="K4" s="972"/>
      <c r="L4" s="972"/>
      <c r="M4" s="972"/>
      <c r="N4" s="972"/>
      <c r="O4" s="972"/>
      <c r="P4" s="972"/>
      <c r="Q4" s="972"/>
      <c r="R4" s="973" t="s">
        <v>44</v>
      </c>
    </row>
    <row r="5" spans="1:18" ht="25.5" customHeight="1" x14ac:dyDescent="0.2">
      <c r="A5" s="1442" t="s">
        <v>988</v>
      </c>
      <c r="B5" s="1444" t="s">
        <v>901</v>
      </c>
      <c r="C5" s="1445"/>
      <c r="D5" s="1445"/>
      <c r="E5" s="1445"/>
      <c r="F5" s="1445"/>
      <c r="G5" s="1446"/>
      <c r="H5" s="1353" t="s">
        <v>879</v>
      </c>
      <c r="I5" s="1354"/>
      <c r="J5" s="1354"/>
      <c r="K5" s="1354"/>
      <c r="L5" s="1447"/>
      <c r="M5" s="1353" t="s">
        <v>878</v>
      </c>
      <c r="N5" s="1354"/>
      <c r="O5" s="1354"/>
      <c r="P5" s="1354"/>
      <c r="Q5" s="1447"/>
      <c r="R5" s="1440" t="s">
        <v>989</v>
      </c>
    </row>
    <row r="6" spans="1:18" ht="42" customHeight="1" x14ac:dyDescent="0.2">
      <c r="A6" s="1443"/>
      <c r="B6" s="66" t="s">
        <v>899</v>
      </c>
      <c r="C6" s="66" t="s">
        <v>896</v>
      </c>
      <c r="D6" s="66" t="s">
        <v>898</v>
      </c>
      <c r="E6" s="66" t="s">
        <v>874</v>
      </c>
      <c r="F6" s="44" t="s">
        <v>897</v>
      </c>
      <c r="G6" s="44" t="s">
        <v>873</v>
      </c>
      <c r="H6" s="44" t="s">
        <v>34</v>
      </c>
      <c r="I6" s="66" t="s">
        <v>876</v>
      </c>
      <c r="J6" s="66" t="s">
        <v>896</v>
      </c>
      <c r="K6" s="44" t="s">
        <v>874</v>
      </c>
      <c r="L6" s="44" t="s">
        <v>873</v>
      </c>
      <c r="M6" s="44" t="s">
        <v>34</v>
      </c>
      <c r="N6" s="66" t="s">
        <v>876</v>
      </c>
      <c r="O6" s="66" t="s">
        <v>896</v>
      </c>
      <c r="P6" s="44" t="s">
        <v>874</v>
      </c>
      <c r="Q6" s="44" t="s">
        <v>873</v>
      </c>
      <c r="R6" s="1441"/>
    </row>
    <row r="7" spans="1:18" ht="24.75" customHeight="1" thickBot="1" x14ac:dyDescent="0.25">
      <c r="A7" s="785" t="s">
        <v>918</v>
      </c>
      <c r="B7" s="146">
        <f t="shared" ref="B7:B18" si="0">SUM(N7+I7)</f>
        <v>0</v>
      </c>
      <c r="C7" s="146">
        <f>0</f>
        <v>0</v>
      </c>
      <c r="D7" s="84" t="e">
        <f t="shared" ref="D7:D18" si="1">E7/$E$19%</f>
        <v>#DIV/0!</v>
      </c>
      <c r="E7" s="146">
        <f t="shared" ref="E7:E18" si="2">SUM(P7+K7)</f>
        <v>0</v>
      </c>
      <c r="F7" s="84" t="e">
        <f t="shared" ref="F7:F18" si="3">G7/$G$19%</f>
        <v>#DIV/0!</v>
      </c>
      <c r="G7" s="146">
        <f t="shared" ref="G7:G18" si="4">SUM(Q7+L7)</f>
        <v>0</v>
      </c>
      <c r="H7" s="84" t="e">
        <f t="shared" ref="H7:H18" si="5">I7/$I$19%</f>
        <v>#DIV/0!</v>
      </c>
      <c r="I7" s="79">
        <f t="shared" ref="I7:I18" si="6">L7+K7</f>
        <v>0</v>
      </c>
      <c r="J7" s="69"/>
      <c r="K7" s="69"/>
      <c r="L7" s="69"/>
      <c r="M7" s="778" t="e">
        <f t="shared" ref="M7:M18" si="7">N7/$N$19%</f>
        <v>#DIV/0!</v>
      </c>
      <c r="N7" s="146">
        <f t="shared" ref="N7:N18" si="8">Q7+P7</f>
        <v>0</v>
      </c>
      <c r="O7" s="176"/>
      <c r="P7" s="176"/>
      <c r="Q7" s="176"/>
      <c r="R7" s="777" t="s">
        <v>45</v>
      </c>
    </row>
    <row r="8" spans="1:18" ht="24.75" customHeight="1" thickTop="1" thickBot="1" x14ac:dyDescent="0.25">
      <c r="A8" s="786" t="s">
        <v>917</v>
      </c>
      <c r="B8" s="150">
        <f t="shared" si="0"/>
        <v>0</v>
      </c>
      <c r="C8" s="150">
        <f>0</f>
        <v>0</v>
      </c>
      <c r="D8" s="753" t="e">
        <f t="shared" si="1"/>
        <v>#DIV/0!</v>
      </c>
      <c r="E8" s="150">
        <f t="shared" si="2"/>
        <v>0</v>
      </c>
      <c r="F8" s="753" t="e">
        <f t="shared" si="3"/>
        <v>#DIV/0!</v>
      </c>
      <c r="G8" s="150">
        <f t="shared" si="4"/>
        <v>0</v>
      </c>
      <c r="H8" s="753" t="e">
        <f t="shared" si="5"/>
        <v>#DIV/0!</v>
      </c>
      <c r="I8" s="752">
        <f t="shared" si="6"/>
        <v>0</v>
      </c>
      <c r="J8" s="70"/>
      <c r="K8" s="70"/>
      <c r="L8" s="70"/>
      <c r="M8" s="751" t="e">
        <f t="shared" si="7"/>
        <v>#DIV/0!</v>
      </c>
      <c r="N8" s="150">
        <f t="shared" si="8"/>
        <v>0</v>
      </c>
      <c r="O8" s="178"/>
      <c r="P8" s="178"/>
      <c r="Q8" s="178"/>
      <c r="R8" s="750" t="s">
        <v>46</v>
      </c>
    </row>
    <row r="9" spans="1:18" ht="24.75" customHeight="1" thickTop="1" thickBot="1" x14ac:dyDescent="0.25">
      <c r="A9" s="785" t="s">
        <v>916</v>
      </c>
      <c r="B9" s="148">
        <f t="shared" si="0"/>
        <v>0</v>
      </c>
      <c r="C9" s="148">
        <f>0</f>
        <v>0</v>
      </c>
      <c r="D9" s="762" t="e">
        <f t="shared" si="1"/>
        <v>#DIV/0!</v>
      </c>
      <c r="E9" s="148">
        <f t="shared" si="2"/>
        <v>0</v>
      </c>
      <c r="F9" s="762" t="e">
        <f t="shared" si="3"/>
        <v>#DIV/0!</v>
      </c>
      <c r="G9" s="148">
        <f t="shared" si="4"/>
        <v>0</v>
      </c>
      <c r="H9" s="762" t="e">
        <f t="shared" si="5"/>
        <v>#DIV/0!</v>
      </c>
      <c r="I9" s="761">
        <f t="shared" si="6"/>
        <v>0</v>
      </c>
      <c r="J9" s="71"/>
      <c r="K9" s="71"/>
      <c r="L9" s="71"/>
      <c r="M9" s="760" t="e">
        <f t="shared" si="7"/>
        <v>#DIV/0!</v>
      </c>
      <c r="N9" s="148">
        <f t="shared" si="8"/>
        <v>0</v>
      </c>
      <c r="O9" s="155"/>
      <c r="P9" s="155"/>
      <c r="Q9" s="155"/>
      <c r="R9" s="777" t="s">
        <v>47</v>
      </c>
    </row>
    <row r="10" spans="1:18" ht="24.75" customHeight="1" thickTop="1" thickBot="1" x14ac:dyDescent="0.25">
      <c r="A10" s="786" t="s">
        <v>915</v>
      </c>
      <c r="B10" s="150">
        <f t="shared" si="0"/>
        <v>0</v>
      </c>
      <c r="C10" s="150">
        <f>0</f>
        <v>0</v>
      </c>
      <c r="D10" s="753" t="e">
        <f t="shared" si="1"/>
        <v>#DIV/0!</v>
      </c>
      <c r="E10" s="150">
        <f t="shared" si="2"/>
        <v>0</v>
      </c>
      <c r="F10" s="753" t="e">
        <f t="shared" si="3"/>
        <v>#DIV/0!</v>
      </c>
      <c r="G10" s="150">
        <f t="shared" si="4"/>
        <v>0</v>
      </c>
      <c r="H10" s="753" t="e">
        <f t="shared" si="5"/>
        <v>#DIV/0!</v>
      </c>
      <c r="I10" s="752">
        <f t="shared" si="6"/>
        <v>0</v>
      </c>
      <c r="J10" s="70"/>
      <c r="K10" s="70"/>
      <c r="L10" s="70"/>
      <c r="M10" s="751" t="e">
        <f t="shared" si="7"/>
        <v>#DIV/0!</v>
      </c>
      <c r="N10" s="150">
        <f t="shared" si="8"/>
        <v>0</v>
      </c>
      <c r="O10" s="178"/>
      <c r="P10" s="178"/>
      <c r="Q10" s="178"/>
      <c r="R10" s="750" t="s">
        <v>48</v>
      </c>
    </row>
    <row r="11" spans="1:18" ht="24.75" customHeight="1" thickTop="1" thickBot="1" x14ac:dyDescent="0.25">
      <c r="A11" s="785" t="s">
        <v>914</v>
      </c>
      <c r="B11" s="148">
        <f t="shared" si="0"/>
        <v>0</v>
      </c>
      <c r="C11" s="148">
        <f>0</f>
        <v>0</v>
      </c>
      <c r="D11" s="762" t="e">
        <f t="shared" si="1"/>
        <v>#DIV/0!</v>
      </c>
      <c r="E11" s="148">
        <f t="shared" si="2"/>
        <v>0</v>
      </c>
      <c r="F11" s="762" t="e">
        <f t="shared" si="3"/>
        <v>#DIV/0!</v>
      </c>
      <c r="G11" s="148">
        <f t="shared" si="4"/>
        <v>0</v>
      </c>
      <c r="H11" s="762" t="e">
        <f t="shared" si="5"/>
        <v>#DIV/0!</v>
      </c>
      <c r="I11" s="761">
        <f t="shared" si="6"/>
        <v>0</v>
      </c>
      <c r="J11" s="71"/>
      <c r="K11" s="71"/>
      <c r="L11" s="71"/>
      <c r="M11" s="760" t="e">
        <f t="shared" si="7"/>
        <v>#DIV/0!</v>
      </c>
      <c r="N11" s="148">
        <f t="shared" si="8"/>
        <v>0</v>
      </c>
      <c r="O11" s="155"/>
      <c r="P11" s="155"/>
      <c r="Q11" s="155"/>
      <c r="R11" s="777" t="s">
        <v>49</v>
      </c>
    </row>
    <row r="12" spans="1:18" ht="24.75" customHeight="1" thickTop="1" thickBot="1" x14ac:dyDescent="0.25">
      <c r="A12" s="786" t="s">
        <v>913</v>
      </c>
      <c r="B12" s="150">
        <f t="shared" si="0"/>
        <v>0</v>
      </c>
      <c r="C12" s="150">
        <f>0</f>
        <v>0</v>
      </c>
      <c r="D12" s="753" t="e">
        <f t="shared" si="1"/>
        <v>#DIV/0!</v>
      </c>
      <c r="E12" s="150">
        <f t="shared" si="2"/>
        <v>0</v>
      </c>
      <c r="F12" s="753" t="e">
        <f t="shared" si="3"/>
        <v>#DIV/0!</v>
      </c>
      <c r="G12" s="150">
        <f t="shared" si="4"/>
        <v>0</v>
      </c>
      <c r="H12" s="753" t="e">
        <f t="shared" si="5"/>
        <v>#DIV/0!</v>
      </c>
      <c r="I12" s="752">
        <f t="shared" si="6"/>
        <v>0</v>
      </c>
      <c r="J12" s="70"/>
      <c r="K12" s="70"/>
      <c r="L12" s="70"/>
      <c r="M12" s="751" t="e">
        <f t="shared" si="7"/>
        <v>#DIV/0!</v>
      </c>
      <c r="N12" s="150">
        <f t="shared" si="8"/>
        <v>0</v>
      </c>
      <c r="O12" s="178"/>
      <c r="P12" s="178"/>
      <c r="Q12" s="178"/>
      <c r="R12" s="750" t="s">
        <v>506</v>
      </c>
    </row>
    <row r="13" spans="1:18" ht="24.75" customHeight="1" thickTop="1" thickBot="1" x14ac:dyDescent="0.25">
      <c r="A13" s="785" t="s">
        <v>912</v>
      </c>
      <c r="B13" s="747">
        <f t="shared" ref="B13:B14" si="9">SUM(N13+I13)</f>
        <v>0</v>
      </c>
      <c r="C13" s="747">
        <f>0</f>
        <v>0</v>
      </c>
      <c r="D13" s="748" t="e">
        <f t="shared" si="1"/>
        <v>#DIV/0!</v>
      </c>
      <c r="E13" s="152">
        <f t="shared" ref="E13:E14" si="10">SUM(P13+K13)</f>
        <v>0</v>
      </c>
      <c r="F13" s="748" t="e">
        <f t="shared" si="3"/>
        <v>#DIV/0!</v>
      </c>
      <c r="G13" s="152">
        <f t="shared" ref="G13:G14" si="11">SUM(Q13+L13)</f>
        <v>0</v>
      </c>
      <c r="H13" s="748" t="e">
        <f t="shared" si="5"/>
        <v>#DIV/0!</v>
      </c>
      <c r="I13" s="747">
        <f t="shared" ref="I13:I14" si="12">L13+K13</f>
        <v>0</v>
      </c>
      <c r="J13" s="746"/>
      <c r="K13" s="746"/>
      <c r="L13" s="746"/>
      <c r="M13" s="745" t="e">
        <f t="shared" si="7"/>
        <v>#DIV/0!</v>
      </c>
      <c r="N13" s="152">
        <f t="shared" ref="N13:N14" si="13">Q13+P13</f>
        <v>0</v>
      </c>
      <c r="O13" s="200"/>
      <c r="P13" s="200"/>
      <c r="Q13" s="200"/>
      <c r="R13" s="777" t="s">
        <v>50</v>
      </c>
    </row>
    <row r="14" spans="1:18" ht="24.75" customHeight="1" thickTop="1" thickBot="1" x14ac:dyDescent="0.25">
      <c r="A14" s="786" t="s">
        <v>911</v>
      </c>
      <c r="B14" s="207">
        <f t="shared" si="9"/>
        <v>0</v>
      </c>
      <c r="C14" s="207">
        <f>0</f>
        <v>0</v>
      </c>
      <c r="D14" s="775" t="e">
        <f t="shared" si="1"/>
        <v>#DIV/0!</v>
      </c>
      <c r="E14" s="207">
        <f t="shared" si="10"/>
        <v>0</v>
      </c>
      <c r="F14" s="775" t="e">
        <f t="shared" si="3"/>
        <v>#DIV/0!</v>
      </c>
      <c r="G14" s="207">
        <f t="shared" si="11"/>
        <v>0</v>
      </c>
      <c r="H14" s="775" t="e">
        <f t="shared" si="5"/>
        <v>#DIV/0!</v>
      </c>
      <c r="I14" s="774">
        <f t="shared" si="12"/>
        <v>0</v>
      </c>
      <c r="J14" s="773"/>
      <c r="K14" s="773"/>
      <c r="L14" s="773"/>
      <c r="M14" s="455" t="e">
        <f t="shared" si="7"/>
        <v>#DIV/0!</v>
      </c>
      <c r="N14" s="207">
        <f t="shared" si="13"/>
        <v>0</v>
      </c>
      <c r="O14" s="210"/>
      <c r="P14" s="210"/>
      <c r="Q14" s="210"/>
      <c r="R14" s="750" t="s">
        <v>51</v>
      </c>
    </row>
    <row r="15" spans="1:18" ht="24.75" customHeight="1" thickTop="1" thickBot="1" x14ac:dyDescent="0.25">
      <c r="A15" s="785" t="s">
        <v>910</v>
      </c>
      <c r="B15" s="747">
        <f t="shared" si="0"/>
        <v>0</v>
      </c>
      <c r="C15" s="747">
        <f>0</f>
        <v>0</v>
      </c>
      <c r="D15" s="748" t="e">
        <f t="shared" si="1"/>
        <v>#DIV/0!</v>
      </c>
      <c r="E15" s="152">
        <f t="shared" si="2"/>
        <v>0</v>
      </c>
      <c r="F15" s="748" t="e">
        <f t="shared" si="3"/>
        <v>#DIV/0!</v>
      </c>
      <c r="G15" s="152">
        <f t="shared" si="4"/>
        <v>0</v>
      </c>
      <c r="H15" s="748" t="e">
        <f t="shared" si="5"/>
        <v>#DIV/0!</v>
      </c>
      <c r="I15" s="747">
        <f t="shared" si="6"/>
        <v>0</v>
      </c>
      <c r="J15" s="746"/>
      <c r="K15" s="746"/>
      <c r="L15" s="746"/>
      <c r="M15" s="745" t="e">
        <f t="shared" si="7"/>
        <v>#DIV/0!</v>
      </c>
      <c r="N15" s="152">
        <f t="shared" si="8"/>
        <v>0</v>
      </c>
      <c r="O15" s="200"/>
      <c r="P15" s="200"/>
      <c r="Q15" s="200"/>
      <c r="R15" s="777" t="s">
        <v>52</v>
      </c>
    </row>
    <row r="16" spans="1:18" ht="24.75" customHeight="1" thickTop="1" thickBot="1" x14ac:dyDescent="0.25">
      <c r="A16" s="786" t="s">
        <v>909</v>
      </c>
      <c r="B16" s="207">
        <f t="shared" ref="B16" si="14">SUM(N16+I16)</f>
        <v>0</v>
      </c>
      <c r="C16" s="207">
        <f>0</f>
        <v>0</v>
      </c>
      <c r="D16" s="775" t="e">
        <f t="shared" si="1"/>
        <v>#DIV/0!</v>
      </c>
      <c r="E16" s="207">
        <f t="shared" ref="E16" si="15">SUM(P16+K16)</f>
        <v>0</v>
      </c>
      <c r="F16" s="775" t="e">
        <f t="shared" si="3"/>
        <v>#DIV/0!</v>
      </c>
      <c r="G16" s="207">
        <f t="shared" ref="G16" si="16">SUM(Q16+L16)</f>
        <v>0</v>
      </c>
      <c r="H16" s="775" t="e">
        <f t="shared" si="5"/>
        <v>#DIV/0!</v>
      </c>
      <c r="I16" s="774">
        <f t="shared" ref="I16" si="17">L16+K16</f>
        <v>0</v>
      </c>
      <c r="J16" s="773"/>
      <c r="K16" s="773"/>
      <c r="L16" s="773"/>
      <c r="M16" s="455" t="e">
        <f t="shared" si="7"/>
        <v>#DIV/0!</v>
      </c>
      <c r="N16" s="207">
        <f t="shared" ref="N16" si="18">Q16+P16</f>
        <v>0</v>
      </c>
      <c r="O16" s="210"/>
      <c r="P16" s="210"/>
      <c r="Q16" s="210"/>
      <c r="R16" s="750" t="s">
        <v>53</v>
      </c>
    </row>
    <row r="17" spans="1:18" ht="24.75" customHeight="1" thickTop="1" thickBot="1" x14ac:dyDescent="0.25">
      <c r="A17" s="785" t="s">
        <v>908</v>
      </c>
      <c r="B17" s="717">
        <f t="shared" si="0"/>
        <v>0</v>
      </c>
      <c r="C17" s="717">
        <f>0</f>
        <v>0</v>
      </c>
      <c r="D17" s="770" t="e">
        <f t="shared" si="1"/>
        <v>#DIV/0!</v>
      </c>
      <c r="E17" s="717">
        <f t="shared" si="2"/>
        <v>0</v>
      </c>
      <c r="F17" s="770" t="e">
        <f t="shared" si="3"/>
        <v>#DIV/0!</v>
      </c>
      <c r="G17" s="717">
        <f t="shared" si="4"/>
        <v>0</v>
      </c>
      <c r="H17" s="770" t="e">
        <f t="shared" si="5"/>
        <v>#DIV/0!</v>
      </c>
      <c r="I17" s="769">
        <f t="shared" si="6"/>
        <v>0</v>
      </c>
      <c r="J17" s="768"/>
      <c r="K17" s="768"/>
      <c r="L17" s="768"/>
      <c r="M17" s="767" t="e">
        <f t="shared" si="7"/>
        <v>#DIV/0!</v>
      </c>
      <c r="N17" s="717">
        <f t="shared" si="8"/>
        <v>0</v>
      </c>
      <c r="O17" s="211"/>
      <c r="P17" s="211"/>
      <c r="Q17" s="211"/>
      <c r="R17" s="777" t="s">
        <v>54</v>
      </c>
    </row>
    <row r="18" spans="1:18" ht="24.75" customHeight="1" thickTop="1" x14ac:dyDescent="0.2">
      <c r="A18" s="784" t="s">
        <v>907</v>
      </c>
      <c r="B18" s="207">
        <f t="shared" si="0"/>
        <v>0</v>
      </c>
      <c r="C18" s="207">
        <f>0</f>
        <v>0</v>
      </c>
      <c r="D18" s="775" t="e">
        <f t="shared" si="1"/>
        <v>#DIV/0!</v>
      </c>
      <c r="E18" s="207">
        <f t="shared" si="2"/>
        <v>0</v>
      </c>
      <c r="F18" s="775" t="e">
        <f t="shared" si="3"/>
        <v>#DIV/0!</v>
      </c>
      <c r="G18" s="207">
        <f t="shared" si="4"/>
        <v>0</v>
      </c>
      <c r="H18" s="775" t="e">
        <f t="shared" si="5"/>
        <v>#DIV/0!</v>
      </c>
      <c r="I18" s="774">
        <f t="shared" si="6"/>
        <v>0</v>
      </c>
      <c r="J18" s="773"/>
      <c r="K18" s="773"/>
      <c r="L18" s="773"/>
      <c r="M18" s="455" t="e">
        <f t="shared" si="7"/>
        <v>#DIV/0!</v>
      </c>
      <c r="N18" s="207">
        <f t="shared" si="8"/>
        <v>0</v>
      </c>
      <c r="O18" s="210"/>
      <c r="P18" s="210"/>
      <c r="Q18" s="210"/>
      <c r="R18" s="782" t="s">
        <v>55</v>
      </c>
    </row>
    <row r="19" spans="1:18" ht="24.75" customHeight="1" x14ac:dyDescent="0.2">
      <c r="A19" s="743" t="s">
        <v>42</v>
      </c>
      <c r="B19" s="742">
        <f>SUM(B7:B18)</f>
        <v>0</v>
      </c>
      <c r="C19" s="742">
        <f>0</f>
        <v>0</v>
      </c>
      <c r="D19" s="742" t="e">
        <f t="shared" ref="D19:I19" si="19">SUM(D7:D18)</f>
        <v>#DIV/0!</v>
      </c>
      <c r="E19" s="742">
        <f t="shared" si="19"/>
        <v>0</v>
      </c>
      <c r="F19" s="742" t="e">
        <f t="shared" si="19"/>
        <v>#DIV/0!</v>
      </c>
      <c r="G19" s="742">
        <f t="shared" si="19"/>
        <v>0</v>
      </c>
      <c r="H19" s="742" t="e">
        <f t="shared" si="19"/>
        <v>#DIV/0!</v>
      </c>
      <c r="I19" s="742">
        <f t="shared" si="19"/>
        <v>0</v>
      </c>
      <c r="J19" s="742">
        <f>0</f>
        <v>0</v>
      </c>
      <c r="K19" s="742">
        <f>SUM(K7:K18)</f>
        <v>0</v>
      </c>
      <c r="L19" s="742">
        <f>SUM(L7:L18)</f>
        <v>0</v>
      </c>
      <c r="M19" s="742" t="e">
        <f>SUM(M7:M18)</f>
        <v>#DIV/0!</v>
      </c>
      <c r="N19" s="324">
        <f>SUM(N7:N18)</f>
        <v>0</v>
      </c>
      <c r="O19" s="742">
        <f>0</f>
        <v>0</v>
      </c>
      <c r="P19" s="324">
        <f>SUM(P7:P18)</f>
        <v>0</v>
      </c>
      <c r="Q19" s="324">
        <f>SUM(Q7:Q18)</f>
        <v>0</v>
      </c>
      <c r="R19" s="741" t="s">
        <v>43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1966-9473-4ED1-99D4-38EEA80E4C8E}">
  <sheetPr codeName="Sheet28"/>
  <dimension ref="A1:R15"/>
  <sheetViews>
    <sheetView view="pageBreakPreview" zoomScaleNormal="100" zoomScaleSheetLayoutView="100" workbookViewId="0">
      <selection activeCell="B16" sqref="B16"/>
    </sheetView>
  </sheetViews>
  <sheetFormatPr defaultColWidth="9.140625" defaultRowHeight="15" x14ac:dyDescent="0.2"/>
  <cols>
    <col min="1" max="1" width="16.140625" style="37" customWidth="1"/>
    <col min="2" max="17" width="6.7109375" style="37" customWidth="1"/>
    <col min="18" max="18" width="15" style="37" customWidth="1"/>
    <col min="19" max="19" width="9.140625" style="36"/>
    <col min="20" max="20" width="20.42578125" style="36" customWidth="1"/>
    <col min="21" max="16384" width="9.140625" style="36"/>
  </cols>
  <sheetData>
    <row r="1" spans="1:18" s="87" customFormat="1" ht="23.25" x14ac:dyDescent="0.2">
      <c r="A1" s="1241" t="s">
        <v>926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  <c r="O1" s="1241"/>
      <c r="P1" s="1241"/>
      <c r="Q1" s="1241"/>
      <c r="R1" s="1241"/>
    </row>
    <row r="2" spans="1:18" ht="15.75" x14ac:dyDescent="0.2">
      <c r="A2" s="1243" t="s">
        <v>925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  <c r="O2" s="1243"/>
      <c r="P2" s="1243"/>
      <c r="Q2" s="1243"/>
      <c r="R2" s="1243"/>
    </row>
    <row r="3" spans="1:18" ht="15.75" x14ac:dyDescent="0.2">
      <c r="A3" s="1243">
        <v>2022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  <c r="O3" s="1243"/>
      <c r="P3" s="1243"/>
      <c r="Q3" s="1243"/>
      <c r="R3" s="1243"/>
    </row>
    <row r="4" spans="1:18" ht="15.75" x14ac:dyDescent="0.2">
      <c r="A4" s="971" t="s">
        <v>924</v>
      </c>
      <c r="B4" s="972"/>
      <c r="C4" s="972"/>
      <c r="D4" s="972"/>
      <c r="E4" s="972"/>
      <c r="F4" s="972"/>
      <c r="G4" s="972"/>
      <c r="H4" s="972" t="s">
        <v>903</v>
      </c>
      <c r="I4" s="972"/>
      <c r="J4" s="972"/>
      <c r="K4" s="972"/>
      <c r="L4" s="972"/>
      <c r="M4" s="972"/>
      <c r="N4" s="972"/>
      <c r="O4" s="972"/>
      <c r="P4" s="972"/>
      <c r="Q4" s="972"/>
      <c r="R4" s="973" t="s">
        <v>56</v>
      </c>
    </row>
    <row r="5" spans="1:18" ht="25.5" customHeight="1" x14ac:dyDescent="0.2">
      <c r="A5" s="1442" t="s">
        <v>1021</v>
      </c>
      <c r="B5" s="1444" t="s">
        <v>901</v>
      </c>
      <c r="C5" s="1445"/>
      <c r="D5" s="1445"/>
      <c r="E5" s="1445"/>
      <c r="F5" s="1445"/>
      <c r="G5" s="1446"/>
      <c r="H5" s="1353" t="s">
        <v>879</v>
      </c>
      <c r="I5" s="1354"/>
      <c r="J5" s="1354"/>
      <c r="K5" s="1354"/>
      <c r="L5" s="1447"/>
      <c r="M5" s="1353" t="s">
        <v>878</v>
      </c>
      <c r="N5" s="1354"/>
      <c r="O5" s="1354"/>
      <c r="P5" s="1354"/>
      <c r="Q5" s="1447"/>
      <c r="R5" s="1440" t="s">
        <v>1020</v>
      </c>
    </row>
    <row r="6" spans="1:18" ht="42" customHeight="1" x14ac:dyDescent="0.2">
      <c r="A6" s="1443"/>
      <c r="B6" s="66" t="s">
        <v>899</v>
      </c>
      <c r="C6" s="66" t="s">
        <v>896</v>
      </c>
      <c r="D6" s="66" t="s">
        <v>898</v>
      </c>
      <c r="E6" s="66" t="s">
        <v>874</v>
      </c>
      <c r="F6" s="44" t="s">
        <v>897</v>
      </c>
      <c r="G6" s="44" t="s">
        <v>873</v>
      </c>
      <c r="H6" s="44" t="s">
        <v>34</v>
      </c>
      <c r="I6" s="66" t="s">
        <v>876</v>
      </c>
      <c r="J6" s="66" t="s">
        <v>896</v>
      </c>
      <c r="K6" s="44" t="s">
        <v>874</v>
      </c>
      <c r="L6" s="44" t="s">
        <v>873</v>
      </c>
      <c r="M6" s="44" t="s">
        <v>34</v>
      </c>
      <c r="N6" s="66" t="s">
        <v>876</v>
      </c>
      <c r="O6" s="66" t="s">
        <v>896</v>
      </c>
      <c r="P6" s="44" t="s">
        <v>874</v>
      </c>
      <c r="Q6" s="44" t="s">
        <v>873</v>
      </c>
      <c r="R6" s="1441"/>
    </row>
    <row r="7" spans="1:18" ht="24.75" customHeight="1" thickBot="1" x14ac:dyDescent="0.25">
      <c r="A7" s="402" t="s">
        <v>58</v>
      </c>
      <c r="B7" s="146">
        <f t="shared" ref="B7:B14" si="0">SUM(N7+I7)</f>
        <v>0</v>
      </c>
      <c r="C7" s="146">
        <f>0</f>
        <v>0</v>
      </c>
      <c r="D7" s="84" t="e">
        <f t="shared" ref="D7:D14" si="1">E7/$E$15%</f>
        <v>#DIV/0!</v>
      </c>
      <c r="E7" s="146">
        <f t="shared" ref="E7:E14" si="2">SUM(P7+K7)</f>
        <v>0</v>
      </c>
      <c r="F7" s="84" t="e">
        <f t="shared" ref="F7:F14" si="3">G7/$G$15%</f>
        <v>#DIV/0!</v>
      </c>
      <c r="G7" s="146">
        <f t="shared" ref="G7:G14" si="4">SUM(Q7+L7)</f>
        <v>0</v>
      </c>
      <c r="H7" s="84" t="e">
        <f t="shared" ref="H7:H14" si="5">I7/$I$15%</f>
        <v>#DIV/0!</v>
      </c>
      <c r="I7" s="79">
        <f t="shared" ref="I7:I14" si="6">L7+K7</f>
        <v>0</v>
      </c>
      <c r="J7" s="69"/>
      <c r="K7" s="69"/>
      <c r="L7" s="69"/>
      <c r="M7" s="778" t="e">
        <f t="shared" ref="M7:M14" si="7">N7/$N$15%</f>
        <v>#DIV/0!</v>
      </c>
      <c r="N7" s="146">
        <f t="shared" ref="N7:N14" si="8">Q7+P7</f>
        <v>0</v>
      </c>
      <c r="O7" s="176"/>
      <c r="P7" s="176"/>
      <c r="Q7" s="176"/>
      <c r="R7" s="380" t="s">
        <v>58</v>
      </c>
    </row>
    <row r="8" spans="1:18" ht="24.75" customHeight="1" thickTop="1" thickBot="1" x14ac:dyDescent="0.25">
      <c r="A8" s="792" t="s">
        <v>60</v>
      </c>
      <c r="B8" s="150">
        <f t="shared" si="0"/>
        <v>0</v>
      </c>
      <c r="C8" s="150">
        <f>0</f>
        <v>0</v>
      </c>
      <c r="D8" s="753" t="e">
        <f t="shared" si="1"/>
        <v>#DIV/0!</v>
      </c>
      <c r="E8" s="150">
        <f t="shared" si="2"/>
        <v>0</v>
      </c>
      <c r="F8" s="753" t="e">
        <f t="shared" si="3"/>
        <v>#DIV/0!</v>
      </c>
      <c r="G8" s="150">
        <f t="shared" si="4"/>
        <v>0</v>
      </c>
      <c r="H8" s="753" t="e">
        <f t="shared" si="5"/>
        <v>#DIV/0!</v>
      </c>
      <c r="I8" s="752">
        <f t="shared" si="6"/>
        <v>0</v>
      </c>
      <c r="J8" s="70"/>
      <c r="K8" s="70"/>
      <c r="L8" s="70"/>
      <c r="M8" s="751" t="e">
        <f t="shared" si="7"/>
        <v>#DIV/0!</v>
      </c>
      <c r="N8" s="150">
        <f t="shared" si="8"/>
        <v>0</v>
      </c>
      <c r="O8" s="178"/>
      <c r="P8" s="178"/>
      <c r="Q8" s="178"/>
      <c r="R8" s="65" t="s">
        <v>60</v>
      </c>
    </row>
    <row r="9" spans="1:18" ht="24.75" customHeight="1" thickTop="1" thickBot="1" x14ac:dyDescent="0.25">
      <c r="A9" s="402" t="s">
        <v>62</v>
      </c>
      <c r="B9" s="148">
        <f t="shared" si="0"/>
        <v>0</v>
      </c>
      <c r="C9" s="148">
        <f>0</f>
        <v>0</v>
      </c>
      <c r="D9" s="762" t="e">
        <f t="shared" si="1"/>
        <v>#DIV/0!</v>
      </c>
      <c r="E9" s="148">
        <f t="shared" si="2"/>
        <v>0</v>
      </c>
      <c r="F9" s="762" t="e">
        <f t="shared" si="3"/>
        <v>#DIV/0!</v>
      </c>
      <c r="G9" s="148">
        <f t="shared" si="4"/>
        <v>0</v>
      </c>
      <c r="H9" s="762" t="e">
        <f t="shared" si="5"/>
        <v>#DIV/0!</v>
      </c>
      <c r="I9" s="761">
        <f t="shared" si="6"/>
        <v>0</v>
      </c>
      <c r="J9" s="71"/>
      <c r="K9" s="71"/>
      <c r="L9" s="71"/>
      <c r="M9" s="760" t="e">
        <f t="shared" si="7"/>
        <v>#DIV/0!</v>
      </c>
      <c r="N9" s="148">
        <f t="shared" si="8"/>
        <v>0</v>
      </c>
      <c r="O9" s="155"/>
      <c r="P9" s="155"/>
      <c r="Q9" s="155"/>
      <c r="R9" s="380" t="s">
        <v>62</v>
      </c>
    </row>
    <row r="10" spans="1:18" ht="24.75" customHeight="1" thickTop="1" thickBot="1" x14ac:dyDescent="0.25">
      <c r="A10" s="792" t="s">
        <v>64</v>
      </c>
      <c r="B10" s="150">
        <f t="shared" si="0"/>
        <v>0</v>
      </c>
      <c r="C10" s="150">
        <f>0</f>
        <v>0</v>
      </c>
      <c r="D10" s="753" t="e">
        <f t="shared" si="1"/>
        <v>#DIV/0!</v>
      </c>
      <c r="E10" s="150">
        <f t="shared" si="2"/>
        <v>0</v>
      </c>
      <c r="F10" s="753" t="e">
        <f t="shared" si="3"/>
        <v>#DIV/0!</v>
      </c>
      <c r="G10" s="150">
        <f t="shared" si="4"/>
        <v>0</v>
      </c>
      <c r="H10" s="753" t="e">
        <f t="shared" si="5"/>
        <v>#DIV/0!</v>
      </c>
      <c r="I10" s="752">
        <f t="shared" si="6"/>
        <v>0</v>
      </c>
      <c r="J10" s="70"/>
      <c r="K10" s="70"/>
      <c r="L10" s="70"/>
      <c r="M10" s="751" t="e">
        <f t="shared" si="7"/>
        <v>#DIV/0!</v>
      </c>
      <c r="N10" s="150">
        <f t="shared" si="8"/>
        <v>0</v>
      </c>
      <c r="O10" s="178"/>
      <c r="P10" s="178"/>
      <c r="Q10" s="178"/>
      <c r="R10" s="65" t="s">
        <v>64</v>
      </c>
    </row>
    <row r="11" spans="1:18" ht="24.75" customHeight="1" thickTop="1" thickBot="1" x14ac:dyDescent="0.25">
      <c r="A11" s="402" t="s">
        <v>66</v>
      </c>
      <c r="B11" s="148">
        <f t="shared" si="0"/>
        <v>0</v>
      </c>
      <c r="C11" s="148">
        <f>0</f>
        <v>0</v>
      </c>
      <c r="D11" s="762" t="e">
        <f t="shared" si="1"/>
        <v>#DIV/0!</v>
      </c>
      <c r="E11" s="148">
        <f t="shared" si="2"/>
        <v>0</v>
      </c>
      <c r="F11" s="762" t="e">
        <f t="shared" si="3"/>
        <v>#DIV/0!</v>
      </c>
      <c r="G11" s="148">
        <f t="shared" si="4"/>
        <v>0</v>
      </c>
      <c r="H11" s="762" t="e">
        <f t="shared" si="5"/>
        <v>#DIV/0!</v>
      </c>
      <c r="I11" s="761">
        <f t="shared" si="6"/>
        <v>0</v>
      </c>
      <c r="J11" s="71"/>
      <c r="K11" s="71"/>
      <c r="L11" s="71"/>
      <c r="M11" s="760" t="e">
        <f t="shared" si="7"/>
        <v>#DIV/0!</v>
      </c>
      <c r="N11" s="148">
        <f t="shared" si="8"/>
        <v>0</v>
      </c>
      <c r="O11" s="155"/>
      <c r="P11" s="155"/>
      <c r="Q11" s="155"/>
      <c r="R11" s="380" t="s">
        <v>66</v>
      </c>
    </row>
    <row r="12" spans="1:18" ht="24.75" customHeight="1" thickTop="1" thickBot="1" x14ac:dyDescent="0.25">
      <c r="A12" s="792" t="s">
        <v>68</v>
      </c>
      <c r="B12" s="150">
        <f t="shared" si="0"/>
        <v>0</v>
      </c>
      <c r="C12" s="150">
        <f>0</f>
        <v>0</v>
      </c>
      <c r="D12" s="753" t="e">
        <f t="shared" si="1"/>
        <v>#DIV/0!</v>
      </c>
      <c r="E12" s="150">
        <f t="shared" si="2"/>
        <v>0</v>
      </c>
      <c r="F12" s="753" t="e">
        <f t="shared" si="3"/>
        <v>#DIV/0!</v>
      </c>
      <c r="G12" s="150">
        <f t="shared" si="4"/>
        <v>0</v>
      </c>
      <c r="H12" s="753" t="e">
        <f t="shared" si="5"/>
        <v>#DIV/0!</v>
      </c>
      <c r="I12" s="752">
        <f t="shared" si="6"/>
        <v>0</v>
      </c>
      <c r="J12" s="70"/>
      <c r="K12" s="70"/>
      <c r="L12" s="70"/>
      <c r="M12" s="751" t="e">
        <f t="shared" si="7"/>
        <v>#DIV/0!</v>
      </c>
      <c r="N12" s="150">
        <f t="shared" si="8"/>
        <v>0</v>
      </c>
      <c r="O12" s="178"/>
      <c r="P12" s="178"/>
      <c r="Q12" s="178"/>
      <c r="R12" s="65" t="s">
        <v>68</v>
      </c>
    </row>
    <row r="13" spans="1:18" ht="24.75" customHeight="1" thickTop="1" thickBot="1" x14ac:dyDescent="0.25">
      <c r="A13" s="402" t="s">
        <v>923</v>
      </c>
      <c r="B13" s="747">
        <f t="shared" si="0"/>
        <v>0</v>
      </c>
      <c r="C13" s="747">
        <f>0</f>
        <v>0</v>
      </c>
      <c r="D13" s="748" t="e">
        <f t="shared" si="1"/>
        <v>#DIV/0!</v>
      </c>
      <c r="E13" s="152">
        <f t="shared" si="2"/>
        <v>0</v>
      </c>
      <c r="F13" s="748" t="e">
        <f t="shared" si="3"/>
        <v>#DIV/0!</v>
      </c>
      <c r="G13" s="152">
        <f t="shared" si="4"/>
        <v>0</v>
      </c>
      <c r="H13" s="748" t="e">
        <f t="shared" si="5"/>
        <v>#DIV/0!</v>
      </c>
      <c r="I13" s="747">
        <f t="shared" si="6"/>
        <v>0</v>
      </c>
      <c r="J13" s="746"/>
      <c r="K13" s="746"/>
      <c r="L13" s="746"/>
      <c r="M13" s="745" t="e">
        <f t="shared" si="7"/>
        <v>#DIV/0!</v>
      </c>
      <c r="N13" s="152">
        <f t="shared" si="8"/>
        <v>0</v>
      </c>
      <c r="O13" s="200"/>
      <c r="P13" s="200"/>
      <c r="Q13" s="200"/>
      <c r="R13" s="380" t="s">
        <v>922</v>
      </c>
    </row>
    <row r="14" spans="1:18" ht="24.75" customHeight="1" thickTop="1" x14ac:dyDescent="0.2">
      <c r="A14" s="791" t="s">
        <v>69</v>
      </c>
      <c r="B14" s="207">
        <f t="shared" si="0"/>
        <v>0</v>
      </c>
      <c r="C14" s="207">
        <f>0</f>
        <v>0</v>
      </c>
      <c r="D14" s="775" t="e">
        <f t="shared" si="1"/>
        <v>#DIV/0!</v>
      </c>
      <c r="E14" s="207">
        <f t="shared" si="2"/>
        <v>0</v>
      </c>
      <c r="F14" s="775" t="e">
        <f t="shared" si="3"/>
        <v>#DIV/0!</v>
      </c>
      <c r="G14" s="207">
        <f t="shared" si="4"/>
        <v>0</v>
      </c>
      <c r="H14" s="775" t="e">
        <f t="shared" si="5"/>
        <v>#DIV/0!</v>
      </c>
      <c r="I14" s="774">
        <f t="shared" si="6"/>
        <v>0</v>
      </c>
      <c r="J14" s="773"/>
      <c r="K14" s="773"/>
      <c r="L14" s="773"/>
      <c r="M14" s="455" t="e">
        <f t="shared" si="7"/>
        <v>#DIV/0!</v>
      </c>
      <c r="N14" s="207">
        <f t="shared" si="8"/>
        <v>0</v>
      </c>
      <c r="O14" s="210"/>
      <c r="P14" s="210"/>
      <c r="Q14" s="210"/>
      <c r="R14" s="790" t="s">
        <v>70</v>
      </c>
    </row>
    <row r="15" spans="1:18" ht="24.75" customHeight="1" x14ac:dyDescent="0.2">
      <c r="A15" s="743" t="s">
        <v>42</v>
      </c>
      <c r="B15" s="742">
        <f>SUM(B7:B14)</f>
        <v>0</v>
      </c>
      <c r="C15" s="742">
        <f>0</f>
        <v>0</v>
      </c>
      <c r="D15" s="742" t="e">
        <f t="shared" ref="D15:I15" si="9">SUM(D7:D14)</f>
        <v>#DIV/0!</v>
      </c>
      <c r="E15" s="742">
        <f t="shared" si="9"/>
        <v>0</v>
      </c>
      <c r="F15" s="742" t="e">
        <f t="shared" si="9"/>
        <v>#DIV/0!</v>
      </c>
      <c r="G15" s="742">
        <f t="shared" si="9"/>
        <v>0</v>
      </c>
      <c r="H15" s="742" t="e">
        <f t="shared" si="9"/>
        <v>#DIV/0!</v>
      </c>
      <c r="I15" s="742">
        <f t="shared" si="9"/>
        <v>0</v>
      </c>
      <c r="J15" s="742">
        <f>0</f>
        <v>0</v>
      </c>
      <c r="K15" s="742">
        <f>SUM(K7:K14)</f>
        <v>0</v>
      </c>
      <c r="L15" s="742">
        <f>SUM(L7:L14)</f>
        <v>0</v>
      </c>
      <c r="M15" s="742" t="e">
        <f>SUM(M7:M14)</f>
        <v>#DIV/0!</v>
      </c>
      <c r="N15" s="324">
        <f>SUM(N7:N14)</f>
        <v>0</v>
      </c>
      <c r="O15" s="742">
        <f>0</f>
        <v>0</v>
      </c>
      <c r="P15" s="324">
        <f>SUM(P7:P14)</f>
        <v>0</v>
      </c>
      <c r="Q15" s="324">
        <f>SUM(Q7:Q14)</f>
        <v>0</v>
      </c>
      <c r="R15" s="741" t="s">
        <v>43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6EB3-33FB-4033-8FE5-21A3CB413C33}">
  <sheetPr codeName="Sheet30"/>
  <dimension ref="A1:R21"/>
  <sheetViews>
    <sheetView view="pageBreakPreview" topLeftCell="A4" zoomScaleNormal="100" zoomScaleSheetLayoutView="100" workbookViewId="0">
      <selection activeCell="B16" sqref="B16"/>
    </sheetView>
  </sheetViews>
  <sheetFormatPr defaultColWidth="9.140625" defaultRowHeight="15" x14ac:dyDescent="0.2"/>
  <cols>
    <col min="1" max="1" width="16.140625" style="37" customWidth="1"/>
    <col min="2" max="17" width="6.7109375" style="37" customWidth="1"/>
    <col min="18" max="18" width="15" style="37" customWidth="1"/>
    <col min="19" max="19" width="9.140625" style="36"/>
    <col min="20" max="20" width="20.42578125" style="36" customWidth="1"/>
    <col min="21" max="16384" width="9.140625" style="36"/>
  </cols>
  <sheetData>
    <row r="1" spans="1:18" s="87" customFormat="1" ht="23.25" x14ac:dyDescent="0.2">
      <c r="A1" s="1241" t="s">
        <v>931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  <c r="O1" s="1241"/>
      <c r="P1" s="1241"/>
      <c r="Q1" s="1241"/>
      <c r="R1" s="1241"/>
    </row>
    <row r="2" spans="1:18" ht="15.75" x14ac:dyDescent="0.2">
      <c r="A2" s="1243" t="s">
        <v>930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  <c r="O2" s="1243"/>
      <c r="P2" s="1243"/>
      <c r="Q2" s="1243"/>
      <c r="R2" s="1243"/>
    </row>
    <row r="3" spans="1:18" ht="15.75" x14ac:dyDescent="0.2">
      <c r="A3" s="1243">
        <v>2022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  <c r="O3" s="1243"/>
      <c r="P3" s="1243"/>
      <c r="Q3" s="1243"/>
      <c r="R3" s="1243"/>
    </row>
    <row r="4" spans="1:18" ht="15.75" x14ac:dyDescent="0.2">
      <c r="A4" s="971" t="s">
        <v>929</v>
      </c>
      <c r="B4" s="972"/>
      <c r="C4" s="972"/>
      <c r="D4" s="972"/>
      <c r="E4" s="972"/>
      <c r="F4" s="972"/>
      <c r="G4" s="972"/>
      <c r="H4" s="972" t="s">
        <v>903</v>
      </c>
      <c r="I4" s="972"/>
      <c r="J4" s="972"/>
      <c r="K4" s="972"/>
      <c r="L4" s="972"/>
      <c r="M4" s="972"/>
      <c r="N4" s="972"/>
      <c r="O4" s="972"/>
      <c r="P4" s="972"/>
      <c r="Q4" s="972"/>
      <c r="R4" s="973" t="s">
        <v>71</v>
      </c>
    </row>
    <row r="5" spans="1:18" ht="25.5" customHeight="1" x14ac:dyDescent="0.2">
      <c r="A5" s="1442" t="s">
        <v>987</v>
      </c>
      <c r="B5" s="1444" t="s">
        <v>901</v>
      </c>
      <c r="C5" s="1445"/>
      <c r="D5" s="1445"/>
      <c r="E5" s="1445"/>
      <c r="F5" s="1445"/>
      <c r="G5" s="1446"/>
      <c r="H5" s="1353" t="s">
        <v>879</v>
      </c>
      <c r="I5" s="1354"/>
      <c r="J5" s="1354"/>
      <c r="K5" s="1354"/>
      <c r="L5" s="1447"/>
      <c r="M5" s="1353" t="s">
        <v>878</v>
      </c>
      <c r="N5" s="1354"/>
      <c r="O5" s="1354"/>
      <c r="P5" s="1354"/>
      <c r="Q5" s="1447"/>
      <c r="R5" s="1448" t="s">
        <v>986</v>
      </c>
    </row>
    <row r="6" spans="1:18" ht="42" customHeight="1" x14ac:dyDescent="0.2">
      <c r="A6" s="1443"/>
      <c r="B6" s="66" t="s">
        <v>899</v>
      </c>
      <c r="C6" s="66" t="s">
        <v>896</v>
      </c>
      <c r="D6" s="66" t="s">
        <v>898</v>
      </c>
      <c r="E6" s="66" t="s">
        <v>874</v>
      </c>
      <c r="F6" s="44" t="s">
        <v>897</v>
      </c>
      <c r="G6" s="44" t="s">
        <v>873</v>
      </c>
      <c r="H6" s="44" t="s">
        <v>34</v>
      </c>
      <c r="I6" s="66" t="s">
        <v>876</v>
      </c>
      <c r="J6" s="66" t="s">
        <v>896</v>
      </c>
      <c r="K6" s="44" t="s">
        <v>874</v>
      </c>
      <c r="L6" s="44" t="s">
        <v>873</v>
      </c>
      <c r="M6" s="44" t="s">
        <v>34</v>
      </c>
      <c r="N6" s="66" t="s">
        <v>876</v>
      </c>
      <c r="O6" s="66" t="s">
        <v>896</v>
      </c>
      <c r="P6" s="44" t="s">
        <v>874</v>
      </c>
      <c r="Q6" s="44" t="s">
        <v>873</v>
      </c>
      <c r="R6" s="1449"/>
    </row>
    <row r="7" spans="1:18" ht="24.75" customHeight="1" thickBot="1" x14ac:dyDescent="0.25">
      <c r="A7" s="402">
        <v>28</v>
      </c>
      <c r="B7" s="146">
        <f t="shared" ref="B7:B20" si="0">SUM(N7+I7)</f>
        <v>0</v>
      </c>
      <c r="C7" s="146">
        <f>0</f>
        <v>0</v>
      </c>
      <c r="D7" s="84">
        <f t="shared" ref="D7:D20" si="1">E7/$E$21%</f>
        <v>0</v>
      </c>
      <c r="E7" s="146">
        <f t="shared" ref="E7:E20" si="2">SUM(P7+K7)</f>
        <v>0</v>
      </c>
      <c r="F7" s="84">
        <f t="shared" ref="F7:F20" si="3">G7/$G$21%</f>
        <v>0</v>
      </c>
      <c r="G7" s="146">
        <f t="shared" ref="G7:G20" si="4">SUM(Q7+L7)</f>
        <v>0</v>
      </c>
      <c r="H7" s="84">
        <f t="shared" ref="H7:H20" si="5">I7/$I$21%</f>
        <v>0</v>
      </c>
      <c r="I7" s="79">
        <f t="shared" ref="I7:I20" si="6">L7+K7</f>
        <v>0</v>
      </c>
      <c r="J7" s="69">
        <v>0</v>
      </c>
      <c r="K7" s="69">
        <v>0</v>
      </c>
      <c r="L7" s="69">
        <v>0</v>
      </c>
      <c r="M7" s="778">
        <f t="shared" ref="M7:M20" si="7">N7/$N$21%</f>
        <v>0</v>
      </c>
      <c r="N7" s="146">
        <f t="shared" ref="N7:N20" si="8">Q7+P7</f>
        <v>0</v>
      </c>
      <c r="O7" s="176">
        <v>0</v>
      </c>
      <c r="P7" s="176">
        <v>0</v>
      </c>
      <c r="Q7" s="176">
        <v>0</v>
      </c>
      <c r="R7" s="380">
        <v>28</v>
      </c>
    </row>
    <row r="8" spans="1:18" ht="24.75" customHeight="1" thickTop="1" thickBot="1" x14ac:dyDescent="0.25">
      <c r="A8" s="792">
        <v>29</v>
      </c>
      <c r="B8" s="150">
        <f t="shared" si="0"/>
        <v>6</v>
      </c>
      <c r="C8" s="150">
        <f>0</f>
        <v>0</v>
      </c>
      <c r="D8" s="753">
        <f t="shared" si="1"/>
        <v>15.384615384615383</v>
      </c>
      <c r="E8" s="150">
        <f t="shared" si="2"/>
        <v>4</v>
      </c>
      <c r="F8" s="753">
        <f t="shared" si="3"/>
        <v>6.0606060606060606</v>
      </c>
      <c r="G8" s="150">
        <f t="shared" si="4"/>
        <v>2</v>
      </c>
      <c r="H8" s="753">
        <f t="shared" si="5"/>
        <v>11.111111111111111</v>
      </c>
      <c r="I8" s="752">
        <f t="shared" si="6"/>
        <v>5</v>
      </c>
      <c r="J8" s="70">
        <v>0</v>
      </c>
      <c r="K8" s="70">
        <v>3</v>
      </c>
      <c r="L8" s="70">
        <v>2</v>
      </c>
      <c r="M8" s="751">
        <f t="shared" si="7"/>
        <v>6.666666666666667</v>
      </c>
      <c r="N8" s="150">
        <f t="shared" si="8"/>
        <v>1</v>
      </c>
      <c r="O8" s="178">
        <v>0</v>
      </c>
      <c r="P8" s="178">
        <v>1</v>
      </c>
      <c r="Q8" s="178">
        <v>0</v>
      </c>
      <c r="R8" s="65">
        <v>29</v>
      </c>
    </row>
    <row r="9" spans="1:18" ht="24.75" customHeight="1" thickTop="1" thickBot="1" x14ac:dyDescent="0.25">
      <c r="A9" s="402">
        <v>30</v>
      </c>
      <c r="B9" s="148">
        <f t="shared" si="0"/>
        <v>4</v>
      </c>
      <c r="C9" s="148">
        <f>0</f>
        <v>0</v>
      </c>
      <c r="D9" s="762">
        <f t="shared" si="1"/>
        <v>11.538461538461538</v>
      </c>
      <c r="E9" s="148">
        <f t="shared" si="2"/>
        <v>3</v>
      </c>
      <c r="F9" s="762">
        <f t="shared" si="3"/>
        <v>0</v>
      </c>
      <c r="G9" s="148">
        <f t="shared" si="4"/>
        <v>0</v>
      </c>
      <c r="H9" s="762">
        <f t="shared" si="5"/>
        <v>4.4444444444444446</v>
      </c>
      <c r="I9" s="761">
        <f t="shared" si="6"/>
        <v>2</v>
      </c>
      <c r="J9" s="71">
        <v>0</v>
      </c>
      <c r="K9" s="71">
        <v>2</v>
      </c>
      <c r="L9" s="71">
        <v>0</v>
      </c>
      <c r="M9" s="760">
        <f t="shared" si="7"/>
        <v>13.333333333333334</v>
      </c>
      <c r="N9" s="148">
        <f>Q9+P9+O9</f>
        <v>2</v>
      </c>
      <c r="O9" s="155">
        <v>1</v>
      </c>
      <c r="P9" s="155">
        <v>1</v>
      </c>
      <c r="Q9" s="155">
        <v>0</v>
      </c>
      <c r="R9" s="380">
        <v>30</v>
      </c>
    </row>
    <row r="10" spans="1:18" ht="24.75" customHeight="1" thickTop="1" thickBot="1" x14ac:dyDescent="0.25">
      <c r="A10" s="792">
        <v>31</v>
      </c>
      <c r="B10" s="150">
        <f t="shared" si="0"/>
        <v>3</v>
      </c>
      <c r="C10" s="150">
        <f>0</f>
        <v>0</v>
      </c>
      <c r="D10" s="753">
        <f t="shared" si="1"/>
        <v>7.6923076923076916</v>
      </c>
      <c r="E10" s="150">
        <f t="shared" si="2"/>
        <v>2</v>
      </c>
      <c r="F10" s="753">
        <f t="shared" si="3"/>
        <v>3.0303030303030303</v>
      </c>
      <c r="G10" s="150">
        <f t="shared" si="4"/>
        <v>1</v>
      </c>
      <c r="H10" s="753">
        <f t="shared" si="5"/>
        <v>6.6666666666666661</v>
      </c>
      <c r="I10" s="752">
        <f t="shared" si="6"/>
        <v>3</v>
      </c>
      <c r="J10" s="70">
        <v>0</v>
      </c>
      <c r="K10" s="70">
        <v>2</v>
      </c>
      <c r="L10" s="70">
        <v>1</v>
      </c>
      <c r="M10" s="751">
        <f t="shared" si="7"/>
        <v>0</v>
      </c>
      <c r="N10" s="150">
        <f t="shared" si="8"/>
        <v>0</v>
      </c>
      <c r="O10" s="178">
        <v>0</v>
      </c>
      <c r="P10" s="178">
        <v>0</v>
      </c>
      <c r="Q10" s="178">
        <v>0</v>
      </c>
      <c r="R10" s="65">
        <v>31</v>
      </c>
    </row>
    <row r="11" spans="1:18" ht="24.75" customHeight="1" thickTop="1" thickBot="1" x14ac:dyDescent="0.25">
      <c r="A11" s="402">
        <v>32</v>
      </c>
      <c r="B11" s="148">
        <f t="shared" si="0"/>
        <v>7</v>
      </c>
      <c r="C11" s="148">
        <f>0</f>
        <v>0</v>
      </c>
      <c r="D11" s="762">
        <f t="shared" si="1"/>
        <v>7.6923076923076916</v>
      </c>
      <c r="E11" s="148">
        <f t="shared" si="2"/>
        <v>2</v>
      </c>
      <c r="F11" s="762">
        <f t="shared" si="3"/>
        <v>15.15151515151515</v>
      </c>
      <c r="G11" s="148">
        <f t="shared" si="4"/>
        <v>5</v>
      </c>
      <c r="H11" s="762">
        <f t="shared" si="5"/>
        <v>11.111111111111111</v>
      </c>
      <c r="I11" s="761">
        <f t="shared" si="6"/>
        <v>5</v>
      </c>
      <c r="J11" s="71">
        <v>0</v>
      </c>
      <c r="K11" s="71">
        <v>1</v>
      </c>
      <c r="L11" s="71">
        <v>4</v>
      </c>
      <c r="M11" s="760">
        <f t="shared" si="7"/>
        <v>13.333333333333334</v>
      </c>
      <c r="N11" s="148">
        <f t="shared" si="8"/>
        <v>2</v>
      </c>
      <c r="O11" s="155">
        <v>0</v>
      </c>
      <c r="P11" s="155">
        <v>1</v>
      </c>
      <c r="Q11" s="155">
        <v>1</v>
      </c>
      <c r="R11" s="380">
        <v>32</v>
      </c>
    </row>
    <row r="12" spans="1:18" ht="24.75" customHeight="1" thickTop="1" thickBot="1" x14ac:dyDescent="0.25">
      <c r="A12" s="792">
        <v>33</v>
      </c>
      <c r="B12" s="150">
        <f t="shared" si="0"/>
        <v>6</v>
      </c>
      <c r="C12" s="150">
        <f>0</f>
        <v>0</v>
      </c>
      <c r="D12" s="753">
        <f t="shared" si="1"/>
        <v>7.6923076923076916</v>
      </c>
      <c r="E12" s="150">
        <f t="shared" si="2"/>
        <v>2</v>
      </c>
      <c r="F12" s="753">
        <f t="shared" si="3"/>
        <v>12.121212121212121</v>
      </c>
      <c r="G12" s="150">
        <f t="shared" si="4"/>
        <v>4</v>
      </c>
      <c r="H12" s="753">
        <f t="shared" si="5"/>
        <v>13.333333333333332</v>
      </c>
      <c r="I12" s="752">
        <f t="shared" si="6"/>
        <v>6</v>
      </c>
      <c r="J12" s="70">
        <v>0</v>
      </c>
      <c r="K12" s="70">
        <v>2</v>
      </c>
      <c r="L12" s="70">
        <v>4</v>
      </c>
      <c r="M12" s="751">
        <f t="shared" si="7"/>
        <v>0</v>
      </c>
      <c r="N12" s="150">
        <f t="shared" si="8"/>
        <v>0</v>
      </c>
      <c r="O12" s="178">
        <v>0</v>
      </c>
      <c r="P12" s="178">
        <v>0</v>
      </c>
      <c r="Q12" s="178">
        <v>0</v>
      </c>
      <c r="R12" s="65">
        <v>33</v>
      </c>
    </row>
    <row r="13" spans="1:18" ht="24.75" customHeight="1" thickTop="1" thickBot="1" x14ac:dyDescent="0.25">
      <c r="A13" s="402">
        <v>34</v>
      </c>
      <c r="B13" s="747">
        <f t="shared" si="0"/>
        <v>7</v>
      </c>
      <c r="C13" s="747">
        <f>0</f>
        <v>0</v>
      </c>
      <c r="D13" s="748">
        <f t="shared" si="1"/>
        <v>15.384615384615383</v>
      </c>
      <c r="E13" s="152">
        <f t="shared" si="2"/>
        <v>4</v>
      </c>
      <c r="F13" s="748">
        <f t="shared" si="3"/>
        <v>9.0909090909090899</v>
      </c>
      <c r="G13" s="152">
        <f t="shared" si="4"/>
        <v>3</v>
      </c>
      <c r="H13" s="748">
        <f t="shared" si="5"/>
        <v>8.8888888888888893</v>
      </c>
      <c r="I13" s="747">
        <f t="shared" si="6"/>
        <v>4</v>
      </c>
      <c r="J13" s="746">
        <v>0</v>
      </c>
      <c r="K13" s="746">
        <v>3</v>
      </c>
      <c r="L13" s="746">
        <v>1</v>
      </c>
      <c r="M13" s="745">
        <f t="shared" si="7"/>
        <v>20</v>
      </c>
      <c r="N13" s="152">
        <f t="shared" si="8"/>
        <v>3</v>
      </c>
      <c r="O13" s="200">
        <v>0</v>
      </c>
      <c r="P13" s="200">
        <v>1</v>
      </c>
      <c r="Q13" s="200">
        <v>2</v>
      </c>
      <c r="R13" s="380">
        <v>34</v>
      </c>
    </row>
    <row r="14" spans="1:18" ht="24.75" customHeight="1" thickTop="1" thickBot="1" x14ac:dyDescent="0.25">
      <c r="A14" s="792">
        <v>35</v>
      </c>
      <c r="B14" s="207">
        <f t="shared" si="0"/>
        <v>4</v>
      </c>
      <c r="C14" s="207">
        <f>0</f>
        <v>0</v>
      </c>
      <c r="D14" s="775">
        <f t="shared" si="1"/>
        <v>7.6923076923076916</v>
      </c>
      <c r="E14" s="207">
        <f t="shared" si="2"/>
        <v>2</v>
      </c>
      <c r="F14" s="775">
        <f t="shared" si="3"/>
        <v>6.0606060606060606</v>
      </c>
      <c r="G14" s="207">
        <f t="shared" si="4"/>
        <v>2</v>
      </c>
      <c r="H14" s="775">
        <f t="shared" si="5"/>
        <v>8.8888888888888893</v>
      </c>
      <c r="I14" s="774">
        <f t="shared" si="6"/>
        <v>4</v>
      </c>
      <c r="J14" s="773">
        <v>0</v>
      </c>
      <c r="K14" s="773">
        <v>2</v>
      </c>
      <c r="L14" s="773">
        <v>2</v>
      </c>
      <c r="M14" s="455">
        <f t="shared" si="7"/>
        <v>0</v>
      </c>
      <c r="N14" s="207">
        <f t="shared" si="8"/>
        <v>0</v>
      </c>
      <c r="O14" s="210">
        <v>0</v>
      </c>
      <c r="P14" s="210">
        <v>0</v>
      </c>
      <c r="Q14" s="210">
        <v>0</v>
      </c>
      <c r="R14" s="65">
        <v>35</v>
      </c>
    </row>
    <row r="15" spans="1:18" ht="24.75" customHeight="1" thickTop="1" thickBot="1" x14ac:dyDescent="0.25">
      <c r="A15" s="402">
        <v>36</v>
      </c>
      <c r="B15" s="747">
        <f t="shared" ref="B15:B16" si="9">SUM(N15+I15)</f>
        <v>10</v>
      </c>
      <c r="C15" s="747">
        <f>0</f>
        <v>0</v>
      </c>
      <c r="D15" s="748">
        <f t="shared" si="1"/>
        <v>11.538461538461538</v>
      </c>
      <c r="E15" s="152">
        <f t="shared" ref="E15:E16" si="10">SUM(P15+K15)</f>
        <v>3</v>
      </c>
      <c r="F15" s="748">
        <f t="shared" si="3"/>
        <v>21.212121212121211</v>
      </c>
      <c r="G15" s="152">
        <f t="shared" ref="G15:G16" si="11">SUM(Q15+L15)</f>
        <v>7</v>
      </c>
      <c r="H15" s="748">
        <f t="shared" si="5"/>
        <v>15.555555555555555</v>
      </c>
      <c r="I15" s="747">
        <f t="shared" ref="I15:I16" si="12">L15+K15</f>
        <v>7</v>
      </c>
      <c r="J15" s="746">
        <v>0</v>
      </c>
      <c r="K15" s="746">
        <v>2</v>
      </c>
      <c r="L15" s="746">
        <v>5</v>
      </c>
      <c r="M15" s="745">
        <f t="shared" si="7"/>
        <v>20</v>
      </c>
      <c r="N15" s="152">
        <f t="shared" ref="N15:N16" si="13">Q15+P15</f>
        <v>3</v>
      </c>
      <c r="O15" s="200">
        <v>0</v>
      </c>
      <c r="P15" s="200">
        <v>1</v>
      </c>
      <c r="Q15" s="200">
        <v>2</v>
      </c>
      <c r="R15" s="380">
        <v>36</v>
      </c>
    </row>
    <row r="16" spans="1:18" ht="24.75" customHeight="1" thickTop="1" thickBot="1" x14ac:dyDescent="0.25">
      <c r="A16" s="792">
        <v>37</v>
      </c>
      <c r="B16" s="207">
        <f t="shared" si="9"/>
        <v>6</v>
      </c>
      <c r="C16" s="207">
        <f>0</f>
        <v>0</v>
      </c>
      <c r="D16" s="775">
        <f t="shared" si="1"/>
        <v>7.6923076923076916</v>
      </c>
      <c r="E16" s="207">
        <f t="shared" si="10"/>
        <v>2</v>
      </c>
      <c r="F16" s="775">
        <f t="shared" si="3"/>
        <v>12.121212121212121</v>
      </c>
      <c r="G16" s="207">
        <f t="shared" si="11"/>
        <v>4</v>
      </c>
      <c r="H16" s="775">
        <f t="shared" si="5"/>
        <v>8.8888888888888893</v>
      </c>
      <c r="I16" s="774">
        <f t="shared" si="12"/>
        <v>4</v>
      </c>
      <c r="J16" s="773">
        <v>0</v>
      </c>
      <c r="K16" s="773">
        <v>1</v>
      </c>
      <c r="L16" s="773">
        <v>3</v>
      </c>
      <c r="M16" s="455">
        <f t="shared" si="7"/>
        <v>13.333333333333334</v>
      </c>
      <c r="N16" s="207">
        <f t="shared" si="13"/>
        <v>2</v>
      </c>
      <c r="O16" s="210">
        <v>0</v>
      </c>
      <c r="P16" s="210">
        <v>1</v>
      </c>
      <c r="Q16" s="210">
        <v>1</v>
      </c>
      <c r="R16" s="65">
        <v>37</v>
      </c>
    </row>
    <row r="17" spans="1:18" ht="24.75" customHeight="1" thickTop="1" thickBot="1" x14ac:dyDescent="0.25">
      <c r="A17" s="402">
        <v>38</v>
      </c>
      <c r="B17" s="747">
        <f t="shared" si="0"/>
        <v>2</v>
      </c>
      <c r="C17" s="747">
        <f>0</f>
        <v>0</v>
      </c>
      <c r="D17" s="748">
        <f t="shared" si="1"/>
        <v>3.8461538461538458</v>
      </c>
      <c r="E17" s="152">
        <f t="shared" si="2"/>
        <v>1</v>
      </c>
      <c r="F17" s="748">
        <f t="shared" si="3"/>
        <v>3.0303030303030303</v>
      </c>
      <c r="G17" s="152">
        <f t="shared" si="4"/>
        <v>1</v>
      </c>
      <c r="H17" s="748">
        <f t="shared" si="5"/>
        <v>0</v>
      </c>
      <c r="I17" s="747">
        <f t="shared" si="6"/>
        <v>0</v>
      </c>
      <c r="J17" s="746">
        <v>0</v>
      </c>
      <c r="K17" s="746">
        <v>0</v>
      </c>
      <c r="L17" s="746">
        <v>0</v>
      </c>
      <c r="M17" s="745">
        <f t="shared" si="7"/>
        <v>13.333333333333334</v>
      </c>
      <c r="N17" s="152">
        <f t="shared" si="8"/>
        <v>2</v>
      </c>
      <c r="O17" s="200">
        <v>0</v>
      </c>
      <c r="P17" s="200">
        <v>1</v>
      </c>
      <c r="Q17" s="200">
        <v>1</v>
      </c>
      <c r="R17" s="380">
        <v>38</v>
      </c>
    </row>
    <row r="18" spans="1:18" ht="24.75" customHeight="1" thickTop="1" thickBot="1" x14ac:dyDescent="0.25">
      <c r="A18" s="789">
        <v>39</v>
      </c>
      <c r="B18" s="207">
        <f t="shared" si="0"/>
        <v>4</v>
      </c>
      <c r="C18" s="207">
        <f>0</f>
        <v>0</v>
      </c>
      <c r="D18" s="775">
        <f t="shared" si="1"/>
        <v>0</v>
      </c>
      <c r="E18" s="207">
        <f t="shared" si="2"/>
        <v>0</v>
      </c>
      <c r="F18" s="775">
        <f t="shared" si="3"/>
        <v>12.121212121212121</v>
      </c>
      <c r="G18" s="207">
        <f t="shared" si="4"/>
        <v>4</v>
      </c>
      <c r="H18" s="775">
        <f t="shared" si="5"/>
        <v>8.8888888888888893</v>
      </c>
      <c r="I18" s="774">
        <f t="shared" si="6"/>
        <v>4</v>
      </c>
      <c r="J18" s="773">
        <v>0</v>
      </c>
      <c r="K18" s="773">
        <v>0</v>
      </c>
      <c r="L18" s="773">
        <v>4</v>
      </c>
      <c r="M18" s="455">
        <f t="shared" si="7"/>
        <v>0</v>
      </c>
      <c r="N18" s="207">
        <f t="shared" si="8"/>
        <v>0</v>
      </c>
      <c r="O18" s="210">
        <v>0</v>
      </c>
      <c r="P18" s="210">
        <v>0</v>
      </c>
      <c r="Q18" s="210">
        <v>0</v>
      </c>
      <c r="R18" s="681">
        <v>39</v>
      </c>
    </row>
    <row r="19" spans="1:18" ht="24.75" customHeight="1" thickTop="1" thickBot="1" x14ac:dyDescent="0.25">
      <c r="A19" s="402" t="s">
        <v>928</v>
      </c>
      <c r="B19" s="717">
        <f t="shared" si="0"/>
        <v>1</v>
      </c>
      <c r="C19" s="717">
        <f>0</f>
        <v>0</v>
      </c>
      <c r="D19" s="770">
        <f t="shared" si="1"/>
        <v>3.8461538461538458</v>
      </c>
      <c r="E19" s="717">
        <f t="shared" si="2"/>
        <v>1</v>
      </c>
      <c r="F19" s="770">
        <f t="shared" si="3"/>
        <v>0</v>
      </c>
      <c r="G19" s="717">
        <f t="shared" si="4"/>
        <v>0</v>
      </c>
      <c r="H19" s="770">
        <f t="shared" si="5"/>
        <v>2.2222222222222223</v>
      </c>
      <c r="I19" s="769">
        <f t="shared" si="6"/>
        <v>1</v>
      </c>
      <c r="J19" s="768">
        <v>0</v>
      </c>
      <c r="K19" s="768">
        <v>1</v>
      </c>
      <c r="L19" s="768">
        <v>0</v>
      </c>
      <c r="M19" s="767">
        <f t="shared" si="7"/>
        <v>0</v>
      </c>
      <c r="N19" s="717">
        <f t="shared" si="8"/>
        <v>0</v>
      </c>
      <c r="O19" s="211">
        <v>0</v>
      </c>
      <c r="P19" s="211">
        <v>0</v>
      </c>
      <c r="Q19" s="211">
        <v>0</v>
      </c>
      <c r="R19" s="380" t="s">
        <v>928</v>
      </c>
    </row>
    <row r="20" spans="1:18" ht="24.75" customHeight="1" thickTop="1" x14ac:dyDescent="0.2">
      <c r="A20" s="791" t="s">
        <v>927</v>
      </c>
      <c r="B20" s="207">
        <f t="shared" si="0"/>
        <v>0</v>
      </c>
      <c r="C20" s="207">
        <f>0</f>
        <v>0</v>
      </c>
      <c r="D20" s="775">
        <f t="shared" si="1"/>
        <v>0</v>
      </c>
      <c r="E20" s="207">
        <f t="shared" si="2"/>
        <v>0</v>
      </c>
      <c r="F20" s="775">
        <f t="shared" si="3"/>
        <v>0</v>
      </c>
      <c r="G20" s="207">
        <f t="shared" si="4"/>
        <v>0</v>
      </c>
      <c r="H20" s="775">
        <f t="shared" si="5"/>
        <v>0</v>
      </c>
      <c r="I20" s="774">
        <f t="shared" si="6"/>
        <v>0</v>
      </c>
      <c r="J20" s="773">
        <v>0</v>
      </c>
      <c r="K20" s="773">
        <v>0</v>
      </c>
      <c r="L20" s="773">
        <v>0</v>
      </c>
      <c r="M20" s="455">
        <f t="shared" si="7"/>
        <v>0</v>
      </c>
      <c r="N20" s="207">
        <f t="shared" si="8"/>
        <v>0</v>
      </c>
      <c r="O20" s="210">
        <v>0</v>
      </c>
      <c r="P20" s="210">
        <v>0</v>
      </c>
      <c r="Q20" s="210">
        <v>0</v>
      </c>
      <c r="R20" s="736" t="s">
        <v>70</v>
      </c>
    </row>
    <row r="21" spans="1:18" ht="24.75" customHeight="1" x14ac:dyDescent="0.2">
      <c r="A21" s="743" t="s">
        <v>42</v>
      </c>
      <c r="B21" s="742">
        <f>SUM(B7:B20)</f>
        <v>60</v>
      </c>
      <c r="C21" s="742">
        <f>0</f>
        <v>0</v>
      </c>
      <c r="D21" s="742">
        <f t="shared" ref="D21:I21" si="14">SUM(D7:D20)</f>
        <v>99.999999999999986</v>
      </c>
      <c r="E21" s="742">
        <f t="shared" si="14"/>
        <v>26</v>
      </c>
      <c r="F21" s="742">
        <f t="shared" si="14"/>
        <v>100</v>
      </c>
      <c r="G21" s="742">
        <f t="shared" si="14"/>
        <v>33</v>
      </c>
      <c r="H21" s="742">
        <f t="shared" si="14"/>
        <v>99.999999999999986</v>
      </c>
      <c r="I21" s="742">
        <f t="shared" si="14"/>
        <v>45</v>
      </c>
      <c r="J21" s="742">
        <f>0</f>
        <v>0</v>
      </c>
      <c r="K21" s="742">
        <f t="shared" ref="K21:Q21" si="15">SUM(K7:K20)</f>
        <v>19</v>
      </c>
      <c r="L21" s="742">
        <f t="shared" si="15"/>
        <v>26</v>
      </c>
      <c r="M21" s="742">
        <f t="shared" si="15"/>
        <v>100</v>
      </c>
      <c r="N21" s="324">
        <f t="shared" si="15"/>
        <v>15</v>
      </c>
      <c r="O21" s="324">
        <f t="shared" si="15"/>
        <v>1</v>
      </c>
      <c r="P21" s="324">
        <f t="shared" si="15"/>
        <v>7</v>
      </c>
      <c r="Q21" s="324">
        <f t="shared" si="15"/>
        <v>7</v>
      </c>
      <c r="R21" s="741" t="s">
        <v>43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6612-5925-4056-B102-380AEEA9FE50}">
  <sheetPr codeName="Sheet32"/>
  <dimension ref="A1:R14"/>
  <sheetViews>
    <sheetView view="pageBreakPreview" zoomScaleNormal="100" zoomScaleSheetLayoutView="100" workbookViewId="0">
      <selection activeCell="B16" sqref="B16"/>
    </sheetView>
  </sheetViews>
  <sheetFormatPr defaultColWidth="9.140625" defaultRowHeight="15" x14ac:dyDescent="0.2"/>
  <cols>
    <col min="1" max="1" width="16.140625" style="37" customWidth="1"/>
    <col min="2" max="17" width="6.7109375" style="37" customWidth="1"/>
    <col min="18" max="18" width="15" style="37" customWidth="1"/>
    <col min="19" max="19" width="9.140625" style="36"/>
    <col min="20" max="20" width="20.42578125" style="36" customWidth="1"/>
    <col min="21" max="16384" width="9.140625" style="36"/>
  </cols>
  <sheetData>
    <row r="1" spans="1:18" s="87" customFormat="1" ht="23.25" x14ac:dyDescent="0.2">
      <c r="A1" s="1450" t="s">
        <v>943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  <c r="O1" s="1241"/>
      <c r="P1" s="1241"/>
      <c r="Q1" s="1241"/>
      <c r="R1" s="1241"/>
    </row>
    <row r="2" spans="1:18" ht="36" customHeight="1" x14ac:dyDescent="0.2">
      <c r="A2" s="1242" t="s">
        <v>942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  <c r="O2" s="1243"/>
      <c r="P2" s="1243"/>
      <c r="Q2" s="1243"/>
      <c r="R2" s="1243"/>
    </row>
    <row r="3" spans="1:18" ht="15.75" x14ac:dyDescent="0.2">
      <c r="A3" s="1243">
        <v>2022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  <c r="O3" s="1243"/>
      <c r="P3" s="1243"/>
      <c r="Q3" s="1243"/>
      <c r="R3" s="1243"/>
    </row>
    <row r="4" spans="1:18" ht="15.75" x14ac:dyDescent="0.2">
      <c r="A4" s="971" t="s">
        <v>941</v>
      </c>
      <c r="B4" s="972"/>
      <c r="C4" s="972"/>
      <c r="D4" s="972"/>
      <c r="E4" s="972"/>
      <c r="F4" s="972"/>
      <c r="G4" s="972"/>
      <c r="H4" s="972" t="s">
        <v>903</v>
      </c>
      <c r="I4" s="972"/>
      <c r="J4" s="972"/>
      <c r="K4" s="972"/>
      <c r="L4" s="972"/>
      <c r="M4" s="972"/>
      <c r="N4" s="972"/>
      <c r="O4" s="972"/>
      <c r="P4" s="972"/>
      <c r="Q4" s="972"/>
      <c r="R4" s="973" t="s">
        <v>72</v>
      </c>
    </row>
    <row r="5" spans="1:18" ht="25.5" customHeight="1" x14ac:dyDescent="0.2">
      <c r="A5" s="1442" t="s">
        <v>990</v>
      </c>
      <c r="B5" s="1444" t="s">
        <v>901</v>
      </c>
      <c r="C5" s="1445"/>
      <c r="D5" s="1445"/>
      <c r="E5" s="1445"/>
      <c r="F5" s="1445"/>
      <c r="G5" s="1446"/>
      <c r="H5" s="1353" t="s">
        <v>879</v>
      </c>
      <c r="I5" s="1354"/>
      <c r="J5" s="1354"/>
      <c r="K5" s="1354"/>
      <c r="L5" s="1447"/>
      <c r="M5" s="1353" t="s">
        <v>878</v>
      </c>
      <c r="N5" s="1354"/>
      <c r="O5" s="1354"/>
      <c r="P5" s="1354"/>
      <c r="Q5" s="1447"/>
      <c r="R5" s="1448" t="s">
        <v>991</v>
      </c>
    </row>
    <row r="6" spans="1:18" ht="42" customHeight="1" x14ac:dyDescent="0.2">
      <c r="A6" s="1443"/>
      <c r="B6" s="66" t="s">
        <v>899</v>
      </c>
      <c r="C6" s="66" t="s">
        <v>896</v>
      </c>
      <c r="D6" s="66" t="s">
        <v>898</v>
      </c>
      <c r="E6" s="66" t="s">
        <v>874</v>
      </c>
      <c r="F6" s="44" t="s">
        <v>897</v>
      </c>
      <c r="G6" s="44" t="s">
        <v>873</v>
      </c>
      <c r="H6" s="44" t="s">
        <v>34</v>
      </c>
      <c r="I6" s="66" t="s">
        <v>876</v>
      </c>
      <c r="J6" s="66" t="s">
        <v>896</v>
      </c>
      <c r="K6" s="44" t="s">
        <v>874</v>
      </c>
      <c r="L6" s="44" t="s">
        <v>873</v>
      </c>
      <c r="M6" s="44" t="s">
        <v>34</v>
      </c>
      <c r="N6" s="66" t="s">
        <v>876</v>
      </c>
      <c r="O6" s="66" t="s">
        <v>896</v>
      </c>
      <c r="P6" s="44" t="s">
        <v>874</v>
      </c>
      <c r="Q6" s="44" t="s">
        <v>873</v>
      </c>
      <c r="R6" s="1449"/>
    </row>
    <row r="7" spans="1:18" ht="24.75" customHeight="1" thickBot="1" x14ac:dyDescent="0.25">
      <c r="A7" s="765" t="s">
        <v>940</v>
      </c>
      <c r="B7" s="146">
        <f t="shared" ref="B7:B13" si="0">SUM(N7+I7)</f>
        <v>0</v>
      </c>
      <c r="C7" s="146">
        <f>0</f>
        <v>0</v>
      </c>
      <c r="D7" s="84" t="e">
        <f t="shared" ref="D7:D13" si="1">E7/$E$14%</f>
        <v>#DIV/0!</v>
      </c>
      <c r="E7" s="146">
        <f t="shared" ref="E7:E13" si="2">SUM(P7+K7)</f>
        <v>0</v>
      </c>
      <c r="F7" s="84" t="e">
        <f t="shared" ref="F7:F13" si="3">G7/$G$14%</f>
        <v>#DIV/0!</v>
      </c>
      <c r="G7" s="146">
        <f t="shared" ref="G7:G13" si="4">SUM(Q7+L7)</f>
        <v>0</v>
      </c>
      <c r="H7" s="84" t="e">
        <f t="shared" ref="H7:H13" si="5">I7/$I$14%</f>
        <v>#DIV/0!</v>
      </c>
      <c r="I7" s="79">
        <f t="shared" ref="I7:I13" si="6">L7+K7</f>
        <v>0</v>
      </c>
      <c r="J7" s="69"/>
      <c r="K7" s="69"/>
      <c r="L7" s="69"/>
      <c r="M7" s="778" t="e">
        <f t="shared" ref="M7:M13" si="7">N7/$N$14%</f>
        <v>#DIV/0!</v>
      </c>
      <c r="N7" s="146">
        <f t="shared" ref="N7:N13" si="8">Q7+P7</f>
        <v>0</v>
      </c>
      <c r="O7" s="176"/>
      <c r="P7" s="176"/>
      <c r="Q7" s="176"/>
      <c r="R7" s="764" t="s">
        <v>939</v>
      </c>
    </row>
    <row r="8" spans="1:18" ht="24.75" customHeight="1" thickTop="1" thickBot="1" x14ac:dyDescent="0.25">
      <c r="A8" s="798" t="s">
        <v>74</v>
      </c>
      <c r="B8" s="150">
        <f t="shared" si="0"/>
        <v>0</v>
      </c>
      <c r="C8" s="150">
        <f>0</f>
        <v>0</v>
      </c>
      <c r="D8" s="753" t="e">
        <f t="shared" si="1"/>
        <v>#DIV/0!</v>
      </c>
      <c r="E8" s="150">
        <f t="shared" si="2"/>
        <v>0</v>
      </c>
      <c r="F8" s="753" t="e">
        <f t="shared" si="3"/>
        <v>#DIV/0!</v>
      </c>
      <c r="G8" s="150">
        <f t="shared" si="4"/>
        <v>0</v>
      </c>
      <c r="H8" s="753" t="e">
        <f t="shared" si="5"/>
        <v>#DIV/0!</v>
      </c>
      <c r="I8" s="752">
        <f t="shared" si="6"/>
        <v>0</v>
      </c>
      <c r="J8" s="70"/>
      <c r="K8" s="70"/>
      <c r="L8" s="70"/>
      <c r="M8" s="751" t="e">
        <f t="shared" si="7"/>
        <v>#DIV/0!</v>
      </c>
      <c r="N8" s="150">
        <f t="shared" si="8"/>
        <v>0</v>
      </c>
      <c r="O8" s="178"/>
      <c r="P8" s="178"/>
      <c r="Q8" s="178"/>
      <c r="R8" s="788" t="s">
        <v>938</v>
      </c>
    </row>
    <row r="9" spans="1:18" ht="24.75" customHeight="1" thickTop="1" thickBot="1" x14ac:dyDescent="0.25">
      <c r="A9" s="800" t="s">
        <v>75</v>
      </c>
      <c r="B9" s="148">
        <f t="shared" si="0"/>
        <v>0</v>
      </c>
      <c r="C9" s="148">
        <f>0</f>
        <v>0</v>
      </c>
      <c r="D9" s="762" t="e">
        <f t="shared" si="1"/>
        <v>#DIV/0!</v>
      </c>
      <c r="E9" s="148">
        <f t="shared" si="2"/>
        <v>0</v>
      </c>
      <c r="F9" s="762" t="e">
        <f t="shared" si="3"/>
        <v>#DIV/0!</v>
      </c>
      <c r="G9" s="148">
        <f t="shared" si="4"/>
        <v>0</v>
      </c>
      <c r="H9" s="762" t="e">
        <f t="shared" si="5"/>
        <v>#DIV/0!</v>
      </c>
      <c r="I9" s="761">
        <f t="shared" si="6"/>
        <v>0</v>
      </c>
      <c r="J9" s="71"/>
      <c r="K9" s="71"/>
      <c r="L9" s="71"/>
      <c r="M9" s="760" t="e">
        <f t="shared" si="7"/>
        <v>#DIV/0!</v>
      </c>
      <c r="N9" s="148">
        <f t="shared" si="8"/>
        <v>0</v>
      </c>
      <c r="O9" s="155"/>
      <c r="P9" s="155"/>
      <c r="Q9" s="155"/>
      <c r="R9" s="799" t="s">
        <v>937</v>
      </c>
    </row>
    <row r="10" spans="1:18" ht="24.75" customHeight="1" thickTop="1" thickBot="1" x14ac:dyDescent="0.25">
      <c r="A10" s="798" t="s">
        <v>76</v>
      </c>
      <c r="B10" s="150">
        <f t="shared" si="0"/>
        <v>0</v>
      </c>
      <c r="C10" s="150">
        <f>0</f>
        <v>0</v>
      </c>
      <c r="D10" s="753" t="e">
        <f t="shared" si="1"/>
        <v>#DIV/0!</v>
      </c>
      <c r="E10" s="150">
        <f t="shared" si="2"/>
        <v>0</v>
      </c>
      <c r="F10" s="753" t="e">
        <f t="shared" si="3"/>
        <v>#DIV/0!</v>
      </c>
      <c r="G10" s="150">
        <f t="shared" si="4"/>
        <v>0</v>
      </c>
      <c r="H10" s="753" t="e">
        <f t="shared" si="5"/>
        <v>#DIV/0!</v>
      </c>
      <c r="I10" s="752">
        <f t="shared" si="6"/>
        <v>0</v>
      </c>
      <c r="J10" s="70"/>
      <c r="K10" s="70"/>
      <c r="L10" s="70"/>
      <c r="M10" s="751" t="e">
        <f t="shared" si="7"/>
        <v>#DIV/0!</v>
      </c>
      <c r="N10" s="150">
        <f t="shared" si="8"/>
        <v>0</v>
      </c>
      <c r="O10" s="178"/>
      <c r="P10" s="178"/>
      <c r="Q10" s="178"/>
      <c r="R10" s="788" t="s">
        <v>936</v>
      </c>
    </row>
    <row r="11" spans="1:18" ht="24.75" customHeight="1" thickTop="1" thickBot="1" x14ac:dyDescent="0.25">
      <c r="A11" s="800" t="s">
        <v>935</v>
      </c>
      <c r="B11" s="148">
        <f t="shared" si="0"/>
        <v>0</v>
      </c>
      <c r="C11" s="148">
        <f>0</f>
        <v>0</v>
      </c>
      <c r="D11" s="762" t="e">
        <f t="shared" si="1"/>
        <v>#DIV/0!</v>
      </c>
      <c r="E11" s="148">
        <f t="shared" si="2"/>
        <v>0</v>
      </c>
      <c r="F11" s="762" t="e">
        <f t="shared" si="3"/>
        <v>#DIV/0!</v>
      </c>
      <c r="G11" s="148">
        <f t="shared" si="4"/>
        <v>0</v>
      </c>
      <c r="H11" s="762" t="e">
        <f t="shared" si="5"/>
        <v>#DIV/0!</v>
      </c>
      <c r="I11" s="761">
        <f t="shared" si="6"/>
        <v>0</v>
      </c>
      <c r="J11" s="71"/>
      <c r="K11" s="71"/>
      <c r="L11" s="71"/>
      <c r="M11" s="760" t="e">
        <f t="shared" si="7"/>
        <v>#DIV/0!</v>
      </c>
      <c r="N11" s="148">
        <f t="shared" si="8"/>
        <v>0</v>
      </c>
      <c r="O11" s="155"/>
      <c r="P11" s="155"/>
      <c r="Q11" s="155"/>
      <c r="R11" s="799" t="s">
        <v>934</v>
      </c>
    </row>
    <row r="12" spans="1:18" ht="24.75" customHeight="1" thickTop="1" thickBot="1" x14ac:dyDescent="0.25">
      <c r="A12" s="798" t="s">
        <v>933</v>
      </c>
      <c r="B12" s="150">
        <f t="shared" si="0"/>
        <v>0</v>
      </c>
      <c r="C12" s="150">
        <f>0</f>
        <v>0</v>
      </c>
      <c r="D12" s="753" t="e">
        <f t="shared" si="1"/>
        <v>#DIV/0!</v>
      </c>
      <c r="E12" s="150">
        <f t="shared" si="2"/>
        <v>0</v>
      </c>
      <c r="F12" s="753" t="e">
        <f t="shared" si="3"/>
        <v>#DIV/0!</v>
      </c>
      <c r="G12" s="150">
        <f t="shared" si="4"/>
        <v>0</v>
      </c>
      <c r="H12" s="753" t="e">
        <f t="shared" si="5"/>
        <v>#DIV/0!</v>
      </c>
      <c r="I12" s="752">
        <f t="shared" si="6"/>
        <v>0</v>
      </c>
      <c r="J12" s="70"/>
      <c r="K12" s="70"/>
      <c r="L12" s="70"/>
      <c r="M12" s="751" t="e">
        <f t="shared" si="7"/>
        <v>#DIV/0!</v>
      </c>
      <c r="N12" s="150">
        <f t="shared" si="8"/>
        <v>0</v>
      </c>
      <c r="O12" s="178"/>
      <c r="P12" s="178"/>
      <c r="Q12" s="178"/>
      <c r="R12" s="788" t="s">
        <v>932</v>
      </c>
    </row>
    <row r="13" spans="1:18" ht="24.75" customHeight="1" thickTop="1" x14ac:dyDescent="0.2">
      <c r="A13" s="797" t="s">
        <v>927</v>
      </c>
      <c r="B13" s="747">
        <f t="shared" si="0"/>
        <v>0</v>
      </c>
      <c r="C13" s="747">
        <f>0</f>
        <v>0</v>
      </c>
      <c r="D13" s="748" t="e">
        <f t="shared" si="1"/>
        <v>#DIV/0!</v>
      </c>
      <c r="E13" s="152">
        <f t="shared" si="2"/>
        <v>0</v>
      </c>
      <c r="F13" s="748" t="e">
        <f t="shared" si="3"/>
        <v>#DIV/0!</v>
      </c>
      <c r="G13" s="152">
        <f t="shared" si="4"/>
        <v>0</v>
      </c>
      <c r="H13" s="748" t="e">
        <f t="shared" si="5"/>
        <v>#DIV/0!</v>
      </c>
      <c r="I13" s="747">
        <f t="shared" si="6"/>
        <v>0</v>
      </c>
      <c r="J13" s="746"/>
      <c r="K13" s="746"/>
      <c r="L13" s="746"/>
      <c r="M13" s="745" t="e">
        <f t="shared" si="7"/>
        <v>#DIV/0!</v>
      </c>
      <c r="N13" s="152">
        <f t="shared" si="8"/>
        <v>0</v>
      </c>
      <c r="O13" s="200"/>
      <c r="P13" s="200"/>
      <c r="Q13" s="200"/>
      <c r="R13" s="974" t="s">
        <v>70</v>
      </c>
    </row>
    <row r="14" spans="1:18" ht="24.75" customHeight="1" x14ac:dyDescent="0.2">
      <c r="A14" s="758" t="s">
        <v>42</v>
      </c>
      <c r="B14" s="757">
        <f>SUM(B7:B13)</f>
        <v>0</v>
      </c>
      <c r="C14" s="757">
        <f>0</f>
        <v>0</v>
      </c>
      <c r="D14" s="757" t="e">
        <f t="shared" ref="D14:I14" si="9">SUM(D7:D13)</f>
        <v>#DIV/0!</v>
      </c>
      <c r="E14" s="757">
        <f t="shared" si="9"/>
        <v>0</v>
      </c>
      <c r="F14" s="757" t="e">
        <f t="shared" si="9"/>
        <v>#DIV/0!</v>
      </c>
      <c r="G14" s="757">
        <f t="shared" si="9"/>
        <v>0</v>
      </c>
      <c r="H14" s="757" t="e">
        <f t="shared" si="9"/>
        <v>#DIV/0!</v>
      </c>
      <c r="I14" s="757">
        <f t="shared" si="9"/>
        <v>0</v>
      </c>
      <c r="J14" s="757">
        <f>0</f>
        <v>0</v>
      </c>
      <c r="K14" s="757">
        <f>SUM(K7:K13)</f>
        <v>0</v>
      </c>
      <c r="L14" s="757">
        <f>SUM(L7:L13)</f>
        <v>0</v>
      </c>
      <c r="M14" s="757" t="e">
        <f>SUM(M7:M13)</f>
        <v>#DIV/0!</v>
      </c>
      <c r="N14" s="756">
        <f>SUM(N7:N13)</f>
        <v>0</v>
      </c>
      <c r="O14" s="757">
        <f>0</f>
        <v>0</v>
      </c>
      <c r="P14" s="756">
        <f>SUM(P7:P13)</f>
        <v>0</v>
      </c>
      <c r="Q14" s="756">
        <f>SUM(Q7:Q13)</f>
        <v>0</v>
      </c>
      <c r="R14" s="755" t="s">
        <v>43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E626-44D1-4199-89FE-5F05F9E6E495}">
  <sheetPr codeName="Sheet45"/>
  <dimension ref="A1:F13"/>
  <sheetViews>
    <sheetView view="pageBreakPreview" zoomScaleNormal="100" zoomScaleSheetLayoutView="100" workbookViewId="0">
      <selection activeCell="B16" sqref="B16"/>
    </sheetView>
  </sheetViews>
  <sheetFormatPr defaultColWidth="8.85546875" defaultRowHeight="12.75" x14ac:dyDescent="0.2"/>
  <cols>
    <col min="1" max="1" width="30.7109375" customWidth="1"/>
    <col min="2" max="5" width="13.140625" customWidth="1"/>
    <col min="6" max="6" width="30.7109375" customWidth="1"/>
  </cols>
  <sheetData>
    <row r="1" spans="1:6" ht="23.25" x14ac:dyDescent="0.2">
      <c r="A1" s="1241" t="s">
        <v>957</v>
      </c>
      <c r="B1" s="1241"/>
      <c r="C1" s="1241"/>
      <c r="D1" s="1241"/>
      <c r="E1" s="1241"/>
      <c r="F1" s="1241"/>
    </row>
    <row r="2" spans="1:6" ht="15.75" customHeight="1" x14ac:dyDescent="0.2">
      <c r="A2" s="1242" t="s">
        <v>956</v>
      </c>
      <c r="B2" s="1242"/>
      <c r="C2" s="1242"/>
      <c r="D2" s="1242"/>
      <c r="E2" s="1242"/>
      <c r="F2" s="1242"/>
    </row>
    <row r="3" spans="1:6" ht="21" customHeight="1" x14ac:dyDescent="0.2">
      <c r="A3" s="1243">
        <v>2022</v>
      </c>
      <c r="B3" s="1243"/>
      <c r="C3" s="1243"/>
      <c r="D3" s="1243"/>
      <c r="E3" s="1243"/>
      <c r="F3" s="1243"/>
    </row>
    <row r="4" spans="1:6" ht="15.75" x14ac:dyDescent="0.2">
      <c r="A4" s="975" t="s">
        <v>955</v>
      </c>
      <c r="B4" s="976"/>
      <c r="C4" s="976"/>
      <c r="D4" s="976"/>
      <c r="E4" s="976"/>
      <c r="F4" s="977" t="s">
        <v>77</v>
      </c>
    </row>
    <row r="5" spans="1:6" ht="39.950000000000003" customHeight="1" x14ac:dyDescent="0.2">
      <c r="A5" s="811" t="s">
        <v>78</v>
      </c>
      <c r="B5" s="347" t="s">
        <v>954</v>
      </c>
      <c r="C5" s="811" t="s">
        <v>953</v>
      </c>
      <c r="D5" s="347" t="s">
        <v>952</v>
      </c>
      <c r="E5" s="347" t="s">
        <v>523</v>
      </c>
      <c r="F5" s="347" t="s">
        <v>79</v>
      </c>
    </row>
    <row r="6" spans="1:6" ht="25.5" customHeight="1" thickBot="1" x14ac:dyDescent="0.25">
      <c r="A6" s="779" t="s">
        <v>951</v>
      </c>
      <c r="B6" s="810">
        <f t="shared" ref="B6:B12" si="0">SUM(C6:E6)</f>
        <v>15</v>
      </c>
      <c r="C6" s="808">
        <v>1</v>
      </c>
      <c r="D6" s="808">
        <v>7</v>
      </c>
      <c r="E6" s="808">
        <v>7</v>
      </c>
      <c r="F6" s="777" t="s">
        <v>80</v>
      </c>
    </row>
    <row r="7" spans="1:6" ht="25.5" customHeight="1" thickTop="1" thickBot="1" x14ac:dyDescent="0.25">
      <c r="A7" s="754" t="s">
        <v>950</v>
      </c>
      <c r="B7" s="794">
        <f t="shared" si="0"/>
        <v>3</v>
      </c>
      <c r="C7" s="739">
        <v>0</v>
      </c>
      <c r="D7" s="739">
        <v>1</v>
      </c>
      <c r="E7" s="739">
        <v>2</v>
      </c>
      <c r="F7" s="750" t="s">
        <v>81</v>
      </c>
    </row>
    <row r="8" spans="1:6" ht="25.5" customHeight="1" thickTop="1" thickBot="1" x14ac:dyDescent="0.25">
      <c r="A8" s="763" t="s">
        <v>949</v>
      </c>
      <c r="B8" s="809">
        <f t="shared" si="0"/>
        <v>20</v>
      </c>
      <c r="C8" s="808">
        <v>0</v>
      </c>
      <c r="D8" s="807">
        <v>9</v>
      </c>
      <c r="E8" s="807">
        <v>11</v>
      </c>
      <c r="F8" s="759" t="s">
        <v>82</v>
      </c>
    </row>
    <row r="9" spans="1:6" ht="25.5" customHeight="1" thickTop="1" thickBot="1" x14ac:dyDescent="0.25">
      <c r="A9" s="754" t="s">
        <v>83</v>
      </c>
      <c r="B9" s="794">
        <f t="shared" si="0"/>
        <v>18</v>
      </c>
      <c r="C9" s="739">
        <v>0</v>
      </c>
      <c r="D9" s="739">
        <v>7</v>
      </c>
      <c r="E9" s="739">
        <v>11</v>
      </c>
      <c r="F9" s="750" t="s">
        <v>84</v>
      </c>
    </row>
    <row r="10" spans="1:6" ht="25.5" customHeight="1" thickTop="1" thickBot="1" x14ac:dyDescent="0.25">
      <c r="A10" s="763" t="s">
        <v>948</v>
      </c>
      <c r="B10" s="809">
        <f t="shared" si="0"/>
        <v>4</v>
      </c>
      <c r="C10" s="808">
        <v>0</v>
      </c>
      <c r="D10" s="807">
        <v>2</v>
      </c>
      <c r="E10" s="807">
        <v>2</v>
      </c>
      <c r="F10" s="759" t="s">
        <v>947</v>
      </c>
    </row>
    <row r="11" spans="1:6" ht="25.5" customHeight="1" thickTop="1" thickBot="1" x14ac:dyDescent="0.25">
      <c r="A11" s="754" t="s">
        <v>946</v>
      </c>
      <c r="B11" s="794">
        <f t="shared" si="0"/>
        <v>0</v>
      </c>
      <c r="C11" s="739">
        <v>0</v>
      </c>
      <c r="D11" s="739">
        <v>0</v>
      </c>
      <c r="E11" s="739">
        <v>0</v>
      </c>
      <c r="F11" s="750" t="s">
        <v>945</v>
      </c>
    </row>
    <row r="12" spans="1:6" ht="25.5" customHeight="1" thickTop="1" x14ac:dyDescent="0.2">
      <c r="A12" s="749" t="s">
        <v>87</v>
      </c>
      <c r="B12" s="795">
        <f t="shared" si="0"/>
        <v>0</v>
      </c>
      <c r="C12" s="806">
        <v>0</v>
      </c>
      <c r="D12" s="805">
        <v>0</v>
      </c>
      <c r="E12" s="805">
        <v>0</v>
      </c>
      <c r="F12" s="744" t="s">
        <v>944</v>
      </c>
    </row>
    <row r="13" spans="1:6" ht="36" customHeight="1" x14ac:dyDescent="0.2">
      <c r="A13" s="804" t="s">
        <v>42</v>
      </c>
      <c r="B13" s="803">
        <f>SUM(B6:B12)</f>
        <v>60</v>
      </c>
      <c r="C13" s="802">
        <f>SUM(C6:C12)</f>
        <v>1</v>
      </c>
      <c r="D13" s="802">
        <f>SUM(D6:D12)</f>
        <v>26</v>
      </c>
      <c r="E13" s="802">
        <f>SUM(E6:E12)</f>
        <v>33</v>
      </c>
      <c r="F13" s="801" t="s">
        <v>43</v>
      </c>
    </row>
  </sheetData>
  <mergeCells count="3">
    <mergeCell ref="A1:F1"/>
    <mergeCell ref="A2:F2"/>
    <mergeCell ref="A3:F3"/>
  </mergeCells>
  <printOptions horizontalCentered="1" verticalCentered="1"/>
  <pageMargins left="0" right="0" top="0.59055118110236204" bottom="0" header="0" footer="0"/>
  <pageSetup paperSize="9" orientation="landscape" r:id="rId1"/>
  <headerFooter>
    <oddFooter>&amp;L_x000D_&amp;1#&amp;"Aptos"&amp;10&amp;K13A10E Classification: C0 Public - تصنيف الوثيقة عام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FD52-1943-4AE4-9350-21AAD606BE76}">
  <sheetPr codeName="Sheet47"/>
  <dimension ref="A1:L23"/>
  <sheetViews>
    <sheetView view="pageBreakPreview" zoomScaleNormal="80" zoomScaleSheetLayoutView="100" workbookViewId="0">
      <selection activeCell="B16" sqref="B16"/>
    </sheetView>
  </sheetViews>
  <sheetFormatPr defaultColWidth="8.85546875" defaultRowHeight="12.75" x14ac:dyDescent="0.2"/>
  <cols>
    <col min="1" max="1" width="16" customWidth="1"/>
    <col min="2" max="2" width="9.7109375" customWidth="1"/>
    <col min="3" max="11" width="10.4257812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451" t="s">
        <v>963</v>
      </c>
      <c r="B1" s="1451"/>
      <c r="C1" s="1451"/>
      <c r="D1" s="1451"/>
      <c r="E1" s="1451"/>
      <c r="F1" s="1451"/>
      <c r="G1" s="1451"/>
      <c r="H1" s="1451"/>
      <c r="I1" s="1451"/>
      <c r="J1" s="1451"/>
      <c r="K1" s="1451"/>
      <c r="L1" s="1451"/>
    </row>
    <row r="2" spans="1:12" ht="15.75" customHeight="1" x14ac:dyDescent="0.25">
      <c r="A2" s="1385" t="s">
        <v>962</v>
      </c>
      <c r="B2" s="1385"/>
      <c r="C2" s="1385"/>
      <c r="D2" s="1385"/>
      <c r="E2" s="1385"/>
      <c r="F2" s="1385"/>
      <c r="G2" s="1385"/>
      <c r="H2" s="1385"/>
      <c r="I2" s="1385"/>
      <c r="J2" s="1385"/>
      <c r="K2" s="1385"/>
      <c r="L2" s="1385"/>
    </row>
    <row r="3" spans="1:12" s="827" customFormat="1" ht="18" customHeight="1" x14ac:dyDescent="0.2">
      <c r="A3" s="1452" t="s">
        <v>971</v>
      </c>
      <c r="B3" s="1453"/>
      <c r="C3" s="1453"/>
      <c r="D3" s="1453"/>
      <c r="E3" s="1453"/>
      <c r="F3" s="1453"/>
      <c r="G3" s="1453"/>
      <c r="H3" s="1453"/>
      <c r="I3" s="1453"/>
      <c r="J3" s="1453"/>
      <c r="K3" s="1453"/>
      <c r="L3" s="1453"/>
    </row>
    <row r="4" spans="1:12" ht="20.100000000000001" customHeight="1" x14ac:dyDescent="0.2">
      <c r="A4" s="1243">
        <v>2022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</row>
    <row r="5" spans="1:12" ht="16.5" customHeight="1" x14ac:dyDescent="0.3">
      <c r="A5" s="255" t="s">
        <v>961</v>
      </c>
      <c r="B5" s="824"/>
      <c r="C5" s="824"/>
      <c r="D5" s="826"/>
      <c r="E5" s="826"/>
      <c r="F5" s="826"/>
      <c r="G5" s="826"/>
      <c r="H5" s="826"/>
      <c r="I5" s="825"/>
      <c r="J5" s="824"/>
      <c r="K5" s="824"/>
      <c r="L5" s="823" t="s">
        <v>960</v>
      </c>
    </row>
    <row r="6" spans="1:12" ht="21" customHeight="1" thickBot="1" x14ac:dyDescent="0.25">
      <c r="A6" s="1454" t="s">
        <v>1022</v>
      </c>
      <c r="B6" s="1456" t="s">
        <v>959</v>
      </c>
      <c r="C6" s="1457"/>
      <c r="D6" s="1457"/>
      <c r="E6" s="1457"/>
      <c r="F6" s="1457"/>
      <c r="G6" s="1457"/>
      <c r="H6" s="1457"/>
      <c r="I6" s="1457"/>
      <c r="J6" s="1457"/>
      <c r="K6" s="1457"/>
      <c r="L6" s="1458" t="s">
        <v>90</v>
      </c>
    </row>
    <row r="7" spans="1:12" ht="39.950000000000003" customHeight="1" thickTop="1" x14ac:dyDescent="0.2">
      <c r="A7" s="1455"/>
      <c r="B7" s="822" t="s">
        <v>387</v>
      </c>
      <c r="C7" s="54" t="s">
        <v>338</v>
      </c>
      <c r="D7" s="216" t="s">
        <v>194</v>
      </c>
      <c r="E7" s="44" t="s">
        <v>159</v>
      </c>
      <c r="F7" s="44" t="s">
        <v>67</v>
      </c>
      <c r="G7" s="44" t="s">
        <v>65</v>
      </c>
      <c r="H7" s="44" t="s">
        <v>63</v>
      </c>
      <c r="I7" s="44" t="s">
        <v>61</v>
      </c>
      <c r="J7" s="44" t="s">
        <v>59</v>
      </c>
      <c r="K7" s="119" t="s">
        <v>57</v>
      </c>
      <c r="L7" s="1459"/>
    </row>
    <row r="8" spans="1:12" ht="21.75" customHeight="1" thickBot="1" x14ac:dyDescent="0.25">
      <c r="A8" s="821" t="s">
        <v>91</v>
      </c>
      <c r="B8" s="820">
        <f t="shared" ref="B8:B18" si="0">SUM(C8:K8)</f>
        <v>0</v>
      </c>
      <c r="C8" s="819"/>
      <c r="D8" s="819"/>
      <c r="E8" s="819"/>
      <c r="F8" s="819"/>
      <c r="G8" s="819"/>
      <c r="H8" s="819"/>
      <c r="I8" s="819"/>
      <c r="J8" s="819"/>
      <c r="K8" s="819"/>
      <c r="L8" s="764" t="s">
        <v>497</v>
      </c>
    </row>
    <row r="9" spans="1:12" ht="21.75" customHeight="1" thickTop="1" thickBot="1" x14ac:dyDescent="0.25">
      <c r="A9" s="729" t="s">
        <v>92</v>
      </c>
      <c r="B9" s="368">
        <f t="shared" si="0"/>
        <v>0</v>
      </c>
      <c r="C9" s="178"/>
      <c r="D9" s="178"/>
      <c r="E9" s="178"/>
      <c r="F9" s="178"/>
      <c r="G9" s="178"/>
      <c r="H9" s="178"/>
      <c r="I9" s="178"/>
      <c r="J9" s="178"/>
      <c r="K9" s="178"/>
      <c r="L9" s="750" t="s">
        <v>958</v>
      </c>
    </row>
    <row r="10" spans="1:12" ht="21.75" customHeight="1" thickTop="1" thickBot="1" x14ac:dyDescent="0.25">
      <c r="A10" s="821" t="s">
        <v>93</v>
      </c>
      <c r="B10" s="820">
        <f t="shared" si="0"/>
        <v>0</v>
      </c>
      <c r="C10" s="819"/>
      <c r="D10" s="819"/>
      <c r="E10" s="819"/>
      <c r="F10" s="819"/>
      <c r="G10" s="819"/>
      <c r="H10" s="819"/>
      <c r="I10" s="819"/>
      <c r="J10" s="819"/>
      <c r="K10" s="819"/>
      <c r="L10" s="764" t="s">
        <v>94</v>
      </c>
    </row>
    <row r="11" spans="1:12" ht="21.75" customHeight="1" thickTop="1" thickBot="1" x14ac:dyDescent="0.25">
      <c r="A11" s="729" t="s">
        <v>95</v>
      </c>
      <c r="B11" s="368">
        <f t="shared" si="0"/>
        <v>0</v>
      </c>
      <c r="C11" s="178"/>
      <c r="D11" s="178"/>
      <c r="E11" s="178"/>
      <c r="F11" s="178"/>
      <c r="G11" s="178"/>
      <c r="H11" s="178"/>
      <c r="I11" s="178"/>
      <c r="J11" s="178"/>
      <c r="K11" s="178"/>
      <c r="L11" s="750" t="s">
        <v>96</v>
      </c>
    </row>
    <row r="12" spans="1:12" ht="21.75" customHeight="1" thickTop="1" thickBot="1" x14ac:dyDescent="0.25">
      <c r="A12" s="821" t="s">
        <v>97</v>
      </c>
      <c r="B12" s="820">
        <f t="shared" si="0"/>
        <v>0</v>
      </c>
      <c r="C12" s="819"/>
      <c r="D12" s="819"/>
      <c r="E12" s="819"/>
      <c r="F12" s="819"/>
      <c r="G12" s="819"/>
      <c r="H12" s="819"/>
      <c r="I12" s="819"/>
      <c r="J12" s="819"/>
      <c r="K12" s="819"/>
      <c r="L12" s="764" t="s">
        <v>98</v>
      </c>
    </row>
    <row r="13" spans="1:12" ht="21.75" customHeight="1" thickTop="1" thickBot="1" x14ac:dyDescent="0.25">
      <c r="A13" s="729" t="s">
        <v>99</v>
      </c>
      <c r="B13" s="368">
        <f t="shared" si="0"/>
        <v>0</v>
      </c>
      <c r="C13" s="178"/>
      <c r="D13" s="178"/>
      <c r="E13" s="178"/>
      <c r="F13" s="178"/>
      <c r="G13" s="178"/>
      <c r="H13" s="178"/>
      <c r="I13" s="178"/>
      <c r="J13" s="178"/>
      <c r="K13" s="178"/>
      <c r="L13" s="750" t="s">
        <v>100</v>
      </c>
    </row>
    <row r="14" spans="1:12" ht="21.75" customHeight="1" thickTop="1" thickBot="1" x14ac:dyDescent="0.25">
      <c r="A14" s="821" t="s">
        <v>101</v>
      </c>
      <c r="B14" s="820">
        <f t="shared" si="0"/>
        <v>0</v>
      </c>
      <c r="C14" s="819"/>
      <c r="D14" s="819"/>
      <c r="E14" s="819"/>
      <c r="F14" s="819"/>
      <c r="G14" s="819"/>
      <c r="H14" s="819"/>
      <c r="I14" s="819"/>
      <c r="J14" s="819"/>
      <c r="K14" s="819"/>
      <c r="L14" s="764" t="s">
        <v>102</v>
      </c>
    </row>
    <row r="15" spans="1:12" ht="21.75" customHeight="1" thickTop="1" thickBot="1" x14ac:dyDescent="0.25">
      <c r="A15" s="729" t="s">
        <v>103</v>
      </c>
      <c r="B15" s="368">
        <f t="shared" si="0"/>
        <v>0</v>
      </c>
      <c r="C15" s="178"/>
      <c r="D15" s="178"/>
      <c r="E15" s="178"/>
      <c r="F15" s="178"/>
      <c r="G15" s="178"/>
      <c r="H15" s="178"/>
      <c r="I15" s="178"/>
      <c r="J15" s="178"/>
      <c r="K15" s="178"/>
      <c r="L15" s="750" t="s">
        <v>104</v>
      </c>
    </row>
    <row r="16" spans="1:12" ht="21.75" customHeight="1" thickTop="1" thickBot="1" x14ac:dyDescent="0.25">
      <c r="A16" s="821" t="s">
        <v>105</v>
      </c>
      <c r="B16" s="820">
        <f t="shared" si="0"/>
        <v>0</v>
      </c>
      <c r="C16" s="819"/>
      <c r="D16" s="819"/>
      <c r="E16" s="819"/>
      <c r="F16" s="819"/>
      <c r="G16" s="819"/>
      <c r="H16" s="819"/>
      <c r="I16" s="819"/>
      <c r="J16" s="819"/>
      <c r="K16" s="819"/>
      <c r="L16" s="764" t="s">
        <v>106</v>
      </c>
    </row>
    <row r="17" spans="1:12" ht="21.75" customHeight="1" thickTop="1" thickBot="1" x14ac:dyDescent="0.25">
      <c r="A17" s="729" t="s">
        <v>107</v>
      </c>
      <c r="B17" s="368">
        <f t="shared" si="0"/>
        <v>0</v>
      </c>
      <c r="C17" s="178"/>
      <c r="D17" s="178"/>
      <c r="E17" s="178"/>
      <c r="F17" s="178"/>
      <c r="G17" s="178"/>
      <c r="H17" s="178"/>
      <c r="I17" s="178"/>
      <c r="J17" s="178"/>
      <c r="K17" s="178"/>
      <c r="L17" s="750" t="s">
        <v>108</v>
      </c>
    </row>
    <row r="18" spans="1:12" ht="21.75" customHeight="1" thickTop="1" x14ac:dyDescent="0.2">
      <c r="A18" s="818" t="s">
        <v>69</v>
      </c>
      <c r="B18" s="817">
        <f t="shared" si="0"/>
        <v>0</v>
      </c>
      <c r="C18" s="796"/>
      <c r="D18" s="796"/>
      <c r="E18" s="796"/>
      <c r="F18" s="796"/>
      <c r="G18" s="796"/>
      <c r="H18" s="796"/>
      <c r="I18" s="796"/>
      <c r="J18" s="796"/>
      <c r="K18" s="796"/>
      <c r="L18" s="787" t="s">
        <v>70</v>
      </c>
    </row>
    <row r="19" spans="1:12" ht="21.75" customHeight="1" x14ac:dyDescent="0.2">
      <c r="A19" s="816" t="s">
        <v>42</v>
      </c>
      <c r="B19" s="815">
        <f>SUM(B8:B18)</f>
        <v>0</v>
      </c>
      <c r="C19" s="815">
        <f>SUM(C8:C18)</f>
        <v>0</v>
      </c>
      <c r="D19" s="815">
        <f>SUM(D8:D18)</f>
        <v>0</v>
      </c>
      <c r="E19" s="815">
        <f>SUM(E8:E18)</f>
        <v>0</v>
      </c>
      <c r="F19" s="815">
        <f>SUM(F8:F18)</f>
        <v>0</v>
      </c>
      <c r="G19" s="815">
        <f>G8+G9+G10+G11+G12+G13+G14+G15+G16+G17+G18</f>
        <v>0</v>
      </c>
      <c r="H19" s="815">
        <f>SUM(H8:H18)</f>
        <v>0</v>
      </c>
      <c r="I19" s="815">
        <f>SUM(I8:I18)</f>
        <v>0</v>
      </c>
      <c r="J19" s="815">
        <f>SUM(J8:J18)</f>
        <v>0</v>
      </c>
      <c r="K19" s="815">
        <f>SUM(K8:K18)</f>
        <v>0</v>
      </c>
      <c r="L19" s="814" t="s">
        <v>43</v>
      </c>
    </row>
    <row r="20" spans="1:12" ht="24.95" customHeight="1" x14ac:dyDescent="0.2"/>
    <row r="21" spans="1:12" ht="24.95" customHeight="1" x14ac:dyDescent="0.2"/>
    <row r="22" spans="1:12" ht="24.95" customHeight="1" x14ac:dyDescent="0.2"/>
    <row r="23" spans="1:12" ht="20.100000000000001" customHeight="1" x14ac:dyDescent="0.2">
      <c r="A23" s="812"/>
      <c r="B23" s="813"/>
      <c r="C23" s="813"/>
      <c r="D23" s="813"/>
      <c r="E23" s="813"/>
      <c r="F23" s="813"/>
      <c r="G23" s="813"/>
      <c r="H23" s="813"/>
      <c r="I23" s="813"/>
      <c r="J23" s="813"/>
      <c r="K23" s="813"/>
      <c r="L23" s="812"/>
    </row>
  </sheetData>
  <mergeCells count="7">
    <mergeCell ref="A1:L1"/>
    <mergeCell ref="A2:L2"/>
    <mergeCell ref="A4:L4"/>
    <mergeCell ref="A3:L3"/>
    <mergeCell ref="A6:A7"/>
    <mergeCell ref="B6:K6"/>
    <mergeCell ref="L6:L7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EA7A-26BC-43EC-AEA8-FA60722D4A92}">
  <sheetPr codeName="Sheet56"/>
  <dimension ref="A1:L23"/>
  <sheetViews>
    <sheetView view="pageBreakPreview" zoomScaleNormal="80" zoomScaleSheetLayoutView="100" workbookViewId="0">
      <selection activeCell="B16" sqref="B16"/>
    </sheetView>
  </sheetViews>
  <sheetFormatPr defaultColWidth="8.85546875" defaultRowHeight="12.75" x14ac:dyDescent="0.2"/>
  <cols>
    <col min="1" max="1" width="16" customWidth="1"/>
    <col min="2" max="2" width="9.7109375" customWidth="1"/>
    <col min="3" max="11" width="10.4257812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451" t="s">
        <v>963</v>
      </c>
      <c r="B1" s="1451"/>
      <c r="C1" s="1451"/>
      <c r="D1" s="1451"/>
      <c r="E1" s="1451"/>
      <c r="F1" s="1451"/>
      <c r="G1" s="1451"/>
      <c r="H1" s="1451"/>
      <c r="I1" s="1451"/>
      <c r="J1" s="1451"/>
      <c r="K1" s="1451"/>
      <c r="L1" s="1451"/>
    </row>
    <row r="2" spans="1:12" ht="15.75" customHeight="1" x14ac:dyDescent="0.25">
      <c r="A2" s="1385" t="s">
        <v>962</v>
      </c>
      <c r="B2" s="1385"/>
      <c r="C2" s="1385"/>
      <c r="D2" s="1385"/>
      <c r="E2" s="1385"/>
      <c r="F2" s="1385"/>
      <c r="G2" s="1385"/>
      <c r="H2" s="1385"/>
      <c r="I2" s="1385"/>
      <c r="J2" s="1385"/>
      <c r="K2" s="1385"/>
      <c r="L2" s="1385"/>
    </row>
    <row r="3" spans="1:12" s="827" customFormat="1" ht="18" customHeight="1" x14ac:dyDescent="0.2">
      <c r="A3" s="1452" t="s">
        <v>992</v>
      </c>
      <c r="B3" s="1453"/>
      <c r="C3" s="1453"/>
      <c r="D3" s="1453"/>
      <c r="E3" s="1453"/>
      <c r="F3" s="1453"/>
      <c r="G3" s="1453"/>
      <c r="H3" s="1453"/>
      <c r="I3" s="1453"/>
      <c r="J3" s="1453"/>
      <c r="K3" s="1453"/>
      <c r="L3" s="1453"/>
    </row>
    <row r="4" spans="1:12" ht="20.100000000000001" customHeight="1" x14ac:dyDescent="0.2">
      <c r="A4" s="1243">
        <v>2022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</row>
    <row r="5" spans="1:12" ht="16.5" customHeight="1" x14ac:dyDescent="0.3">
      <c r="A5" s="255" t="s">
        <v>1023</v>
      </c>
      <c r="B5" s="824"/>
      <c r="C5" s="824"/>
      <c r="D5" s="826"/>
      <c r="E5" s="826"/>
      <c r="F5" s="826"/>
      <c r="G5" s="826"/>
      <c r="H5" s="826"/>
      <c r="I5" s="825"/>
      <c r="J5" s="824"/>
      <c r="K5" s="824"/>
      <c r="L5" s="823" t="s">
        <v>1024</v>
      </c>
    </row>
    <row r="6" spans="1:12" ht="21" customHeight="1" thickBot="1" x14ac:dyDescent="0.25">
      <c r="A6" s="1454" t="s">
        <v>1022</v>
      </c>
      <c r="B6" s="1456" t="s">
        <v>959</v>
      </c>
      <c r="C6" s="1457"/>
      <c r="D6" s="1457"/>
      <c r="E6" s="1457"/>
      <c r="F6" s="1457"/>
      <c r="G6" s="1457"/>
      <c r="H6" s="1457"/>
      <c r="I6" s="1457"/>
      <c r="J6" s="1457"/>
      <c r="K6" s="1457"/>
      <c r="L6" s="1458" t="s">
        <v>90</v>
      </c>
    </row>
    <row r="7" spans="1:12" ht="39.950000000000003" customHeight="1" thickTop="1" x14ac:dyDescent="0.2">
      <c r="A7" s="1455"/>
      <c r="B7" s="822" t="s">
        <v>387</v>
      </c>
      <c r="C7" s="54" t="s">
        <v>338</v>
      </c>
      <c r="D7" s="216" t="s">
        <v>194</v>
      </c>
      <c r="E7" s="44" t="s">
        <v>159</v>
      </c>
      <c r="F7" s="44" t="s">
        <v>67</v>
      </c>
      <c r="G7" s="44" t="s">
        <v>65</v>
      </c>
      <c r="H7" s="44" t="s">
        <v>63</v>
      </c>
      <c r="I7" s="44" t="s">
        <v>61</v>
      </c>
      <c r="J7" s="44" t="s">
        <v>59</v>
      </c>
      <c r="K7" s="119" t="s">
        <v>57</v>
      </c>
      <c r="L7" s="1459"/>
    </row>
    <row r="8" spans="1:12" ht="21.75" customHeight="1" thickBot="1" x14ac:dyDescent="0.25">
      <c r="A8" s="821" t="s">
        <v>91</v>
      </c>
      <c r="B8" s="820">
        <f t="shared" ref="B8:B18" si="0">SUM(C8:K8)</f>
        <v>0</v>
      </c>
      <c r="C8" s="819"/>
      <c r="D8" s="819"/>
      <c r="E8" s="819"/>
      <c r="F8" s="819"/>
      <c r="G8" s="819"/>
      <c r="H8" s="819"/>
      <c r="I8" s="819"/>
      <c r="J8" s="819"/>
      <c r="K8" s="819"/>
      <c r="L8" s="764" t="s">
        <v>497</v>
      </c>
    </row>
    <row r="9" spans="1:12" ht="21.75" customHeight="1" thickTop="1" thickBot="1" x14ac:dyDescent="0.25">
      <c r="A9" s="729" t="s">
        <v>92</v>
      </c>
      <c r="B9" s="368">
        <f t="shared" si="0"/>
        <v>0</v>
      </c>
      <c r="C9" s="178"/>
      <c r="D9" s="178"/>
      <c r="E9" s="178"/>
      <c r="F9" s="178"/>
      <c r="G9" s="178"/>
      <c r="H9" s="178"/>
      <c r="I9" s="178"/>
      <c r="J9" s="178"/>
      <c r="K9" s="178"/>
      <c r="L9" s="750" t="s">
        <v>958</v>
      </c>
    </row>
    <row r="10" spans="1:12" ht="21.75" customHeight="1" thickTop="1" thickBot="1" x14ac:dyDescent="0.25">
      <c r="A10" s="821" t="s">
        <v>93</v>
      </c>
      <c r="B10" s="820">
        <f t="shared" si="0"/>
        <v>0</v>
      </c>
      <c r="C10" s="819"/>
      <c r="D10" s="819"/>
      <c r="E10" s="819"/>
      <c r="F10" s="819"/>
      <c r="G10" s="819"/>
      <c r="H10" s="819"/>
      <c r="I10" s="819"/>
      <c r="J10" s="819"/>
      <c r="K10" s="819"/>
      <c r="L10" s="764" t="s">
        <v>94</v>
      </c>
    </row>
    <row r="11" spans="1:12" ht="21.75" customHeight="1" thickTop="1" thickBot="1" x14ac:dyDescent="0.25">
      <c r="A11" s="729" t="s">
        <v>95</v>
      </c>
      <c r="B11" s="368">
        <f t="shared" si="0"/>
        <v>0</v>
      </c>
      <c r="C11" s="178"/>
      <c r="D11" s="178"/>
      <c r="E11" s="178"/>
      <c r="F11" s="178"/>
      <c r="G11" s="178"/>
      <c r="H11" s="178"/>
      <c r="I11" s="178"/>
      <c r="J11" s="178"/>
      <c r="K11" s="178"/>
      <c r="L11" s="750" t="s">
        <v>96</v>
      </c>
    </row>
    <row r="12" spans="1:12" ht="21.75" customHeight="1" thickTop="1" thickBot="1" x14ac:dyDescent="0.25">
      <c r="A12" s="821" t="s">
        <v>97</v>
      </c>
      <c r="B12" s="820">
        <f t="shared" si="0"/>
        <v>0</v>
      </c>
      <c r="C12" s="819"/>
      <c r="D12" s="819"/>
      <c r="E12" s="819"/>
      <c r="F12" s="819"/>
      <c r="G12" s="819"/>
      <c r="H12" s="819"/>
      <c r="I12" s="819"/>
      <c r="J12" s="819"/>
      <c r="K12" s="819"/>
      <c r="L12" s="764" t="s">
        <v>98</v>
      </c>
    </row>
    <row r="13" spans="1:12" ht="21.75" customHeight="1" thickTop="1" thickBot="1" x14ac:dyDescent="0.25">
      <c r="A13" s="729" t="s">
        <v>99</v>
      </c>
      <c r="B13" s="368">
        <f t="shared" si="0"/>
        <v>0</v>
      </c>
      <c r="C13" s="178"/>
      <c r="D13" s="178"/>
      <c r="E13" s="178"/>
      <c r="F13" s="178"/>
      <c r="G13" s="178"/>
      <c r="H13" s="178"/>
      <c r="I13" s="178"/>
      <c r="J13" s="178"/>
      <c r="K13" s="178"/>
      <c r="L13" s="750" t="s">
        <v>100</v>
      </c>
    </row>
    <row r="14" spans="1:12" ht="21.75" customHeight="1" thickTop="1" thickBot="1" x14ac:dyDescent="0.25">
      <c r="A14" s="821" t="s">
        <v>101</v>
      </c>
      <c r="B14" s="820">
        <f t="shared" si="0"/>
        <v>0</v>
      </c>
      <c r="C14" s="819"/>
      <c r="D14" s="819"/>
      <c r="E14" s="819"/>
      <c r="F14" s="819"/>
      <c r="G14" s="819"/>
      <c r="H14" s="819"/>
      <c r="I14" s="819"/>
      <c r="J14" s="819"/>
      <c r="K14" s="819"/>
      <c r="L14" s="764" t="s">
        <v>102</v>
      </c>
    </row>
    <row r="15" spans="1:12" ht="21.75" customHeight="1" thickTop="1" thickBot="1" x14ac:dyDescent="0.25">
      <c r="A15" s="729" t="s">
        <v>103</v>
      </c>
      <c r="B15" s="368">
        <f t="shared" si="0"/>
        <v>0</v>
      </c>
      <c r="C15" s="178"/>
      <c r="D15" s="178"/>
      <c r="E15" s="178"/>
      <c r="F15" s="178"/>
      <c r="G15" s="178"/>
      <c r="H15" s="178"/>
      <c r="I15" s="178"/>
      <c r="J15" s="178"/>
      <c r="K15" s="178"/>
      <c r="L15" s="750" t="s">
        <v>104</v>
      </c>
    </row>
    <row r="16" spans="1:12" ht="21.75" customHeight="1" thickTop="1" thickBot="1" x14ac:dyDescent="0.25">
      <c r="A16" s="821" t="s">
        <v>105</v>
      </c>
      <c r="B16" s="820">
        <f t="shared" si="0"/>
        <v>0</v>
      </c>
      <c r="C16" s="819"/>
      <c r="D16" s="819"/>
      <c r="E16" s="819"/>
      <c r="F16" s="819"/>
      <c r="G16" s="819"/>
      <c r="H16" s="819"/>
      <c r="I16" s="819"/>
      <c r="J16" s="819"/>
      <c r="K16" s="819"/>
      <c r="L16" s="764" t="s">
        <v>106</v>
      </c>
    </row>
    <row r="17" spans="1:12" ht="21.75" customHeight="1" thickTop="1" thickBot="1" x14ac:dyDescent="0.25">
      <c r="A17" s="729" t="s">
        <v>107</v>
      </c>
      <c r="B17" s="368">
        <f t="shared" si="0"/>
        <v>0</v>
      </c>
      <c r="C17" s="178"/>
      <c r="D17" s="178"/>
      <c r="E17" s="178"/>
      <c r="F17" s="178"/>
      <c r="G17" s="178"/>
      <c r="H17" s="178"/>
      <c r="I17" s="178"/>
      <c r="J17" s="178"/>
      <c r="K17" s="178"/>
      <c r="L17" s="750" t="s">
        <v>108</v>
      </c>
    </row>
    <row r="18" spans="1:12" ht="21.75" customHeight="1" thickTop="1" x14ac:dyDescent="0.2">
      <c r="A18" s="818" t="s">
        <v>69</v>
      </c>
      <c r="B18" s="817">
        <f t="shared" si="0"/>
        <v>0</v>
      </c>
      <c r="C18" s="796"/>
      <c r="D18" s="796"/>
      <c r="E18" s="796"/>
      <c r="F18" s="796"/>
      <c r="G18" s="796"/>
      <c r="H18" s="796"/>
      <c r="I18" s="796"/>
      <c r="J18" s="796"/>
      <c r="K18" s="796"/>
      <c r="L18" s="787" t="s">
        <v>70</v>
      </c>
    </row>
    <row r="19" spans="1:12" ht="21.75" customHeight="1" x14ac:dyDescent="0.2">
      <c r="A19" s="816" t="s">
        <v>42</v>
      </c>
      <c r="B19" s="815">
        <f>SUM(B8:B18)</f>
        <v>0</v>
      </c>
      <c r="C19" s="815">
        <f>SUM(C8:C18)</f>
        <v>0</v>
      </c>
      <c r="D19" s="815">
        <f>SUM(D8:D18)</f>
        <v>0</v>
      </c>
      <c r="E19" s="815">
        <f>SUM(E8:E18)</f>
        <v>0</v>
      </c>
      <c r="F19" s="815">
        <f>SUM(F8:F18)</f>
        <v>0</v>
      </c>
      <c r="G19" s="815">
        <f>G8+G9+G10+G11+G12+G13+G14+G15+G16+G17+G18</f>
        <v>0</v>
      </c>
      <c r="H19" s="815">
        <f>SUM(H8:H18)</f>
        <v>0</v>
      </c>
      <c r="I19" s="815">
        <f>SUM(I8:I18)</f>
        <v>0</v>
      </c>
      <c r="J19" s="815">
        <f>SUM(J8:J18)</f>
        <v>0</v>
      </c>
      <c r="K19" s="815">
        <f>SUM(K8:K18)</f>
        <v>0</v>
      </c>
      <c r="L19" s="814" t="s">
        <v>43</v>
      </c>
    </row>
    <row r="20" spans="1:12" ht="24.95" customHeight="1" x14ac:dyDescent="0.2"/>
    <row r="21" spans="1:12" ht="24.95" customHeight="1" x14ac:dyDescent="0.2"/>
    <row r="22" spans="1:12" ht="24.95" customHeight="1" x14ac:dyDescent="0.2"/>
    <row r="23" spans="1:12" ht="20.100000000000001" customHeight="1" x14ac:dyDescent="0.2">
      <c r="A23" s="812"/>
      <c r="B23" s="813"/>
      <c r="C23" s="813"/>
      <c r="D23" s="813"/>
      <c r="E23" s="813"/>
      <c r="F23" s="813"/>
      <c r="G23" s="813"/>
      <c r="H23" s="813"/>
      <c r="I23" s="813"/>
      <c r="J23" s="813"/>
      <c r="K23" s="813"/>
      <c r="L23" s="812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A487-A430-4197-BF42-394C36346633}">
  <sheetPr codeName="Sheet60"/>
  <dimension ref="A1:L23"/>
  <sheetViews>
    <sheetView view="pageBreakPreview" zoomScaleNormal="80" zoomScaleSheetLayoutView="100" workbookViewId="0">
      <selection activeCell="B16" sqref="B16"/>
    </sheetView>
  </sheetViews>
  <sheetFormatPr defaultColWidth="8.85546875" defaultRowHeight="12.75" x14ac:dyDescent="0.2"/>
  <cols>
    <col min="1" max="1" width="16" customWidth="1"/>
    <col min="2" max="2" width="9.7109375" customWidth="1"/>
    <col min="3" max="11" width="10.4257812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451" t="s">
        <v>963</v>
      </c>
      <c r="B1" s="1451"/>
      <c r="C1" s="1451"/>
      <c r="D1" s="1451"/>
      <c r="E1" s="1451"/>
      <c r="F1" s="1451"/>
      <c r="G1" s="1451"/>
      <c r="H1" s="1451"/>
      <c r="I1" s="1451"/>
      <c r="J1" s="1451"/>
      <c r="K1" s="1451"/>
      <c r="L1" s="1451"/>
    </row>
    <row r="2" spans="1:12" ht="15.75" customHeight="1" x14ac:dyDescent="0.25">
      <c r="A2" s="1385" t="s">
        <v>962</v>
      </c>
      <c r="B2" s="1385"/>
      <c r="C2" s="1385"/>
      <c r="D2" s="1385"/>
      <c r="E2" s="1385"/>
      <c r="F2" s="1385"/>
      <c r="G2" s="1385"/>
      <c r="H2" s="1385"/>
      <c r="I2" s="1385"/>
      <c r="J2" s="1385"/>
      <c r="K2" s="1385"/>
      <c r="L2" s="1385"/>
    </row>
    <row r="3" spans="1:12" s="827" customFormat="1" ht="18" customHeight="1" x14ac:dyDescent="0.2">
      <c r="A3" s="1452" t="s">
        <v>993</v>
      </c>
      <c r="B3" s="1453"/>
      <c r="C3" s="1453"/>
      <c r="D3" s="1453"/>
      <c r="E3" s="1453"/>
      <c r="F3" s="1453"/>
      <c r="G3" s="1453"/>
      <c r="H3" s="1453"/>
      <c r="I3" s="1453"/>
      <c r="J3" s="1453"/>
      <c r="K3" s="1453"/>
      <c r="L3" s="1453"/>
    </row>
    <row r="4" spans="1:12" ht="20.100000000000001" customHeight="1" x14ac:dyDescent="0.2">
      <c r="A4" s="1243">
        <v>2022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</row>
    <row r="5" spans="1:12" ht="16.5" customHeight="1" x14ac:dyDescent="0.3">
      <c r="A5" s="255" t="s">
        <v>1025</v>
      </c>
      <c r="B5" s="824"/>
      <c r="C5" s="824"/>
      <c r="D5" s="826"/>
      <c r="E5" s="826"/>
      <c r="F5" s="826"/>
      <c r="G5" s="826"/>
      <c r="H5" s="826"/>
      <c r="I5" s="825"/>
      <c r="J5" s="824"/>
      <c r="K5" s="824"/>
      <c r="L5" s="823" t="s">
        <v>1026</v>
      </c>
    </row>
    <row r="6" spans="1:12" ht="21" customHeight="1" thickBot="1" x14ac:dyDescent="0.25">
      <c r="A6" s="1454" t="s">
        <v>1022</v>
      </c>
      <c r="B6" s="1456" t="s">
        <v>959</v>
      </c>
      <c r="C6" s="1457"/>
      <c r="D6" s="1457"/>
      <c r="E6" s="1457"/>
      <c r="F6" s="1457"/>
      <c r="G6" s="1457"/>
      <c r="H6" s="1457"/>
      <c r="I6" s="1457"/>
      <c r="J6" s="1457"/>
      <c r="K6" s="1457"/>
      <c r="L6" s="1458" t="s">
        <v>90</v>
      </c>
    </row>
    <row r="7" spans="1:12" ht="39.950000000000003" customHeight="1" thickTop="1" x14ac:dyDescent="0.2">
      <c r="A7" s="1455"/>
      <c r="B7" s="822" t="s">
        <v>387</v>
      </c>
      <c r="C7" s="54" t="s">
        <v>338</v>
      </c>
      <c r="D7" s="216" t="s">
        <v>194</v>
      </c>
      <c r="E7" s="44" t="s">
        <v>159</v>
      </c>
      <c r="F7" s="44" t="s">
        <v>67</v>
      </c>
      <c r="G7" s="44" t="s">
        <v>65</v>
      </c>
      <c r="H7" s="44" t="s">
        <v>63</v>
      </c>
      <c r="I7" s="44" t="s">
        <v>61</v>
      </c>
      <c r="J7" s="44" t="s">
        <v>59</v>
      </c>
      <c r="K7" s="119" t="s">
        <v>57</v>
      </c>
      <c r="L7" s="1459"/>
    </row>
    <row r="8" spans="1:12" ht="21.75" customHeight="1" thickBot="1" x14ac:dyDescent="0.25">
      <c r="A8" s="821" t="s">
        <v>91</v>
      </c>
      <c r="B8" s="820">
        <f t="shared" ref="B8:B18" si="0">SUM(C8:K8)</f>
        <v>0</v>
      </c>
      <c r="C8" s="819">
        <f>'F8-1 '!C8+'F8-2'!C8</f>
        <v>0</v>
      </c>
      <c r="D8" s="819">
        <f>'F8-1 '!D8+'F8-2'!D8</f>
        <v>0</v>
      </c>
      <c r="E8" s="819">
        <f>'F8-1 '!E8+'F8-2'!E8</f>
        <v>0</v>
      </c>
      <c r="F8" s="819">
        <f>'F8-1 '!F8+'F8-2'!F8</f>
        <v>0</v>
      </c>
      <c r="G8" s="819">
        <f>'F8-1 '!G8+'F8-2'!G8</f>
        <v>0</v>
      </c>
      <c r="H8" s="819">
        <f>'F8-1 '!H8+'F8-2'!H8</f>
        <v>0</v>
      </c>
      <c r="I8" s="819">
        <f>'F8-1 '!I8+'F8-2'!I8</f>
        <v>0</v>
      </c>
      <c r="J8" s="819">
        <f>'F8-1 '!J8+'F8-2'!J8</f>
        <v>0</v>
      </c>
      <c r="K8" s="819">
        <f>'F8-1 '!K8+'F8-2'!K8</f>
        <v>0</v>
      </c>
      <c r="L8" s="764" t="s">
        <v>497</v>
      </c>
    </row>
    <row r="9" spans="1:12" ht="21.75" customHeight="1" thickTop="1" thickBot="1" x14ac:dyDescent="0.25">
      <c r="A9" s="729" t="s">
        <v>92</v>
      </c>
      <c r="B9" s="368">
        <f t="shared" si="0"/>
        <v>0</v>
      </c>
      <c r="C9" s="178">
        <f>'F8-1 '!C9+'F8-2'!C9</f>
        <v>0</v>
      </c>
      <c r="D9" s="178">
        <f>'F8-1 '!D9+'F8-2'!D9</f>
        <v>0</v>
      </c>
      <c r="E9" s="178">
        <f>'F8-1 '!E9+'F8-2'!E9</f>
        <v>0</v>
      </c>
      <c r="F9" s="178">
        <f>'F8-1 '!F9+'F8-2'!F9</f>
        <v>0</v>
      </c>
      <c r="G9" s="178">
        <f>'F8-1 '!G9+'F8-2'!G9</f>
        <v>0</v>
      </c>
      <c r="H9" s="178">
        <f>'F8-1 '!H9+'F8-2'!H9</f>
        <v>0</v>
      </c>
      <c r="I9" s="178">
        <f>'F8-1 '!I9+'F8-2'!I9</f>
        <v>0</v>
      </c>
      <c r="J9" s="178">
        <f>'F8-1 '!J9+'F8-2'!J9</f>
        <v>0</v>
      </c>
      <c r="K9" s="178">
        <f>'F8-1 '!K9+'F8-2'!K9</f>
        <v>0</v>
      </c>
      <c r="L9" s="750" t="s">
        <v>958</v>
      </c>
    </row>
    <row r="10" spans="1:12" ht="21.75" customHeight="1" thickTop="1" thickBot="1" x14ac:dyDescent="0.25">
      <c r="A10" s="821" t="s">
        <v>93</v>
      </c>
      <c r="B10" s="820">
        <f t="shared" si="0"/>
        <v>0</v>
      </c>
      <c r="C10" s="819">
        <f>'F8-1 '!C10+'F8-2'!C10</f>
        <v>0</v>
      </c>
      <c r="D10" s="819">
        <f>'F8-1 '!D10+'F8-2'!D10</f>
        <v>0</v>
      </c>
      <c r="E10" s="819">
        <f>'F8-1 '!E10+'F8-2'!E10</f>
        <v>0</v>
      </c>
      <c r="F10" s="819">
        <f>'F8-1 '!F10+'F8-2'!F10</f>
        <v>0</v>
      </c>
      <c r="G10" s="819">
        <f>'F8-1 '!G10+'F8-2'!G10</f>
        <v>0</v>
      </c>
      <c r="H10" s="819">
        <f>'F8-1 '!H10+'F8-2'!H10</f>
        <v>0</v>
      </c>
      <c r="I10" s="819">
        <f>'F8-1 '!I10+'F8-2'!I10</f>
        <v>0</v>
      </c>
      <c r="J10" s="819">
        <f>'F8-1 '!J10+'F8-2'!J10</f>
        <v>0</v>
      </c>
      <c r="K10" s="819">
        <f>'F8-1 '!K10+'F8-2'!K10</f>
        <v>0</v>
      </c>
      <c r="L10" s="764" t="s">
        <v>94</v>
      </c>
    </row>
    <row r="11" spans="1:12" ht="21.75" customHeight="1" thickTop="1" thickBot="1" x14ac:dyDescent="0.25">
      <c r="A11" s="729" t="s">
        <v>95</v>
      </c>
      <c r="B11" s="368">
        <f t="shared" si="0"/>
        <v>0</v>
      </c>
      <c r="C11" s="178">
        <f>'F8-1 '!C11+'F8-2'!C11</f>
        <v>0</v>
      </c>
      <c r="D11" s="178">
        <f>'F8-1 '!D11+'F8-2'!D11</f>
        <v>0</v>
      </c>
      <c r="E11" s="178">
        <f>'F8-1 '!E11+'F8-2'!E11</f>
        <v>0</v>
      </c>
      <c r="F11" s="178">
        <f>'F8-1 '!F11+'F8-2'!F11</f>
        <v>0</v>
      </c>
      <c r="G11" s="178">
        <f>'F8-1 '!G11+'F8-2'!G11</f>
        <v>0</v>
      </c>
      <c r="H11" s="178">
        <f>'F8-1 '!H11+'F8-2'!H11</f>
        <v>0</v>
      </c>
      <c r="I11" s="178">
        <f>'F8-1 '!I11+'F8-2'!I11</f>
        <v>0</v>
      </c>
      <c r="J11" s="178">
        <f>'F8-1 '!J11+'F8-2'!J11</f>
        <v>0</v>
      </c>
      <c r="K11" s="178">
        <f>'F8-1 '!K11+'F8-2'!K11</f>
        <v>0</v>
      </c>
      <c r="L11" s="750" t="s">
        <v>96</v>
      </c>
    </row>
    <row r="12" spans="1:12" ht="21.75" customHeight="1" thickTop="1" thickBot="1" x14ac:dyDescent="0.25">
      <c r="A12" s="821" t="s">
        <v>97</v>
      </c>
      <c r="B12" s="820">
        <f t="shared" si="0"/>
        <v>0</v>
      </c>
      <c r="C12" s="819">
        <f>'F8-1 '!C12+'F8-2'!C12</f>
        <v>0</v>
      </c>
      <c r="D12" s="819">
        <f>'F8-1 '!D12+'F8-2'!D12</f>
        <v>0</v>
      </c>
      <c r="E12" s="819">
        <f>'F8-1 '!E12+'F8-2'!E12</f>
        <v>0</v>
      </c>
      <c r="F12" s="819">
        <f>'F8-1 '!F12+'F8-2'!F12</f>
        <v>0</v>
      </c>
      <c r="G12" s="819">
        <f>'F8-1 '!G12+'F8-2'!G12</f>
        <v>0</v>
      </c>
      <c r="H12" s="819">
        <f>'F8-1 '!H12+'F8-2'!H12</f>
        <v>0</v>
      </c>
      <c r="I12" s="819">
        <f>'F8-1 '!I12+'F8-2'!I12</f>
        <v>0</v>
      </c>
      <c r="J12" s="819">
        <f>'F8-1 '!J12+'F8-2'!J12</f>
        <v>0</v>
      </c>
      <c r="K12" s="819">
        <f>'F8-1 '!K12+'F8-2'!K12</f>
        <v>0</v>
      </c>
      <c r="L12" s="764" t="s">
        <v>98</v>
      </c>
    </row>
    <row r="13" spans="1:12" ht="21.75" customHeight="1" thickTop="1" thickBot="1" x14ac:dyDescent="0.25">
      <c r="A13" s="729" t="s">
        <v>99</v>
      </c>
      <c r="B13" s="368">
        <f t="shared" si="0"/>
        <v>0</v>
      </c>
      <c r="C13" s="178">
        <f>'F8-1 '!C13+'F8-2'!C13</f>
        <v>0</v>
      </c>
      <c r="D13" s="178">
        <f>'F8-1 '!D13+'F8-2'!D13</f>
        <v>0</v>
      </c>
      <c r="E13" s="178">
        <f>'F8-1 '!E13+'F8-2'!E13</f>
        <v>0</v>
      </c>
      <c r="F13" s="178">
        <f>'F8-1 '!F13+'F8-2'!F13</f>
        <v>0</v>
      </c>
      <c r="G13" s="178">
        <f>'F8-1 '!G13+'F8-2'!G13</f>
        <v>0</v>
      </c>
      <c r="H13" s="178">
        <f>'F8-1 '!H13+'F8-2'!H13</f>
        <v>0</v>
      </c>
      <c r="I13" s="178">
        <f>'F8-1 '!I13+'F8-2'!I13</f>
        <v>0</v>
      </c>
      <c r="J13" s="178">
        <f>'F8-1 '!J13+'F8-2'!J13</f>
        <v>0</v>
      </c>
      <c r="K13" s="178">
        <f>'F8-1 '!K13+'F8-2'!K13</f>
        <v>0</v>
      </c>
      <c r="L13" s="750" t="s">
        <v>100</v>
      </c>
    </row>
    <row r="14" spans="1:12" ht="21.75" customHeight="1" thickTop="1" thickBot="1" x14ac:dyDescent="0.25">
      <c r="A14" s="821" t="s">
        <v>101</v>
      </c>
      <c r="B14" s="820">
        <f t="shared" si="0"/>
        <v>0</v>
      </c>
      <c r="C14" s="819">
        <f>'F8-1 '!C14+'F8-2'!C14</f>
        <v>0</v>
      </c>
      <c r="D14" s="819">
        <f>'F8-1 '!D14+'F8-2'!D14</f>
        <v>0</v>
      </c>
      <c r="E14" s="819">
        <f>'F8-1 '!E14+'F8-2'!E14</f>
        <v>0</v>
      </c>
      <c r="F14" s="819">
        <f>'F8-1 '!F14+'F8-2'!F14</f>
        <v>0</v>
      </c>
      <c r="G14" s="819">
        <f>'F8-1 '!G14+'F8-2'!G14</f>
        <v>0</v>
      </c>
      <c r="H14" s="819">
        <f>'F8-1 '!H14+'F8-2'!H14</f>
        <v>0</v>
      </c>
      <c r="I14" s="819">
        <f>'F8-1 '!I14+'F8-2'!I14</f>
        <v>0</v>
      </c>
      <c r="J14" s="819">
        <f>'F8-1 '!J14+'F8-2'!J14</f>
        <v>0</v>
      </c>
      <c r="K14" s="819">
        <f>'F8-1 '!K14+'F8-2'!K14</f>
        <v>0</v>
      </c>
      <c r="L14" s="764" t="s">
        <v>102</v>
      </c>
    </row>
    <row r="15" spans="1:12" ht="21.75" customHeight="1" thickTop="1" thickBot="1" x14ac:dyDescent="0.25">
      <c r="A15" s="729" t="s">
        <v>103</v>
      </c>
      <c r="B15" s="368">
        <f t="shared" si="0"/>
        <v>0</v>
      </c>
      <c r="C15" s="178">
        <f>'F8-1 '!C15+'F8-2'!C15</f>
        <v>0</v>
      </c>
      <c r="D15" s="178">
        <f>'F8-1 '!D15+'F8-2'!D15</f>
        <v>0</v>
      </c>
      <c r="E15" s="178">
        <f>'F8-1 '!E15+'F8-2'!E15</f>
        <v>0</v>
      </c>
      <c r="F15" s="178">
        <f>'F8-1 '!F15+'F8-2'!F15</f>
        <v>0</v>
      </c>
      <c r="G15" s="178">
        <f>'F8-1 '!G15+'F8-2'!G15</f>
        <v>0</v>
      </c>
      <c r="H15" s="178">
        <f>'F8-1 '!H15+'F8-2'!H15</f>
        <v>0</v>
      </c>
      <c r="I15" s="178">
        <f>'F8-1 '!I15+'F8-2'!I15</f>
        <v>0</v>
      </c>
      <c r="J15" s="178">
        <f>'F8-1 '!J15+'F8-2'!J15</f>
        <v>0</v>
      </c>
      <c r="K15" s="178">
        <f>'F8-1 '!K15+'F8-2'!K15</f>
        <v>0</v>
      </c>
      <c r="L15" s="750" t="s">
        <v>104</v>
      </c>
    </row>
    <row r="16" spans="1:12" ht="21.75" customHeight="1" thickTop="1" thickBot="1" x14ac:dyDescent="0.25">
      <c r="A16" s="821" t="s">
        <v>105</v>
      </c>
      <c r="B16" s="820">
        <f t="shared" si="0"/>
        <v>0</v>
      </c>
      <c r="C16" s="819">
        <f>'F8-1 '!C16+'F8-2'!C16</f>
        <v>0</v>
      </c>
      <c r="D16" s="819">
        <f>'F8-1 '!D16+'F8-2'!D16</f>
        <v>0</v>
      </c>
      <c r="E16" s="819">
        <f>'F8-1 '!E16+'F8-2'!E16</f>
        <v>0</v>
      </c>
      <c r="F16" s="819">
        <f>'F8-1 '!F16+'F8-2'!F16</f>
        <v>0</v>
      </c>
      <c r="G16" s="819">
        <f>'F8-1 '!G16+'F8-2'!G16</f>
        <v>0</v>
      </c>
      <c r="H16" s="819">
        <f>'F8-1 '!H16+'F8-2'!H16</f>
        <v>0</v>
      </c>
      <c r="I16" s="819">
        <f>'F8-1 '!I16+'F8-2'!I16</f>
        <v>0</v>
      </c>
      <c r="J16" s="819">
        <f>'F8-1 '!J16+'F8-2'!J16</f>
        <v>0</v>
      </c>
      <c r="K16" s="819">
        <f>'F8-1 '!K16+'F8-2'!K16</f>
        <v>0</v>
      </c>
      <c r="L16" s="764" t="s">
        <v>106</v>
      </c>
    </row>
    <row r="17" spans="1:12" ht="21.75" customHeight="1" thickTop="1" thickBot="1" x14ac:dyDescent="0.25">
      <c r="A17" s="729" t="s">
        <v>107</v>
      </c>
      <c r="B17" s="368">
        <f t="shared" si="0"/>
        <v>0</v>
      </c>
      <c r="C17" s="178">
        <f>'F8-1 '!C17+'F8-2'!C17</f>
        <v>0</v>
      </c>
      <c r="D17" s="178">
        <f>'F8-1 '!D17+'F8-2'!D17</f>
        <v>0</v>
      </c>
      <c r="E17" s="178">
        <f>'F8-1 '!E17+'F8-2'!E17</f>
        <v>0</v>
      </c>
      <c r="F17" s="178">
        <f>'F8-1 '!F17+'F8-2'!F17</f>
        <v>0</v>
      </c>
      <c r="G17" s="178">
        <f>'F8-1 '!G17+'F8-2'!G17</f>
        <v>0</v>
      </c>
      <c r="H17" s="178">
        <f>'F8-1 '!H17+'F8-2'!H17</f>
        <v>0</v>
      </c>
      <c r="I17" s="178">
        <f>'F8-1 '!I17+'F8-2'!I17</f>
        <v>0</v>
      </c>
      <c r="J17" s="178">
        <f>'F8-1 '!J17+'F8-2'!J17</f>
        <v>0</v>
      </c>
      <c r="K17" s="178">
        <f>'F8-1 '!K17+'F8-2'!K17</f>
        <v>0</v>
      </c>
      <c r="L17" s="750" t="s">
        <v>108</v>
      </c>
    </row>
    <row r="18" spans="1:12" ht="21.75" customHeight="1" thickTop="1" x14ac:dyDescent="0.2">
      <c r="A18" s="818" t="s">
        <v>69</v>
      </c>
      <c r="B18" s="817">
        <f t="shared" si="0"/>
        <v>0</v>
      </c>
      <c r="C18" s="796">
        <f>'F8-1 '!C18+'F8-2'!C18</f>
        <v>0</v>
      </c>
      <c r="D18" s="796">
        <f>'F8-1 '!D18+'F8-2'!D18</f>
        <v>0</v>
      </c>
      <c r="E18" s="796">
        <f>'F8-1 '!E18+'F8-2'!E18</f>
        <v>0</v>
      </c>
      <c r="F18" s="796">
        <f>'F8-1 '!F18+'F8-2'!F18</f>
        <v>0</v>
      </c>
      <c r="G18" s="796">
        <f>'F8-1 '!G18+'F8-2'!G18</f>
        <v>0</v>
      </c>
      <c r="H18" s="796">
        <f>'F8-1 '!H18+'F8-2'!H18</f>
        <v>0</v>
      </c>
      <c r="I18" s="796">
        <f>'F8-1 '!I18+'F8-2'!I18</f>
        <v>0</v>
      </c>
      <c r="J18" s="796">
        <f>'F8-1 '!J18+'F8-2'!J18</f>
        <v>0</v>
      </c>
      <c r="K18" s="796">
        <f>'F8-1 '!K18+'F8-2'!K18</f>
        <v>0</v>
      </c>
      <c r="L18" s="787" t="s">
        <v>70</v>
      </c>
    </row>
    <row r="19" spans="1:12" ht="21.75" customHeight="1" x14ac:dyDescent="0.2">
      <c r="A19" s="816" t="s">
        <v>42</v>
      </c>
      <c r="B19" s="815">
        <f>SUM(B8:B18)</f>
        <v>0</v>
      </c>
      <c r="C19" s="815">
        <f>SUM(C8:C18)</f>
        <v>0</v>
      </c>
      <c r="D19" s="815">
        <f>SUM(D8:D18)</f>
        <v>0</v>
      </c>
      <c r="E19" s="815">
        <f>SUM(E8:E18)</f>
        <v>0</v>
      </c>
      <c r="F19" s="815">
        <f>SUM(F8:F18)</f>
        <v>0</v>
      </c>
      <c r="G19" s="815">
        <f>G8+G9+G10+G11+G12+G13+G14+G15+G16+G17+G18</f>
        <v>0</v>
      </c>
      <c r="H19" s="815">
        <f>SUM(H8:H18)</f>
        <v>0</v>
      </c>
      <c r="I19" s="815">
        <f>SUM(I8:I18)</f>
        <v>0</v>
      </c>
      <c r="J19" s="815">
        <f>SUM(J8:J18)</f>
        <v>0</v>
      </c>
      <c r="K19" s="815">
        <f>SUM(K8:K18)</f>
        <v>0</v>
      </c>
      <c r="L19" s="814" t="s">
        <v>43</v>
      </c>
    </row>
    <row r="20" spans="1:12" ht="24.95" customHeight="1" x14ac:dyDescent="0.2"/>
    <row r="21" spans="1:12" ht="24.95" customHeight="1" x14ac:dyDescent="0.2"/>
    <row r="22" spans="1:12" ht="24.95" customHeight="1" x14ac:dyDescent="0.2"/>
    <row r="23" spans="1:12" ht="20.100000000000001" customHeight="1" x14ac:dyDescent="0.2">
      <c r="A23" s="812"/>
      <c r="B23" s="813"/>
      <c r="C23" s="813"/>
      <c r="D23" s="813"/>
      <c r="E23" s="813"/>
      <c r="F23" s="813"/>
      <c r="G23" s="813"/>
      <c r="H23" s="813"/>
      <c r="I23" s="813"/>
      <c r="J23" s="813"/>
      <c r="K23" s="813"/>
      <c r="L23" s="812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5"/>
  <dimension ref="A1:A3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57.28515625" style="25" customWidth="1"/>
    <col min="2" max="255" width="9.140625" style="25"/>
    <col min="256" max="256" width="52.7109375" style="25" customWidth="1"/>
    <col min="257" max="511" width="9.140625" style="25"/>
    <col min="512" max="512" width="52.7109375" style="25" customWidth="1"/>
    <col min="513" max="767" width="9.140625" style="25"/>
    <col min="768" max="768" width="52.7109375" style="25" customWidth="1"/>
    <col min="769" max="1023" width="9.140625" style="25"/>
    <col min="1024" max="1024" width="52.7109375" style="25" customWidth="1"/>
    <col min="1025" max="1279" width="9.140625" style="25"/>
    <col min="1280" max="1280" width="52.7109375" style="25" customWidth="1"/>
    <col min="1281" max="1535" width="9.140625" style="25"/>
    <col min="1536" max="1536" width="52.7109375" style="25" customWidth="1"/>
    <col min="1537" max="1791" width="9.140625" style="25"/>
    <col min="1792" max="1792" width="52.7109375" style="25" customWidth="1"/>
    <col min="1793" max="2047" width="9.140625" style="25"/>
    <col min="2048" max="2048" width="52.7109375" style="25" customWidth="1"/>
    <col min="2049" max="2303" width="9.140625" style="25"/>
    <col min="2304" max="2304" width="52.7109375" style="25" customWidth="1"/>
    <col min="2305" max="2559" width="9.140625" style="25"/>
    <col min="2560" max="2560" width="52.7109375" style="25" customWidth="1"/>
    <col min="2561" max="2815" width="9.140625" style="25"/>
    <col min="2816" max="2816" width="52.7109375" style="25" customWidth="1"/>
    <col min="2817" max="3071" width="9.140625" style="25"/>
    <col min="3072" max="3072" width="52.7109375" style="25" customWidth="1"/>
    <col min="3073" max="3327" width="9.140625" style="25"/>
    <col min="3328" max="3328" width="52.7109375" style="25" customWidth="1"/>
    <col min="3329" max="3583" width="9.140625" style="25"/>
    <col min="3584" max="3584" width="52.7109375" style="25" customWidth="1"/>
    <col min="3585" max="3839" width="9.140625" style="25"/>
    <col min="3840" max="3840" width="52.7109375" style="25" customWidth="1"/>
    <col min="3841" max="4095" width="9.140625" style="25"/>
    <col min="4096" max="4096" width="52.7109375" style="25" customWidth="1"/>
    <col min="4097" max="4351" width="9.140625" style="25"/>
    <col min="4352" max="4352" width="52.7109375" style="25" customWidth="1"/>
    <col min="4353" max="4607" width="9.140625" style="25"/>
    <col min="4608" max="4608" width="52.7109375" style="25" customWidth="1"/>
    <col min="4609" max="4863" width="9.140625" style="25"/>
    <col min="4864" max="4864" width="52.7109375" style="25" customWidth="1"/>
    <col min="4865" max="5119" width="9.140625" style="25"/>
    <col min="5120" max="5120" width="52.7109375" style="25" customWidth="1"/>
    <col min="5121" max="5375" width="9.140625" style="25"/>
    <col min="5376" max="5376" width="52.7109375" style="25" customWidth="1"/>
    <col min="5377" max="5631" width="9.140625" style="25"/>
    <col min="5632" max="5632" width="52.7109375" style="25" customWidth="1"/>
    <col min="5633" max="5887" width="9.140625" style="25"/>
    <col min="5888" max="5888" width="52.7109375" style="25" customWidth="1"/>
    <col min="5889" max="6143" width="9.140625" style="25"/>
    <col min="6144" max="6144" width="52.7109375" style="25" customWidth="1"/>
    <col min="6145" max="6399" width="9.140625" style="25"/>
    <col min="6400" max="6400" width="52.7109375" style="25" customWidth="1"/>
    <col min="6401" max="6655" width="9.140625" style="25"/>
    <col min="6656" max="6656" width="52.7109375" style="25" customWidth="1"/>
    <col min="6657" max="6911" width="9.140625" style="25"/>
    <col min="6912" max="6912" width="52.7109375" style="25" customWidth="1"/>
    <col min="6913" max="7167" width="9.140625" style="25"/>
    <col min="7168" max="7168" width="52.7109375" style="25" customWidth="1"/>
    <col min="7169" max="7423" width="9.140625" style="25"/>
    <col min="7424" max="7424" width="52.7109375" style="25" customWidth="1"/>
    <col min="7425" max="7679" width="9.140625" style="25"/>
    <col min="7680" max="7680" width="52.7109375" style="25" customWidth="1"/>
    <col min="7681" max="7935" width="9.140625" style="25"/>
    <col min="7936" max="7936" width="52.7109375" style="25" customWidth="1"/>
    <col min="7937" max="8191" width="9.140625" style="25"/>
    <col min="8192" max="8192" width="52.7109375" style="25" customWidth="1"/>
    <col min="8193" max="8447" width="9.140625" style="25"/>
    <col min="8448" max="8448" width="52.7109375" style="25" customWidth="1"/>
    <col min="8449" max="8703" width="9.140625" style="25"/>
    <col min="8704" max="8704" width="52.7109375" style="25" customWidth="1"/>
    <col min="8705" max="8959" width="9.140625" style="25"/>
    <col min="8960" max="8960" width="52.7109375" style="25" customWidth="1"/>
    <col min="8961" max="9215" width="9.140625" style="25"/>
    <col min="9216" max="9216" width="52.7109375" style="25" customWidth="1"/>
    <col min="9217" max="9471" width="9.140625" style="25"/>
    <col min="9472" max="9472" width="52.7109375" style="25" customWidth="1"/>
    <col min="9473" max="9727" width="9.140625" style="25"/>
    <col min="9728" max="9728" width="52.7109375" style="25" customWidth="1"/>
    <col min="9729" max="9983" width="9.140625" style="25"/>
    <col min="9984" max="9984" width="52.7109375" style="25" customWidth="1"/>
    <col min="9985" max="10239" width="9.140625" style="25"/>
    <col min="10240" max="10240" width="52.7109375" style="25" customWidth="1"/>
    <col min="10241" max="10495" width="9.140625" style="25"/>
    <col min="10496" max="10496" width="52.7109375" style="25" customWidth="1"/>
    <col min="10497" max="10751" width="9.140625" style="25"/>
    <col min="10752" max="10752" width="52.7109375" style="25" customWidth="1"/>
    <col min="10753" max="11007" width="9.140625" style="25"/>
    <col min="11008" max="11008" width="52.7109375" style="25" customWidth="1"/>
    <col min="11009" max="11263" width="9.140625" style="25"/>
    <col min="11264" max="11264" width="52.7109375" style="25" customWidth="1"/>
    <col min="11265" max="11519" width="9.140625" style="25"/>
    <col min="11520" max="11520" width="52.7109375" style="25" customWidth="1"/>
    <col min="11521" max="11775" width="9.140625" style="25"/>
    <col min="11776" max="11776" width="52.7109375" style="25" customWidth="1"/>
    <col min="11777" max="12031" width="9.140625" style="25"/>
    <col min="12032" max="12032" width="52.7109375" style="25" customWidth="1"/>
    <col min="12033" max="12287" width="9.140625" style="25"/>
    <col min="12288" max="12288" width="52.7109375" style="25" customWidth="1"/>
    <col min="12289" max="12543" width="9.140625" style="25"/>
    <col min="12544" max="12544" width="52.7109375" style="25" customWidth="1"/>
    <col min="12545" max="12799" width="9.140625" style="25"/>
    <col min="12800" max="12800" width="52.7109375" style="25" customWidth="1"/>
    <col min="12801" max="13055" width="9.140625" style="25"/>
    <col min="13056" max="13056" width="52.7109375" style="25" customWidth="1"/>
    <col min="13057" max="13311" width="9.140625" style="25"/>
    <col min="13312" max="13312" width="52.7109375" style="25" customWidth="1"/>
    <col min="13313" max="13567" width="9.140625" style="25"/>
    <col min="13568" max="13568" width="52.7109375" style="25" customWidth="1"/>
    <col min="13569" max="13823" width="9.140625" style="25"/>
    <col min="13824" max="13824" width="52.7109375" style="25" customWidth="1"/>
    <col min="13825" max="14079" width="9.140625" style="25"/>
    <col min="14080" max="14080" width="52.7109375" style="25" customWidth="1"/>
    <col min="14081" max="14335" width="9.140625" style="25"/>
    <col min="14336" max="14336" width="52.7109375" style="25" customWidth="1"/>
    <col min="14337" max="14591" width="9.140625" style="25"/>
    <col min="14592" max="14592" width="52.7109375" style="25" customWidth="1"/>
    <col min="14593" max="14847" width="9.140625" style="25"/>
    <col min="14848" max="14848" width="52.7109375" style="25" customWidth="1"/>
    <col min="14849" max="15103" width="9.140625" style="25"/>
    <col min="15104" max="15104" width="52.7109375" style="25" customWidth="1"/>
    <col min="15105" max="15359" width="9.140625" style="25"/>
    <col min="15360" max="15360" width="52.7109375" style="25" customWidth="1"/>
    <col min="15361" max="15615" width="9.140625" style="25"/>
    <col min="15616" max="15616" width="52.7109375" style="25" customWidth="1"/>
    <col min="15617" max="15871" width="9.140625" style="25"/>
    <col min="15872" max="15872" width="52.7109375" style="25" customWidth="1"/>
    <col min="15873" max="16127" width="9.140625" style="25"/>
    <col min="16128" max="16128" width="52.7109375" style="25" customWidth="1"/>
    <col min="16129" max="16384" width="9.140625" style="25"/>
  </cols>
  <sheetData>
    <row r="1" spans="1:1" ht="47.25" customHeight="1" thickTop="1" x14ac:dyDescent="0.4">
      <c r="A1" s="900" t="s">
        <v>1028</v>
      </c>
    </row>
    <row r="2" spans="1:1" ht="40.5" customHeight="1" thickBot="1" x14ac:dyDescent="0.25">
      <c r="A2" s="901" t="s">
        <v>1029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2">
    <pageSetUpPr fitToPage="1"/>
  </sheetPr>
  <dimension ref="C22:C64"/>
  <sheetViews>
    <sheetView view="pageBreakPreview" zoomScale="120" zoomScaleNormal="100" zoomScaleSheetLayoutView="120" workbookViewId="0">
      <selection activeCell="O18" sqref="O18"/>
    </sheetView>
  </sheetViews>
  <sheetFormatPr defaultColWidth="9.140625" defaultRowHeight="12.75" x14ac:dyDescent="0.2"/>
  <cols>
    <col min="1" max="10" width="9.140625" style="25"/>
    <col min="11" max="11" width="6.140625" style="25" customWidth="1"/>
    <col min="12" max="16384" width="9.140625" style="25"/>
  </cols>
  <sheetData>
    <row r="22" spans="3:3" x14ac:dyDescent="0.2">
      <c r="C22"/>
    </row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headerFooter>
    <oddFooter>&amp;L_x000D_&amp;1#&amp;"Aptos"&amp;10&amp;K13A10E Classification: C0 Public - تصنيف الوثيقة عام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7"/>
  <dimension ref="A1:P27"/>
  <sheetViews>
    <sheetView view="pageBreakPreview" topLeftCell="D1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2.140625" style="3" customWidth="1"/>
    <col min="2" max="3" width="7.42578125" style="3" customWidth="1"/>
    <col min="4" max="4" width="8.7109375" style="3" customWidth="1"/>
    <col min="5" max="7" width="7.42578125" style="3" customWidth="1"/>
    <col min="8" max="8" width="8.140625" style="3" customWidth="1"/>
    <col min="9" max="9" width="9" style="3" customWidth="1"/>
    <col min="10" max="13" width="7.42578125" style="3" customWidth="1"/>
    <col min="14" max="14" width="8.7109375" style="3" customWidth="1"/>
    <col min="15" max="15" width="7.42578125" style="3" customWidth="1"/>
    <col min="16" max="16" width="18.85546875" style="3" customWidth="1"/>
    <col min="17" max="259" width="9.140625" style="2"/>
    <col min="260" max="260" width="25.7109375" style="2" customWidth="1"/>
    <col min="261" max="271" width="7.7109375" style="2" customWidth="1"/>
    <col min="272" max="272" width="25.7109375" style="2" customWidth="1"/>
    <col min="273" max="515" width="9.140625" style="2"/>
    <col min="516" max="516" width="25.7109375" style="2" customWidth="1"/>
    <col min="517" max="527" width="7.7109375" style="2" customWidth="1"/>
    <col min="528" max="528" width="25.7109375" style="2" customWidth="1"/>
    <col min="529" max="771" width="9.140625" style="2"/>
    <col min="772" max="772" width="25.7109375" style="2" customWidth="1"/>
    <col min="773" max="783" width="7.7109375" style="2" customWidth="1"/>
    <col min="784" max="784" width="25.7109375" style="2" customWidth="1"/>
    <col min="785" max="1027" width="9.140625" style="2"/>
    <col min="1028" max="1028" width="25.7109375" style="2" customWidth="1"/>
    <col min="1029" max="1039" width="7.7109375" style="2" customWidth="1"/>
    <col min="1040" max="1040" width="25.7109375" style="2" customWidth="1"/>
    <col min="1041" max="1283" width="9.140625" style="2"/>
    <col min="1284" max="1284" width="25.7109375" style="2" customWidth="1"/>
    <col min="1285" max="1295" width="7.7109375" style="2" customWidth="1"/>
    <col min="1296" max="1296" width="25.7109375" style="2" customWidth="1"/>
    <col min="1297" max="1539" width="9.140625" style="2"/>
    <col min="1540" max="1540" width="25.7109375" style="2" customWidth="1"/>
    <col min="1541" max="1551" width="7.7109375" style="2" customWidth="1"/>
    <col min="1552" max="1552" width="25.7109375" style="2" customWidth="1"/>
    <col min="1553" max="1795" width="9.140625" style="2"/>
    <col min="1796" max="1796" width="25.7109375" style="2" customWidth="1"/>
    <col min="1797" max="1807" width="7.7109375" style="2" customWidth="1"/>
    <col min="1808" max="1808" width="25.7109375" style="2" customWidth="1"/>
    <col min="1809" max="2051" width="9.140625" style="2"/>
    <col min="2052" max="2052" width="25.7109375" style="2" customWidth="1"/>
    <col min="2053" max="2063" width="7.7109375" style="2" customWidth="1"/>
    <col min="2064" max="2064" width="25.7109375" style="2" customWidth="1"/>
    <col min="2065" max="2307" width="9.140625" style="2"/>
    <col min="2308" max="2308" width="25.7109375" style="2" customWidth="1"/>
    <col min="2309" max="2319" width="7.7109375" style="2" customWidth="1"/>
    <col min="2320" max="2320" width="25.7109375" style="2" customWidth="1"/>
    <col min="2321" max="2563" width="9.140625" style="2"/>
    <col min="2564" max="2564" width="25.7109375" style="2" customWidth="1"/>
    <col min="2565" max="2575" width="7.7109375" style="2" customWidth="1"/>
    <col min="2576" max="2576" width="25.7109375" style="2" customWidth="1"/>
    <col min="2577" max="2819" width="9.140625" style="2"/>
    <col min="2820" max="2820" width="25.7109375" style="2" customWidth="1"/>
    <col min="2821" max="2831" width="7.7109375" style="2" customWidth="1"/>
    <col min="2832" max="2832" width="25.7109375" style="2" customWidth="1"/>
    <col min="2833" max="3075" width="9.140625" style="2"/>
    <col min="3076" max="3076" width="25.7109375" style="2" customWidth="1"/>
    <col min="3077" max="3087" width="7.7109375" style="2" customWidth="1"/>
    <col min="3088" max="3088" width="25.7109375" style="2" customWidth="1"/>
    <col min="3089" max="3331" width="9.140625" style="2"/>
    <col min="3332" max="3332" width="25.7109375" style="2" customWidth="1"/>
    <col min="3333" max="3343" width="7.7109375" style="2" customWidth="1"/>
    <col min="3344" max="3344" width="25.7109375" style="2" customWidth="1"/>
    <col min="3345" max="3587" width="9.140625" style="2"/>
    <col min="3588" max="3588" width="25.7109375" style="2" customWidth="1"/>
    <col min="3589" max="3599" width="7.7109375" style="2" customWidth="1"/>
    <col min="3600" max="3600" width="25.7109375" style="2" customWidth="1"/>
    <col min="3601" max="3843" width="9.140625" style="2"/>
    <col min="3844" max="3844" width="25.7109375" style="2" customWidth="1"/>
    <col min="3845" max="3855" width="7.7109375" style="2" customWidth="1"/>
    <col min="3856" max="3856" width="25.7109375" style="2" customWidth="1"/>
    <col min="3857" max="4099" width="9.140625" style="2"/>
    <col min="4100" max="4100" width="25.7109375" style="2" customWidth="1"/>
    <col min="4101" max="4111" width="7.7109375" style="2" customWidth="1"/>
    <col min="4112" max="4112" width="25.7109375" style="2" customWidth="1"/>
    <col min="4113" max="4355" width="9.140625" style="2"/>
    <col min="4356" max="4356" width="25.7109375" style="2" customWidth="1"/>
    <col min="4357" max="4367" width="7.7109375" style="2" customWidth="1"/>
    <col min="4368" max="4368" width="25.7109375" style="2" customWidth="1"/>
    <col min="4369" max="4611" width="9.140625" style="2"/>
    <col min="4612" max="4612" width="25.7109375" style="2" customWidth="1"/>
    <col min="4613" max="4623" width="7.7109375" style="2" customWidth="1"/>
    <col min="4624" max="4624" width="25.7109375" style="2" customWidth="1"/>
    <col min="4625" max="4867" width="9.140625" style="2"/>
    <col min="4868" max="4868" width="25.7109375" style="2" customWidth="1"/>
    <col min="4869" max="4879" width="7.7109375" style="2" customWidth="1"/>
    <col min="4880" max="4880" width="25.7109375" style="2" customWidth="1"/>
    <col min="4881" max="5123" width="9.140625" style="2"/>
    <col min="5124" max="5124" width="25.7109375" style="2" customWidth="1"/>
    <col min="5125" max="5135" width="7.7109375" style="2" customWidth="1"/>
    <col min="5136" max="5136" width="25.7109375" style="2" customWidth="1"/>
    <col min="5137" max="5379" width="9.140625" style="2"/>
    <col min="5380" max="5380" width="25.7109375" style="2" customWidth="1"/>
    <col min="5381" max="5391" width="7.7109375" style="2" customWidth="1"/>
    <col min="5392" max="5392" width="25.7109375" style="2" customWidth="1"/>
    <col min="5393" max="5635" width="9.140625" style="2"/>
    <col min="5636" max="5636" width="25.7109375" style="2" customWidth="1"/>
    <col min="5637" max="5647" width="7.7109375" style="2" customWidth="1"/>
    <col min="5648" max="5648" width="25.7109375" style="2" customWidth="1"/>
    <col min="5649" max="5891" width="9.140625" style="2"/>
    <col min="5892" max="5892" width="25.7109375" style="2" customWidth="1"/>
    <col min="5893" max="5903" width="7.7109375" style="2" customWidth="1"/>
    <col min="5904" max="5904" width="25.7109375" style="2" customWidth="1"/>
    <col min="5905" max="6147" width="9.140625" style="2"/>
    <col min="6148" max="6148" width="25.7109375" style="2" customWidth="1"/>
    <col min="6149" max="6159" width="7.7109375" style="2" customWidth="1"/>
    <col min="6160" max="6160" width="25.7109375" style="2" customWidth="1"/>
    <col min="6161" max="6403" width="9.140625" style="2"/>
    <col min="6404" max="6404" width="25.7109375" style="2" customWidth="1"/>
    <col min="6405" max="6415" width="7.7109375" style="2" customWidth="1"/>
    <col min="6416" max="6416" width="25.7109375" style="2" customWidth="1"/>
    <col min="6417" max="6659" width="9.140625" style="2"/>
    <col min="6660" max="6660" width="25.7109375" style="2" customWidth="1"/>
    <col min="6661" max="6671" width="7.7109375" style="2" customWidth="1"/>
    <col min="6672" max="6672" width="25.7109375" style="2" customWidth="1"/>
    <col min="6673" max="6915" width="9.140625" style="2"/>
    <col min="6916" max="6916" width="25.7109375" style="2" customWidth="1"/>
    <col min="6917" max="6927" width="7.7109375" style="2" customWidth="1"/>
    <col min="6928" max="6928" width="25.7109375" style="2" customWidth="1"/>
    <col min="6929" max="7171" width="9.140625" style="2"/>
    <col min="7172" max="7172" width="25.7109375" style="2" customWidth="1"/>
    <col min="7173" max="7183" width="7.7109375" style="2" customWidth="1"/>
    <col min="7184" max="7184" width="25.7109375" style="2" customWidth="1"/>
    <col min="7185" max="7427" width="9.140625" style="2"/>
    <col min="7428" max="7428" width="25.7109375" style="2" customWidth="1"/>
    <col min="7429" max="7439" width="7.7109375" style="2" customWidth="1"/>
    <col min="7440" max="7440" width="25.7109375" style="2" customWidth="1"/>
    <col min="7441" max="7683" width="9.140625" style="2"/>
    <col min="7684" max="7684" width="25.7109375" style="2" customWidth="1"/>
    <col min="7685" max="7695" width="7.7109375" style="2" customWidth="1"/>
    <col min="7696" max="7696" width="25.7109375" style="2" customWidth="1"/>
    <col min="7697" max="7939" width="9.140625" style="2"/>
    <col min="7940" max="7940" width="25.7109375" style="2" customWidth="1"/>
    <col min="7941" max="7951" width="7.7109375" style="2" customWidth="1"/>
    <col min="7952" max="7952" width="25.7109375" style="2" customWidth="1"/>
    <col min="7953" max="8195" width="9.140625" style="2"/>
    <col min="8196" max="8196" width="25.7109375" style="2" customWidth="1"/>
    <col min="8197" max="8207" width="7.7109375" style="2" customWidth="1"/>
    <col min="8208" max="8208" width="25.7109375" style="2" customWidth="1"/>
    <col min="8209" max="8451" width="9.140625" style="2"/>
    <col min="8452" max="8452" width="25.7109375" style="2" customWidth="1"/>
    <col min="8453" max="8463" width="7.7109375" style="2" customWidth="1"/>
    <col min="8464" max="8464" width="25.7109375" style="2" customWidth="1"/>
    <col min="8465" max="8707" width="9.140625" style="2"/>
    <col min="8708" max="8708" width="25.7109375" style="2" customWidth="1"/>
    <col min="8709" max="8719" width="7.7109375" style="2" customWidth="1"/>
    <col min="8720" max="8720" width="25.7109375" style="2" customWidth="1"/>
    <col min="8721" max="8963" width="9.140625" style="2"/>
    <col min="8964" max="8964" width="25.7109375" style="2" customWidth="1"/>
    <col min="8965" max="8975" width="7.7109375" style="2" customWidth="1"/>
    <col min="8976" max="8976" width="25.7109375" style="2" customWidth="1"/>
    <col min="8977" max="9219" width="9.140625" style="2"/>
    <col min="9220" max="9220" width="25.7109375" style="2" customWidth="1"/>
    <col min="9221" max="9231" width="7.7109375" style="2" customWidth="1"/>
    <col min="9232" max="9232" width="25.7109375" style="2" customWidth="1"/>
    <col min="9233" max="9475" width="9.140625" style="2"/>
    <col min="9476" max="9476" width="25.7109375" style="2" customWidth="1"/>
    <col min="9477" max="9487" width="7.7109375" style="2" customWidth="1"/>
    <col min="9488" max="9488" width="25.7109375" style="2" customWidth="1"/>
    <col min="9489" max="9731" width="9.140625" style="2"/>
    <col min="9732" max="9732" width="25.7109375" style="2" customWidth="1"/>
    <col min="9733" max="9743" width="7.7109375" style="2" customWidth="1"/>
    <col min="9744" max="9744" width="25.7109375" style="2" customWidth="1"/>
    <col min="9745" max="9987" width="9.140625" style="2"/>
    <col min="9988" max="9988" width="25.7109375" style="2" customWidth="1"/>
    <col min="9989" max="9999" width="7.7109375" style="2" customWidth="1"/>
    <col min="10000" max="10000" width="25.7109375" style="2" customWidth="1"/>
    <col min="10001" max="10243" width="9.140625" style="2"/>
    <col min="10244" max="10244" width="25.7109375" style="2" customWidth="1"/>
    <col min="10245" max="10255" width="7.7109375" style="2" customWidth="1"/>
    <col min="10256" max="10256" width="25.7109375" style="2" customWidth="1"/>
    <col min="10257" max="10499" width="9.140625" style="2"/>
    <col min="10500" max="10500" width="25.7109375" style="2" customWidth="1"/>
    <col min="10501" max="10511" width="7.7109375" style="2" customWidth="1"/>
    <col min="10512" max="10512" width="25.7109375" style="2" customWidth="1"/>
    <col min="10513" max="10755" width="9.140625" style="2"/>
    <col min="10756" max="10756" width="25.7109375" style="2" customWidth="1"/>
    <col min="10757" max="10767" width="7.7109375" style="2" customWidth="1"/>
    <col min="10768" max="10768" width="25.7109375" style="2" customWidth="1"/>
    <col min="10769" max="11011" width="9.140625" style="2"/>
    <col min="11012" max="11012" width="25.7109375" style="2" customWidth="1"/>
    <col min="11013" max="11023" width="7.7109375" style="2" customWidth="1"/>
    <col min="11024" max="11024" width="25.7109375" style="2" customWidth="1"/>
    <col min="11025" max="11267" width="9.140625" style="2"/>
    <col min="11268" max="11268" width="25.7109375" style="2" customWidth="1"/>
    <col min="11269" max="11279" width="7.7109375" style="2" customWidth="1"/>
    <col min="11280" max="11280" width="25.7109375" style="2" customWidth="1"/>
    <col min="11281" max="11523" width="9.140625" style="2"/>
    <col min="11524" max="11524" width="25.7109375" style="2" customWidth="1"/>
    <col min="11525" max="11535" width="7.7109375" style="2" customWidth="1"/>
    <col min="11536" max="11536" width="25.7109375" style="2" customWidth="1"/>
    <col min="11537" max="11779" width="9.140625" style="2"/>
    <col min="11780" max="11780" width="25.7109375" style="2" customWidth="1"/>
    <col min="11781" max="11791" width="7.7109375" style="2" customWidth="1"/>
    <col min="11792" max="11792" width="25.7109375" style="2" customWidth="1"/>
    <col min="11793" max="12035" width="9.140625" style="2"/>
    <col min="12036" max="12036" width="25.7109375" style="2" customWidth="1"/>
    <col min="12037" max="12047" width="7.7109375" style="2" customWidth="1"/>
    <col min="12048" max="12048" width="25.7109375" style="2" customWidth="1"/>
    <col min="12049" max="12291" width="9.140625" style="2"/>
    <col min="12292" max="12292" width="25.7109375" style="2" customWidth="1"/>
    <col min="12293" max="12303" width="7.7109375" style="2" customWidth="1"/>
    <col min="12304" max="12304" width="25.7109375" style="2" customWidth="1"/>
    <col min="12305" max="12547" width="9.140625" style="2"/>
    <col min="12548" max="12548" width="25.7109375" style="2" customWidth="1"/>
    <col min="12549" max="12559" width="7.7109375" style="2" customWidth="1"/>
    <col min="12560" max="12560" width="25.7109375" style="2" customWidth="1"/>
    <col min="12561" max="12803" width="9.140625" style="2"/>
    <col min="12804" max="12804" width="25.7109375" style="2" customWidth="1"/>
    <col min="12805" max="12815" width="7.7109375" style="2" customWidth="1"/>
    <col min="12816" max="12816" width="25.7109375" style="2" customWidth="1"/>
    <col min="12817" max="13059" width="9.140625" style="2"/>
    <col min="13060" max="13060" width="25.7109375" style="2" customWidth="1"/>
    <col min="13061" max="13071" width="7.7109375" style="2" customWidth="1"/>
    <col min="13072" max="13072" width="25.7109375" style="2" customWidth="1"/>
    <col min="13073" max="13315" width="9.140625" style="2"/>
    <col min="13316" max="13316" width="25.7109375" style="2" customWidth="1"/>
    <col min="13317" max="13327" width="7.7109375" style="2" customWidth="1"/>
    <col min="13328" max="13328" width="25.7109375" style="2" customWidth="1"/>
    <col min="13329" max="13571" width="9.140625" style="2"/>
    <col min="13572" max="13572" width="25.7109375" style="2" customWidth="1"/>
    <col min="13573" max="13583" width="7.7109375" style="2" customWidth="1"/>
    <col min="13584" max="13584" width="25.7109375" style="2" customWidth="1"/>
    <col min="13585" max="13827" width="9.140625" style="2"/>
    <col min="13828" max="13828" width="25.7109375" style="2" customWidth="1"/>
    <col min="13829" max="13839" width="7.7109375" style="2" customWidth="1"/>
    <col min="13840" max="13840" width="25.7109375" style="2" customWidth="1"/>
    <col min="13841" max="14083" width="9.140625" style="2"/>
    <col min="14084" max="14084" width="25.7109375" style="2" customWidth="1"/>
    <col min="14085" max="14095" width="7.7109375" style="2" customWidth="1"/>
    <col min="14096" max="14096" width="25.7109375" style="2" customWidth="1"/>
    <col min="14097" max="14339" width="9.140625" style="2"/>
    <col min="14340" max="14340" width="25.7109375" style="2" customWidth="1"/>
    <col min="14341" max="14351" width="7.7109375" style="2" customWidth="1"/>
    <col min="14352" max="14352" width="25.7109375" style="2" customWidth="1"/>
    <col min="14353" max="14595" width="9.140625" style="2"/>
    <col min="14596" max="14596" width="25.7109375" style="2" customWidth="1"/>
    <col min="14597" max="14607" width="7.7109375" style="2" customWidth="1"/>
    <col min="14608" max="14608" width="25.7109375" style="2" customWidth="1"/>
    <col min="14609" max="14851" width="9.140625" style="2"/>
    <col min="14852" max="14852" width="25.7109375" style="2" customWidth="1"/>
    <col min="14853" max="14863" width="7.7109375" style="2" customWidth="1"/>
    <col min="14864" max="14864" width="25.7109375" style="2" customWidth="1"/>
    <col min="14865" max="15107" width="9.140625" style="2"/>
    <col min="15108" max="15108" width="25.7109375" style="2" customWidth="1"/>
    <col min="15109" max="15119" width="7.7109375" style="2" customWidth="1"/>
    <col min="15120" max="15120" width="25.7109375" style="2" customWidth="1"/>
    <col min="15121" max="15363" width="9.140625" style="2"/>
    <col min="15364" max="15364" width="25.7109375" style="2" customWidth="1"/>
    <col min="15365" max="15375" width="7.7109375" style="2" customWidth="1"/>
    <col min="15376" max="15376" width="25.7109375" style="2" customWidth="1"/>
    <col min="15377" max="15619" width="9.140625" style="2"/>
    <col min="15620" max="15620" width="25.7109375" style="2" customWidth="1"/>
    <col min="15621" max="15631" width="7.7109375" style="2" customWidth="1"/>
    <col min="15632" max="15632" width="25.7109375" style="2" customWidth="1"/>
    <col min="15633" max="15875" width="9.140625" style="2"/>
    <col min="15876" max="15876" width="25.7109375" style="2" customWidth="1"/>
    <col min="15877" max="15887" width="7.7109375" style="2" customWidth="1"/>
    <col min="15888" max="15888" width="25.7109375" style="2" customWidth="1"/>
    <col min="15889" max="16131" width="9.140625" style="2"/>
    <col min="16132" max="16132" width="25.7109375" style="2" customWidth="1"/>
    <col min="16133" max="16143" width="7.7109375" style="2" customWidth="1"/>
    <col min="16144" max="16144" width="25.7109375" style="2" customWidth="1"/>
    <col min="16145" max="16384" width="9.140625" style="2"/>
  </cols>
  <sheetData>
    <row r="1" spans="1:16" ht="27" customHeight="1" x14ac:dyDescent="0.2">
      <c r="A1" s="1285" t="s">
        <v>409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  <c r="P1" s="1285"/>
    </row>
    <row r="2" spans="1:16" ht="15.75" x14ac:dyDescent="0.2">
      <c r="A2" s="1286" t="s">
        <v>410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  <c r="P2" s="1286"/>
    </row>
    <row r="3" spans="1:16" ht="15.75" x14ac:dyDescent="0.2">
      <c r="A3" s="1286" t="s">
        <v>1077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  <c r="P3" s="1286"/>
    </row>
    <row r="4" spans="1:16" s="25" customFormat="1" ht="27.75" customHeight="1" x14ac:dyDescent="0.2">
      <c r="A4" s="615" t="s">
        <v>114</v>
      </c>
      <c r="B4" s="1204"/>
      <c r="C4" s="1204"/>
      <c r="D4" s="1204"/>
      <c r="E4" s="1204"/>
      <c r="F4" s="1204"/>
      <c r="G4" s="1204"/>
      <c r="H4" s="1204"/>
      <c r="I4" s="1204"/>
      <c r="J4" s="1204"/>
      <c r="K4" s="1204"/>
      <c r="L4" s="1204"/>
      <c r="M4" s="1204"/>
      <c r="N4" s="1204"/>
      <c r="O4" s="1204"/>
      <c r="P4" s="1106" t="s">
        <v>33</v>
      </c>
    </row>
    <row r="5" spans="1:16" ht="36.75" customHeight="1" thickBot="1" x14ac:dyDescent="0.25">
      <c r="A5" s="1461" t="s">
        <v>976</v>
      </c>
      <c r="B5" s="1460" t="s">
        <v>607</v>
      </c>
      <c r="C5" s="1293"/>
      <c r="D5" s="1293"/>
      <c r="E5" s="1293"/>
      <c r="F5" s="1339" t="s">
        <v>581</v>
      </c>
      <c r="G5" s="1339"/>
      <c r="H5" s="1339"/>
      <c r="I5" s="1339"/>
      <c r="J5" s="1339"/>
      <c r="K5" s="1339" t="s">
        <v>561</v>
      </c>
      <c r="L5" s="1339"/>
      <c r="M5" s="1339"/>
      <c r="N5" s="1339"/>
      <c r="O5" s="1339"/>
      <c r="P5" s="1463" t="s">
        <v>977</v>
      </c>
    </row>
    <row r="6" spans="1:16" ht="43.5" customHeight="1" thickTop="1" x14ac:dyDescent="0.2">
      <c r="A6" s="1462"/>
      <c r="B6" s="693" t="s">
        <v>387</v>
      </c>
      <c r="C6" s="711" t="s">
        <v>1047</v>
      </c>
      <c r="D6" s="694" t="s">
        <v>524</v>
      </c>
      <c r="E6" s="694" t="s">
        <v>523</v>
      </c>
      <c r="F6" s="711" t="s">
        <v>34</v>
      </c>
      <c r="G6" s="693" t="s">
        <v>387</v>
      </c>
      <c r="H6" s="711" t="s">
        <v>1047</v>
      </c>
      <c r="I6" s="694" t="s">
        <v>524</v>
      </c>
      <c r="J6" s="694" t="s">
        <v>523</v>
      </c>
      <c r="K6" s="711" t="s">
        <v>34</v>
      </c>
      <c r="L6" s="693" t="s">
        <v>387</v>
      </c>
      <c r="M6" s="711" t="s">
        <v>1047</v>
      </c>
      <c r="N6" s="694" t="s">
        <v>524</v>
      </c>
      <c r="O6" s="694" t="s">
        <v>523</v>
      </c>
      <c r="P6" s="1464"/>
    </row>
    <row r="7" spans="1:16" ht="24.95" customHeight="1" thickBot="1" x14ac:dyDescent="0.25">
      <c r="A7" s="943">
        <v>2014</v>
      </c>
      <c r="B7" s="146">
        <f t="shared" ref="B7:B14" si="0">E7+D7+C7</f>
        <v>2366</v>
      </c>
      <c r="C7" s="146">
        <f t="shared" ref="C7:D16" si="1">M7+H7</f>
        <v>0</v>
      </c>
      <c r="D7" s="146">
        <f t="shared" si="1"/>
        <v>640</v>
      </c>
      <c r="E7" s="146">
        <f t="shared" ref="E7:E16" si="2">O7+J7</f>
        <v>1726</v>
      </c>
      <c r="F7" s="944">
        <f t="shared" ref="F7:F16" si="3">G7/B7%</f>
        <v>68.681318681318686</v>
      </c>
      <c r="G7" s="146">
        <f t="shared" ref="G7:G14" si="4">J7+I7+H7</f>
        <v>1625</v>
      </c>
      <c r="H7" s="146">
        <v>0</v>
      </c>
      <c r="I7" s="945">
        <v>338</v>
      </c>
      <c r="J7" s="945">
        <v>1287</v>
      </c>
      <c r="K7" s="946">
        <f t="shared" ref="K7:K16" si="5">L7/B7%</f>
        <v>31.318681318681318</v>
      </c>
      <c r="L7" s="146">
        <f t="shared" ref="L7:L14" si="6">O7+N7+M7</f>
        <v>741</v>
      </c>
      <c r="M7" s="146">
        <v>0</v>
      </c>
      <c r="N7" s="176">
        <v>302</v>
      </c>
      <c r="O7" s="176">
        <v>439</v>
      </c>
      <c r="P7" s="380">
        <v>2014</v>
      </c>
    </row>
    <row r="8" spans="1:16" ht="24.95" customHeight="1" thickTop="1" thickBot="1" x14ac:dyDescent="0.25">
      <c r="A8" s="124">
        <v>2015</v>
      </c>
      <c r="B8" s="150">
        <f t="shared" si="0"/>
        <v>2317</v>
      </c>
      <c r="C8" s="150">
        <f t="shared" si="1"/>
        <v>0</v>
      </c>
      <c r="D8" s="150">
        <f t="shared" si="1"/>
        <v>611</v>
      </c>
      <c r="E8" s="150">
        <f t="shared" si="2"/>
        <v>1706</v>
      </c>
      <c r="F8" s="940">
        <f t="shared" si="3"/>
        <v>70.651704790677599</v>
      </c>
      <c r="G8" s="150">
        <f t="shared" si="4"/>
        <v>1637</v>
      </c>
      <c r="H8" s="150">
        <v>0</v>
      </c>
      <c r="I8" s="941">
        <v>328</v>
      </c>
      <c r="J8" s="941">
        <v>1309</v>
      </c>
      <c r="K8" s="942">
        <f t="shared" si="5"/>
        <v>29.348295209322398</v>
      </c>
      <c r="L8" s="150">
        <f t="shared" si="6"/>
        <v>680</v>
      </c>
      <c r="M8" s="150">
        <v>0</v>
      </c>
      <c r="N8" s="178">
        <v>283</v>
      </c>
      <c r="O8" s="178">
        <v>397</v>
      </c>
      <c r="P8" s="65">
        <v>2015</v>
      </c>
    </row>
    <row r="9" spans="1:16" ht="24.95" customHeight="1" thickTop="1" thickBot="1" x14ac:dyDescent="0.25">
      <c r="A9" s="943">
        <v>2016</v>
      </c>
      <c r="B9" s="146">
        <f t="shared" si="0"/>
        <v>2347</v>
      </c>
      <c r="C9" s="146">
        <f t="shared" si="1"/>
        <v>0</v>
      </c>
      <c r="D9" s="146">
        <f t="shared" si="1"/>
        <v>600</v>
      </c>
      <c r="E9" s="146">
        <f t="shared" si="2"/>
        <v>1747</v>
      </c>
      <c r="F9" s="944">
        <f t="shared" si="3"/>
        <v>70.387729015764805</v>
      </c>
      <c r="G9" s="146">
        <f t="shared" si="4"/>
        <v>1652</v>
      </c>
      <c r="H9" s="146">
        <v>0</v>
      </c>
      <c r="I9" s="945">
        <v>337</v>
      </c>
      <c r="J9" s="945">
        <v>1315</v>
      </c>
      <c r="K9" s="946">
        <f t="shared" si="5"/>
        <v>29.612270984235195</v>
      </c>
      <c r="L9" s="146">
        <f t="shared" si="6"/>
        <v>695</v>
      </c>
      <c r="M9" s="146">
        <v>0</v>
      </c>
      <c r="N9" s="176">
        <v>263</v>
      </c>
      <c r="O9" s="176">
        <v>432</v>
      </c>
      <c r="P9" s="380">
        <v>2016</v>
      </c>
    </row>
    <row r="10" spans="1:16" ht="24.95" customHeight="1" thickTop="1" thickBot="1" x14ac:dyDescent="0.25">
      <c r="A10" s="124">
        <v>2017</v>
      </c>
      <c r="B10" s="150">
        <f t="shared" si="0"/>
        <v>2294</v>
      </c>
      <c r="C10" s="150">
        <f t="shared" si="1"/>
        <v>0</v>
      </c>
      <c r="D10" s="150">
        <f t="shared" si="1"/>
        <v>625</v>
      </c>
      <c r="E10" s="150">
        <f t="shared" si="2"/>
        <v>1669</v>
      </c>
      <c r="F10" s="940">
        <f t="shared" si="3"/>
        <v>69.267654751525711</v>
      </c>
      <c r="G10" s="150">
        <f t="shared" si="4"/>
        <v>1589</v>
      </c>
      <c r="H10" s="150">
        <v>0</v>
      </c>
      <c r="I10" s="941">
        <v>345</v>
      </c>
      <c r="J10" s="941">
        <v>1244</v>
      </c>
      <c r="K10" s="942">
        <f t="shared" si="5"/>
        <v>30.732345248474278</v>
      </c>
      <c r="L10" s="150">
        <f t="shared" si="6"/>
        <v>705</v>
      </c>
      <c r="M10" s="150">
        <v>0</v>
      </c>
      <c r="N10" s="178">
        <v>280</v>
      </c>
      <c r="O10" s="178">
        <v>425</v>
      </c>
      <c r="P10" s="65">
        <v>2017</v>
      </c>
    </row>
    <row r="11" spans="1:16" ht="24.95" customHeight="1" thickTop="1" thickBot="1" x14ac:dyDescent="0.25">
      <c r="A11" s="943">
        <v>2018</v>
      </c>
      <c r="B11" s="146">
        <f t="shared" si="0"/>
        <v>2385</v>
      </c>
      <c r="C11" s="146">
        <f t="shared" si="1"/>
        <v>0</v>
      </c>
      <c r="D11" s="146">
        <f t="shared" si="1"/>
        <v>660</v>
      </c>
      <c r="E11" s="146">
        <f t="shared" si="2"/>
        <v>1725</v>
      </c>
      <c r="F11" s="944">
        <f t="shared" si="3"/>
        <v>68.301886792452819</v>
      </c>
      <c r="G11" s="146">
        <f t="shared" si="4"/>
        <v>1629</v>
      </c>
      <c r="H11" s="146">
        <v>0</v>
      </c>
      <c r="I11" s="945">
        <v>359</v>
      </c>
      <c r="J11" s="945">
        <v>1270</v>
      </c>
      <c r="K11" s="946">
        <f t="shared" si="5"/>
        <v>31.698113207547166</v>
      </c>
      <c r="L11" s="146">
        <f t="shared" si="6"/>
        <v>756</v>
      </c>
      <c r="M11" s="146">
        <v>0</v>
      </c>
      <c r="N11" s="176">
        <v>301</v>
      </c>
      <c r="O11" s="176">
        <v>455</v>
      </c>
      <c r="P11" s="380">
        <v>2018</v>
      </c>
    </row>
    <row r="12" spans="1:16" ht="24.95" customHeight="1" thickTop="1" thickBot="1" x14ac:dyDescent="0.25">
      <c r="A12" s="124">
        <v>2019</v>
      </c>
      <c r="B12" s="150">
        <f t="shared" si="0"/>
        <v>2200</v>
      </c>
      <c r="C12" s="150">
        <f t="shared" si="1"/>
        <v>0</v>
      </c>
      <c r="D12" s="150">
        <f t="shared" si="1"/>
        <v>684</v>
      </c>
      <c r="E12" s="150">
        <f t="shared" si="2"/>
        <v>1516</v>
      </c>
      <c r="F12" s="940">
        <f t="shared" si="3"/>
        <v>68.590909090909093</v>
      </c>
      <c r="G12" s="150">
        <f t="shared" si="4"/>
        <v>1509</v>
      </c>
      <c r="H12" s="150">
        <v>0</v>
      </c>
      <c r="I12" s="941">
        <v>389</v>
      </c>
      <c r="J12" s="941">
        <v>1120</v>
      </c>
      <c r="K12" s="942">
        <f t="shared" si="5"/>
        <v>31.40909090909091</v>
      </c>
      <c r="L12" s="150">
        <f t="shared" si="6"/>
        <v>691</v>
      </c>
      <c r="M12" s="150">
        <v>0</v>
      </c>
      <c r="N12" s="178">
        <v>295</v>
      </c>
      <c r="O12" s="178">
        <v>396</v>
      </c>
      <c r="P12" s="65">
        <v>2019</v>
      </c>
    </row>
    <row r="13" spans="1:16" ht="24.95" customHeight="1" thickTop="1" thickBot="1" x14ac:dyDescent="0.25">
      <c r="A13" s="943">
        <v>2020</v>
      </c>
      <c r="B13" s="146">
        <f t="shared" si="0"/>
        <v>2811</v>
      </c>
      <c r="C13" s="146">
        <f t="shared" si="1"/>
        <v>0</v>
      </c>
      <c r="D13" s="146">
        <f t="shared" si="1"/>
        <v>775</v>
      </c>
      <c r="E13" s="146">
        <f t="shared" si="2"/>
        <v>2036</v>
      </c>
      <c r="F13" s="944">
        <f t="shared" si="3"/>
        <v>73.995019565990745</v>
      </c>
      <c r="G13" s="146">
        <f t="shared" si="4"/>
        <v>2080</v>
      </c>
      <c r="H13" s="146">
        <v>0</v>
      </c>
      <c r="I13" s="945">
        <v>473</v>
      </c>
      <c r="J13" s="945">
        <v>1607</v>
      </c>
      <c r="K13" s="946">
        <f t="shared" si="5"/>
        <v>26.004980434009251</v>
      </c>
      <c r="L13" s="146">
        <f t="shared" si="6"/>
        <v>731</v>
      </c>
      <c r="M13" s="146">
        <v>0</v>
      </c>
      <c r="N13" s="176">
        <v>302</v>
      </c>
      <c r="O13" s="176">
        <v>429</v>
      </c>
      <c r="P13" s="380">
        <v>2020</v>
      </c>
    </row>
    <row r="14" spans="1:16" ht="24.95" customHeight="1" thickTop="1" thickBot="1" x14ac:dyDescent="0.25">
      <c r="A14" s="124">
        <v>2021</v>
      </c>
      <c r="B14" s="150">
        <f t="shared" si="0"/>
        <v>2841</v>
      </c>
      <c r="C14" s="150">
        <f t="shared" si="1"/>
        <v>0</v>
      </c>
      <c r="D14" s="150">
        <f t="shared" si="1"/>
        <v>810</v>
      </c>
      <c r="E14" s="150">
        <f t="shared" si="2"/>
        <v>2031</v>
      </c>
      <c r="F14" s="940">
        <f t="shared" si="3"/>
        <v>70.432946145723335</v>
      </c>
      <c r="G14" s="150">
        <f t="shared" si="4"/>
        <v>2001</v>
      </c>
      <c r="H14" s="150">
        <v>0</v>
      </c>
      <c r="I14" s="941">
        <v>432</v>
      </c>
      <c r="J14" s="941">
        <v>1569</v>
      </c>
      <c r="K14" s="942">
        <f t="shared" si="5"/>
        <v>29.567053854276661</v>
      </c>
      <c r="L14" s="150">
        <f t="shared" si="6"/>
        <v>840</v>
      </c>
      <c r="M14" s="150">
        <v>0</v>
      </c>
      <c r="N14" s="178">
        <v>378</v>
      </c>
      <c r="O14" s="178">
        <v>462</v>
      </c>
      <c r="P14" s="65">
        <v>2021</v>
      </c>
    </row>
    <row r="15" spans="1:16" ht="24.95" customHeight="1" thickTop="1" thickBot="1" x14ac:dyDescent="0.25">
      <c r="A15" s="943">
        <v>2022</v>
      </c>
      <c r="B15" s="146">
        <f>E15+D15+C15</f>
        <v>2792</v>
      </c>
      <c r="C15" s="146">
        <f>M15+H15</f>
        <v>1</v>
      </c>
      <c r="D15" s="146">
        <f t="shared" ref="D15" si="7">N15+I15</f>
        <v>850</v>
      </c>
      <c r="E15" s="146">
        <f t="shared" ref="E15" si="8">O15+J15</f>
        <v>1941</v>
      </c>
      <c r="F15" s="944">
        <f t="shared" ref="F15" si="9">G15/B15%</f>
        <v>66.153295128939817</v>
      </c>
      <c r="G15" s="146">
        <f t="shared" ref="G15" si="10">J15+I15+H15</f>
        <v>1847</v>
      </c>
      <c r="H15" s="146">
        <v>1</v>
      </c>
      <c r="I15" s="945">
        <v>427</v>
      </c>
      <c r="J15" s="945">
        <v>1419</v>
      </c>
      <c r="K15" s="946">
        <f t="shared" ref="K15" si="11">L15/B15%</f>
        <v>33.846704871060169</v>
      </c>
      <c r="L15" s="146">
        <f t="shared" ref="L15" si="12">O15+N15+M15</f>
        <v>945</v>
      </c>
      <c r="M15" s="146">
        <v>0</v>
      </c>
      <c r="N15" s="176">
        <v>423</v>
      </c>
      <c r="O15" s="176">
        <v>522</v>
      </c>
      <c r="P15" s="380">
        <v>2022</v>
      </c>
    </row>
    <row r="16" spans="1:16" ht="24.95" customHeight="1" thickTop="1" thickBot="1" x14ac:dyDescent="0.25">
      <c r="A16" s="124">
        <v>2023</v>
      </c>
      <c r="B16" s="150">
        <f>E16+D16+C16</f>
        <v>2714</v>
      </c>
      <c r="C16" s="150">
        <f>M16+H16</f>
        <v>2</v>
      </c>
      <c r="D16" s="150">
        <f t="shared" si="1"/>
        <v>821</v>
      </c>
      <c r="E16" s="150">
        <f t="shared" si="2"/>
        <v>1891</v>
      </c>
      <c r="F16" s="940">
        <f t="shared" si="3"/>
        <v>70.596904937361828</v>
      </c>
      <c r="G16" s="150">
        <f>J16+I16+H16</f>
        <v>1916</v>
      </c>
      <c r="H16" s="150">
        <v>2</v>
      </c>
      <c r="I16" s="941">
        <v>466</v>
      </c>
      <c r="J16" s="941">
        <v>1448</v>
      </c>
      <c r="K16" s="942">
        <f t="shared" si="5"/>
        <v>29.403095062638172</v>
      </c>
      <c r="L16" s="150">
        <f>O16+N16+M16</f>
        <v>798</v>
      </c>
      <c r="M16" s="150">
        <v>0</v>
      </c>
      <c r="N16" s="178">
        <v>355</v>
      </c>
      <c r="O16" s="178">
        <v>443</v>
      </c>
      <c r="P16" s="65">
        <v>2023</v>
      </c>
    </row>
    <row r="17" spans="9:16" ht="15.75" thickTop="1" x14ac:dyDescent="0.2"/>
    <row r="18" spans="9:16" x14ac:dyDescent="0.2">
      <c r="I18" s="2"/>
      <c r="J18" s="2"/>
      <c r="K18" s="2"/>
      <c r="L18" s="317"/>
      <c r="M18" s="317"/>
      <c r="N18" s="317"/>
      <c r="O18" s="317"/>
      <c r="P18" s="317"/>
    </row>
    <row r="19" spans="9:16" x14ac:dyDescent="0.2">
      <c r="I19" s="2"/>
      <c r="J19" s="2"/>
      <c r="K19" s="2"/>
      <c r="L19" s="317"/>
      <c r="M19" s="317"/>
      <c r="N19" s="317"/>
      <c r="O19" s="317"/>
      <c r="P19" s="317"/>
    </row>
    <row r="20" spans="9:16" x14ac:dyDescent="0.2">
      <c r="I20" s="2"/>
      <c r="J20" s="2"/>
      <c r="K20" s="2"/>
      <c r="L20" s="317"/>
      <c r="M20" s="317"/>
      <c r="N20" s="317"/>
      <c r="O20" s="317"/>
      <c r="P20" s="317"/>
    </row>
    <row r="21" spans="9:16" x14ac:dyDescent="0.2">
      <c r="I21" s="2"/>
      <c r="J21" s="2"/>
      <c r="K21" s="2"/>
      <c r="L21" s="317"/>
      <c r="M21" s="317"/>
      <c r="N21" s="317"/>
      <c r="O21" s="317"/>
      <c r="P21" s="317"/>
    </row>
    <row r="22" spans="9:16" x14ac:dyDescent="0.2">
      <c r="I22" s="2"/>
      <c r="J22" s="2"/>
      <c r="K22" s="2"/>
      <c r="L22" s="317"/>
      <c r="M22" s="317"/>
      <c r="N22" s="317"/>
      <c r="O22" s="317"/>
      <c r="P22" s="317"/>
    </row>
    <row r="23" spans="9:16" x14ac:dyDescent="0.2">
      <c r="I23" s="2"/>
      <c r="J23" s="2"/>
      <c r="K23" s="2"/>
      <c r="L23" s="317"/>
      <c r="M23" s="317"/>
      <c r="N23" s="317"/>
      <c r="O23" s="317"/>
      <c r="P23" s="317"/>
    </row>
    <row r="24" spans="9:16" x14ac:dyDescent="0.2">
      <c r="I24" s="2"/>
      <c r="J24" s="2"/>
      <c r="K24" s="2"/>
      <c r="L24" s="317"/>
      <c r="M24" s="317"/>
      <c r="N24" s="317"/>
      <c r="O24" s="317"/>
      <c r="P24" s="317"/>
    </row>
    <row r="25" spans="9:16" x14ac:dyDescent="0.2">
      <c r="I25" s="2"/>
      <c r="J25" s="2"/>
      <c r="K25" s="2"/>
      <c r="L25" s="317"/>
      <c r="M25" s="317"/>
      <c r="N25" s="317"/>
      <c r="O25" s="317"/>
      <c r="P25" s="317"/>
    </row>
    <row r="26" spans="9:16" x14ac:dyDescent="0.2">
      <c r="I26" s="2"/>
      <c r="J26" s="2"/>
      <c r="K26" s="2"/>
      <c r="L26" s="317"/>
      <c r="M26" s="317"/>
      <c r="N26" s="317"/>
      <c r="O26" s="317"/>
      <c r="P26" s="317"/>
    </row>
    <row r="27" spans="9:16" x14ac:dyDescent="0.2">
      <c r="I27" s="2"/>
      <c r="J27" s="2"/>
      <c r="K27" s="2"/>
      <c r="L27" s="317"/>
      <c r="M27" s="317"/>
      <c r="N27" s="317"/>
      <c r="O27" s="317"/>
      <c r="P27" s="317"/>
    </row>
  </sheetData>
  <mergeCells count="8">
    <mergeCell ref="F5:J5"/>
    <mergeCell ref="K5:O5"/>
    <mergeCell ref="B5:E5"/>
    <mergeCell ref="A1:P1"/>
    <mergeCell ref="A2:P2"/>
    <mergeCell ref="A3:P3"/>
    <mergeCell ref="A5:A6"/>
    <mergeCell ref="P5:P6"/>
  </mergeCells>
  <printOptions horizontalCentered="1" verticalCentered="1"/>
  <pageMargins left="0" right="0" top="0" bottom="0" header="0.51181102362204722" footer="0.51181102362204722"/>
  <pageSetup paperSize="9" scale="8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8"/>
  <dimension ref="A1:R22"/>
  <sheetViews>
    <sheetView view="pageBreakPreview" topLeftCell="E1" zoomScaleNormal="100" zoomScaleSheetLayoutView="100" workbookViewId="0">
      <selection activeCell="O18" sqref="O18"/>
    </sheetView>
  </sheetViews>
  <sheetFormatPr defaultColWidth="8.85546875" defaultRowHeight="15" x14ac:dyDescent="0.2"/>
  <cols>
    <col min="1" max="1" width="20.85546875" style="3" customWidth="1"/>
    <col min="2" max="17" width="7.7109375" style="3" customWidth="1"/>
    <col min="18" max="18" width="13.85546875" style="3" customWidth="1"/>
    <col min="19" max="258" width="9.140625" style="2"/>
    <col min="259" max="259" width="21.85546875" style="2" customWidth="1"/>
    <col min="260" max="260" width="11" style="2" customWidth="1"/>
    <col min="261" max="261" width="12" style="2" customWidth="1"/>
    <col min="262" max="262" width="6.7109375" style="2" customWidth="1"/>
    <col min="263" max="263" width="9.42578125" style="2" customWidth="1"/>
    <col min="264" max="272" width="6.7109375" style="2" customWidth="1"/>
    <col min="273" max="273" width="19.7109375" style="2" customWidth="1"/>
    <col min="274" max="514" width="9.140625" style="2"/>
    <col min="515" max="515" width="21.85546875" style="2" customWidth="1"/>
    <col min="516" max="516" width="11" style="2" customWidth="1"/>
    <col min="517" max="517" width="12" style="2" customWidth="1"/>
    <col min="518" max="518" width="6.7109375" style="2" customWidth="1"/>
    <col min="519" max="519" width="9.42578125" style="2" customWidth="1"/>
    <col min="520" max="528" width="6.7109375" style="2" customWidth="1"/>
    <col min="529" max="529" width="19.7109375" style="2" customWidth="1"/>
    <col min="530" max="770" width="9.140625" style="2"/>
    <col min="771" max="771" width="21.85546875" style="2" customWidth="1"/>
    <col min="772" max="772" width="11" style="2" customWidth="1"/>
    <col min="773" max="773" width="12" style="2" customWidth="1"/>
    <col min="774" max="774" width="6.7109375" style="2" customWidth="1"/>
    <col min="775" max="775" width="9.42578125" style="2" customWidth="1"/>
    <col min="776" max="784" width="6.7109375" style="2" customWidth="1"/>
    <col min="785" max="785" width="19.7109375" style="2" customWidth="1"/>
    <col min="786" max="1026" width="9.140625" style="2"/>
    <col min="1027" max="1027" width="21.85546875" style="2" customWidth="1"/>
    <col min="1028" max="1028" width="11" style="2" customWidth="1"/>
    <col min="1029" max="1029" width="12" style="2" customWidth="1"/>
    <col min="1030" max="1030" width="6.7109375" style="2" customWidth="1"/>
    <col min="1031" max="1031" width="9.42578125" style="2" customWidth="1"/>
    <col min="1032" max="1040" width="6.7109375" style="2" customWidth="1"/>
    <col min="1041" max="1041" width="19.7109375" style="2" customWidth="1"/>
    <col min="1042" max="1282" width="9.140625" style="2"/>
    <col min="1283" max="1283" width="21.85546875" style="2" customWidth="1"/>
    <col min="1284" max="1284" width="11" style="2" customWidth="1"/>
    <col min="1285" max="1285" width="12" style="2" customWidth="1"/>
    <col min="1286" max="1286" width="6.7109375" style="2" customWidth="1"/>
    <col min="1287" max="1287" width="9.42578125" style="2" customWidth="1"/>
    <col min="1288" max="1296" width="6.7109375" style="2" customWidth="1"/>
    <col min="1297" max="1297" width="19.7109375" style="2" customWidth="1"/>
    <col min="1298" max="1538" width="9.140625" style="2"/>
    <col min="1539" max="1539" width="21.85546875" style="2" customWidth="1"/>
    <col min="1540" max="1540" width="11" style="2" customWidth="1"/>
    <col min="1541" max="1541" width="12" style="2" customWidth="1"/>
    <col min="1542" max="1542" width="6.7109375" style="2" customWidth="1"/>
    <col min="1543" max="1543" width="9.42578125" style="2" customWidth="1"/>
    <col min="1544" max="1552" width="6.7109375" style="2" customWidth="1"/>
    <col min="1553" max="1553" width="19.7109375" style="2" customWidth="1"/>
    <col min="1554" max="1794" width="9.140625" style="2"/>
    <col min="1795" max="1795" width="21.85546875" style="2" customWidth="1"/>
    <col min="1796" max="1796" width="11" style="2" customWidth="1"/>
    <col min="1797" max="1797" width="12" style="2" customWidth="1"/>
    <col min="1798" max="1798" width="6.7109375" style="2" customWidth="1"/>
    <col min="1799" max="1799" width="9.42578125" style="2" customWidth="1"/>
    <col min="1800" max="1808" width="6.7109375" style="2" customWidth="1"/>
    <col min="1809" max="1809" width="19.7109375" style="2" customWidth="1"/>
    <col min="1810" max="2050" width="9.140625" style="2"/>
    <col min="2051" max="2051" width="21.85546875" style="2" customWidth="1"/>
    <col min="2052" max="2052" width="11" style="2" customWidth="1"/>
    <col min="2053" max="2053" width="12" style="2" customWidth="1"/>
    <col min="2054" max="2054" width="6.7109375" style="2" customWidth="1"/>
    <col min="2055" max="2055" width="9.42578125" style="2" customWidth="1"/>
    <col min="2056" max="2064" width="6.7109375" style="2" customWidth="1"/>
    <col min="2065" max="2065" width="19.7109375" style="2" customWidth="1"/>
    <col min="2066" max="2306" width="9.140625" style="2"/>
    <col min="2307" max="2307" width="21.85546875" style="2" customWidth="1"/>
    <col min="2308" max="2308" width="11" style="2" customWidth="1"/>
    <col min="2309" max="2309" width="12" style="2" customWidth="1"/>
    <col min="2310" max="2310" width="6.7109375" style="2" customWidth="1"/>
    <col min="2311" max="2311" width="9.42578125" style="2" customWidth="1"/>
    <col min="2312" max="2320" width="6.7109375" style="2" customWidth="1"/>
    <col min="2321" max="2321" width="19.7109375" style="2" customWidth="1"/>
    <col min="2322" max="2562" width="9.140625" style="2"/>
    <col min="2563" max="2563" width="21.85546875" style="2" customWidth="1"/>
    <col min="2564" max="2564" width="11" style="2" customWidth="1"/>
    <col min="2565" max="2565" width="12" style="2" customWidth="1"/>
    <col min="2566" max="2566" width="6.7109375" style="2" customWidth="1"/>
    <col min="2567" max="2567" width="9.42578125" style="2" customWidth="1"/>
    <col min="2568" max="2576" width="6.7109375" style="2" customWidth="1"/>
    <col min="2577" max="2577" width="19.7109375" style="2" customWidth="1"/>
    <col min="2578" max="2818" width="9.140625" style="2"/>
    <col min="2819" max="2819" width="21.85546875" style="2" customWidth="1"/>
    <col min="2820" max="2820" width="11" style="2" customWidth="1"/>
    <col min="2821" max="2821" width="12" style="2" customWidth="1"/>
    <col min="2822" max="2822" width="6.7109375" style="2" customWidth="1"/>
    <col min="2823" max="2823" width="9.42578125" style="2" customWidth="1"/>
    <col min="2824" max="2832" width="6.7109375" style="2" customWidth="1"/>
    <col min="2833" max="2833" width="19.7109375" style="2" customWidth="1"/>
    <col min="2834" max="3074" width="9.140625" style="2"/>
    <col min="3075" max="3075" width="21.85546875" style="2" customWidth="1"/>
    <col min="3076" max="3076" width="11" style="2" customWidth="1"/>
    <col min="3077" max="3077" width="12" style="2" customWidth="1"/>
    <col min="3078" max="3078" width="6.7109375" style="2" customWidth="1"/>
    <col min="3079" max="3079" width="9.42578125" style="2" customWidth="1"/>
    <col min="3080" max="3088" width="6.7109375" style="2" customWidth="1"/>
    <col min="3089" max="3089" width="19.7109375" style="2" customWidth="1"/>
    <col min="3090" max="3330" width="9.140625" style="2"/>
    <col min="3331" max="3331" width="21.85546875" style="2" customWidth="1"/>
    <col min="3332" max="3332" width="11" style="2" customWidth="1"/>
    <col min="3333" max="3333" width="12" style="2" customWidth="1"/>
    <col min="3334" max="3334" width="6.7109375" style="2" customWidth="1"/>
    <col min="3335" max="3335" width="9.42578125" style="2" customWidth="1"/>
    <col min="3336" max="3344" width="6.7109375" style="2" customWidth="1"/>
    <col min="3345" max="3345" width="19.7109375" style="2" customWidth="1"/>
    <col min="3346" max="3586" width="9.140625" style="2"/>
    <col min="3587" max="3587" width="21.85546875" style="2" customWidth="1"/>
    <col min="3588" max="3588" width="11" style="2" customWidth="1"/>
    <col min="3589" max="3589" width="12" style="2" customWidth="1"/>
    <col min="3590" max="3590" width="6.7109375" style="2" customWidth="1"/>
    <col min="3591" max="3591" width="9.42578125" style="2" customWidth="1"/>
    <col min="3592" max="3600" width="6.7109375" style="2" customWidth="1"/>
    <col min="3601" max="3601" width="19.7109375" style="2" customWidth="1"/>
    <col min="3602" max="3842" width="9.140625" style="2"/>
    <col min="3843" max="3843" width="21.85546875" style="2" customWidth="1"/>
    <col min="3844" max="3844" width="11" style="2" customWidth="1"/>
    <col min="3845" max="3845" width="12" style="2" customWidth="1"/>
    <col min="3846" max="3846" width="6.7109375" style="2" customWidth="1"/>
    <col min="3847" max="3847" width="9.42578125" style="2" customWidth="1"/>
    <col min="3848" max="3856" width="6.7109375" style="2" customWidth="1"/>
    <col min="3857" max="3857" width="19.7109375" style="2" customWidth="1"/>
    <col min="3858" max="4098" width="9.140625" style="2"/>
    <col min="4099" max="4099" width="21.85546875" style="2" customWidth="1"/>
    <col min="4100" max="4100" width="11" style="2" customWidth="1"/>
    <col min="4101" max="4101" width="12" style="2" customWidth="1"/>
    <col min="4102" max="4102" width="6.7109375" style="2" customWidth="1"/>
    <col min="4103" max="4103" width="9.42578125" style="2" customWidth="1"/>
    <col min="4104" max="4112" width="6.7109375" style="2" customWidth="1"/>
    <col min="4113" max="4113" width="19.7109375" style="2" customWidth="1"/>
    <col min="4114" max="4354" width="9.140625" style="2"/>
    <col min="4355" max="4355" width="21.85546875" style="2" customWidth="1"/>
    <col min="4356" max="4356" width="11" style="2" customWidth="1"/>
    <col min="4357" max="4357" width="12" style="2" customWidth="1"/>
    <col min="4358" max="4358" width="6.7109375" style="2" customWidth="1"/>
    <col min="4359" max="4359" width="9.42578125" style="2" customWidth="1"/>
    <col min="4360" max="4368" width="6.7109375" style="2" customWidth="1"/>
    <col min="4369" max="4369" width="19.7109375" style="2" customWidth="1"/>
    <col min="4370" max="4610" width="9.140625" style="2"/>
    <col min="4611" max="4611" width="21.85546875" style="2" customWidth="1"/>
    <col min="4612" max="4612" width="11" style="2" customWidth="1"/>
    <col min="4613" max="4613" width="12" style="2" customWidth="1"/>
    <col min="4614" max="4614" width="6.7109375" style="2" customWidth="1"/>
    <col min="4615" max="4615" width="9.42578125" style="2" customWidth="1"/>
    <col min="4616" max="4624" width="6.7109375" style="2" customWidth="1"/>
    <col min="4625" max="4625" width="19.7109375" style="2" customWidth="1"/>
    <col min="4626" max="4866" width="9.140625" style="2"/>
    <col min="4867" max="4867" width="21.85546875" style="2" customWidth="1"/>
    <col min="4868" max="4868" width="11" style="2" customWidth="1"/>
    <col min="4869" max="4869" width="12" style="2" customWidth="1"/>
    <col min="4870" max="4870" width="6.7109375" style="2" customWidth="1"/>
    <col min="4871" max="4871" width="9.42578125" style="2" customWidth="1"/>
    <col min="4872" max="4880" width="6.7109375" style="2" customWidth="1"/>
    <col min="4881" max="4881" width="19.7109375" style="2" customWidth="1"/>
    <col min="4882" max="5122" width="9.140625" style="2"/>
    <col min="5123" max="5123" width="21.85546875" style="2" customWidth="1"/>
    <col min="5124" max="5124" width="11" style="2" customWidth="1"/>
    <col min="5125" max="5125" width="12" style="2" customWidth="1"/>
    <col min="5126" max="5126" width="6.7109375" style="2" customWidth="1"/>
    <col min="5127" max="5127" width="9.42578125" style="2" customWidth="1"/>
    <col min="5128" max="5136" width="6.7109375" style="2" customWidth="1"/>
    <col min="5137" max="5137" width="19.7109375" style="2" customWidth="1"/>
    <col min="5138" max="5378" width="9.140625" style="2"/>
    <col min="5379" max="5379" width="21.85546875" style="2" customWidth="1"/>
    <col min="5380" max="5380" width="11" style="2" customWidth="1"/>
    <col min="5381" max="5381" width="12" style="2" customWidth="1"/>
    <col min="5382" max="5382" width="6.7109375" style="2" customWidth="1"/>
    <col min="5383" max="5383" width="9.42578125" style="2" customWidth="1"/>
    <col min="5384" max="5392" width="6.7109375" style="2" customWidth="1"/>
    <col min="5393" max="5393" width="19.7109375" style="2" customWidth="1"/>
    <col min="5394" max="5634" width="9.140625" style="2"/>
    <col min="5635" max="5635" width="21.85546875" style="2" customWidth="1"/>
    <col min="5636" max="5636" width="11" style="2" customWidth="1"/>
    <col min="5637" max="5637" width="12" style="2" customWidth="1"/>
    <col min="5638" max="5638" width="6.7109375" style="2" customWidth="1"/>
    <col min="5639" max="5639" width="9.42578125" style="2" customWidth="1"/>
    <col min="5640" max="5648" width="6.7109375" style="2" customWidth="1"/>
    <col min="5649" max="5649" width="19.7109375" style="2" customWidth="1"/>
    <col min="5650" max="5890" width="9.140625" style="2"/>
    <col min="5891" max="5891" width="21.85546875" style="2" customWidth="1"/>
    <col min="5892" max="5892" width="11" style="2" customWidth="1"/>
    <col min="5893" max="5893" width="12" style="2" customWidth="1"/>
    <col min="5894" max="5894" width="6.7109375" style="2" customWidth="1"/>
    <col min="5895" max="5895" width="9.42578125" style="2" customWidth="1"/>
    <col min="5896" max="5904" width="6.7109375" style="2" customWidth="1"/>
    <col min="5905" max="5905" width="19.7109375" style="2" customWidth="1"/>
    <col min="5906" max="6146" width="9.140625" style="2"/>
    <col min="6147" max="6147" width="21.85546875" style="2" customWidth="1"/>
    <col min="6148" max="6148" width="11" style="2" customWidth="1"/>
    <col min="6149" max="6149" width="12" style="2" customWidth="1"/>
    <col min="6150" max="6150" width="6.7109375" style="2" customWidth="1"/>
    <col min="6151" max="6151" width="9.42578125" style="2" customWidth="1"/>
    <col min="6152" max="6160" width="6.7109375" style="2" customWidth="1"/>
    <col min="6161" max="6161" width="19.7109375" style="2" customWidth="1"/>
    <col min="6162" max="6402" width="9.140625" style="2"/>
    <col min="6403" max="6403" width="21.85546875" style="2" customWidth="1"/>
    <col min="6404" max="6404" width="11" style="2" customWidth="1"/>
    <col min="6405" max="6405" width="12" style="2" customWidth="1"/>
    <col min="6406" max="6406" width="6.7109375" style="2" customWidth="1"/>
    <col min="6407" max="6407" width="9.42578125" style="2" customWidth="1"/>
    <col min="6408" max="6416" width="6.7109375" style="2" customWidth="1"/>
    <col min="6417" max="6417" width="19.7109375" style="2" customWidth="1"/>
    <col min="6418" max="6658" width="9.140625" style="2"/>
    <col min="6659" max="6659" width="21.85546875" style="2" customWidth="1"/>
    <col min="6660" max="6660" width="11" style="2" customWidth="1"/>
    <col min="6661" max="6661" width="12" style="2" customWidth="1"/>
    <col min="6662" max="6662" width="6.7109375" style="2" customWidth="1"/>
    <col min="6663" max="6663" width="9.42578125" style="2" customWidth="1"/>
    <col min="6664" max="6672" width="6.7109375" style="2" customWidth="1"/>
    <col min="6673" max="6673" width="19.7109375" style="2" customWidth="1"/>
    <col min="6674" max="6914" width="9.140625" style="2"/>
    <col min="6915" max="6915" width="21.85546875" style="2" customWidth="1"/>
    <col min="6916" max="6916" width="11" style="2" customWidth="1"/>
    <col min="6917" max="6917" width="12" style="2" customWidth="1"/>
    <col min="6918" max="6918" width="6.7109375" style="2" customWidth="1"/>
    <col min="6919" max="6919" width="9.42578125" style="2" customWidth="1"/>
    <col min="6920" max="6928" width="6.7109375" style="2" customWidth="1"/>
    <col min="6929" max="6929" width="19.7109375" style="2" customWidth="1"/>
    <col min="6930" max="7170" width="9.140625" style="2"/>
    <col min="7171" max="7171" width="21.85546875" style="2" customWidth="1"/>
    <col min="7172" max="7172" width="11" style="2" customWidth="1"/>
    <col min="7173" max="7173" width="12" style="2" customWidth="1"/>
    <col min="7174" max="7174" width="6.7109375" style="2" customWidth="1"/>
    <col min="7175" max="7175" width="9.42578125" style="2" customWidth="1"/>
    <col min="7176" max="7184" width="6.7109375" style="2" customWidth="1"/>
    <col min="7185" max="7185" width="19.7109375" style="2" customWidth="1"/>
    <col min="7186" max="7426" width="9.140625" style="2"/>
    <col min="7427" max="7427" width="21.85546875" style="2" customWidth="1"/>
    <col min="7428" max="7428" width="11" style="2" customWidth="1"/>
    <col min="7429" max="7429" width="12" style="2" customWidth="1"/>
    <col min="7430" max="7430" width="6.7109375" style="2" customWidth="1"/>
    <col min="7431" max="7431" width="9.42578125" style="2" customWidth="1"/>
    <col min="7432" max="7440" width="6.7109375" style="2" customWidth="1"/>
    <col min="7441" max="7441" width="19.7109375" style="2" customWidth="1"/>
    <col min="7442" max="7682" width="9.140625" style="2"/>
    <col min="7683" max="7683" width="21.85546875" style="2" customWidth="1"/>
    <col min="7684" max="7684" width="11" style="2" customWidth="1"/>
    <col min="7685" max="7685" width="12" style="2" customWidth="1"/>
    <col min="7686" max="7686" width="6.7109375" style="2" customWidth="1"/>
    <col min="7687" max="7687" width="9.42578125" style="2" customWidth="1"/>
    <col min="7688" max="7696" width="6.7109375" style="2" customWidth="1"/>
    <col min="7697" max="7697" width="19.7109375" style="2" customWidth="1"/>
    <col min="7698" max="7938" width="9.140625" style="2"/>
    <col min="7939" max="7939" width="21.85546875" style="2" customWidth="1"/>
    <col min="7940" max="7940" width="11" style="2" customWidth="1"/>
    <col min="7941" max="7941" width="12" style="2" customWidth="1"/>
    <col min="7942" max="7942" width="6.7109375" style="2" customWidth="1"/>
    <col min="7943" max="7943" width="9.42578125" style="2" customWidth="1"/>
    <col min="7944" max="7952" width="6.7109375" style="2" customWidth="1"/>
    <col min="7953" max="7953" width="19.7109375" style="2" customWidth="1"/>
    <col min="7954" max="8194" width="9.140625" style="2"/>
    <col min="8195" max="8195" width="21.85546875" style="2" customWidth="1"/>
    <col min="8196" max="8196" width="11" style="2" customWidth="1"/>
    <col min="8197" max="8197" width="12" style="2" customWidth="1"/>
    <col min="8198" max="8198" width="6.7109375" style="2" customWidth="1"/>
    <col min="8199" max="8199" width="9.42578125" style="2" customWidth="1"/>
    <col min="8200" max="8208" width="6.7109375" style="2" customWidth="1"/>
    <col min="8209" max="8209" width="19.7109375" style="2" customWidth="1"/>
    <col min="8210" max="8450" width="9.140625" style="2"/>
    <col min="8451" max="8451" width="21.85546875" style="2" customWidth="1"/>
    <col min="8452" max="8452" width="11" style="2" customWidth="1"/>
    <col min="8453" max="8453" width="12" style="2" customWidth="1"/>
    <col min="8454" max="8454" width="6.7109375" style="2" customWidth="1"/>
    <col min="8455" max="8455" width="9.42578125" style="2" customWidth="1"/>
    <col min="8456" max="8464" width="6.7109375" style="2" customWidth="1"/>
    <col min="8465" max="8465" width="19.7109375" style="2" customWidth="1"/>
    <col min="8466" max="8706" width="9.140625" style="2"/>
    <col min="8707" max="8707" width="21.85546875" style="2" customWidth="1"/>
    <col min="8708" max="8708" width="11" style="2" customWidth="1"/>
    <col min="8709" max="8709" width="12" style="2" customWidth="1"/>
    <col min="8710" max="8710" width="6.7109375" style="2" customWidth="1"/>
    <col min="8711" max="8711" width="9.42578125" style="2" customWidth="1"/>
    <col min="8712" max="8720" width="6.7109375" style="2" customWidth="1"/>
    <col min="8721" max="8721" width="19.7109375" style="2" customWidth="1"/>
    <col min="8722" max="8962" width="9.140625" style="2"/>
    <col min="8963" max="8963" width="21.85546875" style="2" customWidth="1"/>
    <col min="8964" max="8964" width="11" style="2" customWidth="1"/>
    <col min="8965" max="8965" width="12" style="2" customWidth="1"/>
    <col min="8966" max="8966" width="6.7109375" style="2" customWidth="1"/>
    <col min="8967" max="8967" width="9.42578125" style="2" customWidth="1"/>
    <col min="8968" max="8976" width="6.7109375" style="2" customWidth="1"/>
    <col min="8977" max="8977" width="19.7109375" style="2" customWidth="1"/>
    <col min="8978" max="9218" width="9.140625" style="2"/>
    <col min="9219" max="9219" width="21.85546875" style="2" customWidth="1"/>
    <col min="9220" max="9220" width="11" style="2" customWidth="1"/>
    <col min="9221" max="9221" width="12" style="2" customWidth="1"/>
    <col min="9222" max="9222" width="6.7109375" style="2" customWidth="1"/>
    <col min="9223" max="9223" width="9.42578125" style="2" customWidth="1"/>
    <col min="9224" max="9232" width="6.7109375" style="2" customWidth="1"/>
    <col min="9233" max="9233" width="19.7109375" style="2" customWidth="1"/>
    <col min="9234" max="9474" width="9.140625" style="2"/>
    <col min="9475" max="9475" width="21.85546875" style="2" customWidth="1"/>
    <col min="9476" max="9476" width="11" style="2" customWidth="1"/>
    <col min="9477" max="9477" width="12" style="2" customWidth="1"/>
    <col min="9478" max="9478" width="6.7109375" style="2" customWidth="1"/>
    <col min="9479" max="9479" width="9.42578125" style="2" customWidth="1"/>
    <col min="9480" max="9488" width="6.7109375" style="2" customWidth="1"/>
    <col min="9489" max="9489" width="19.7109375" style="2" customWidth="1"/>
    <col min="9490" max="9730" width="9.140625" style="2"/>
    <col min="9731" max="9731" width="21.85546875" style="2" customWidth="1"/>
    <col min="9732" max="9732" width="11" style="2" customWidth="1"/>
    <col min="9733" max="9733" width="12" style="2" customWidth="1"/>
    <col min="9734" max="9734" width="6.7109375" style="2" customWidth="1"/>
    <col min="9735" max="9735" width="9.42578125" style="2" customWidth="1"/>
    <col min="9736" max="9744" width="6.7109375" style="2" customWidth="1"/>
    <col min="9745" max="9745" width="19.7109375" style="2" customWidth="1"/>
    <col min="9746" max="9986" width="9.140625" style="2"/>
    <col min="9987" max="9987" width="21.85546875" style="2" customWidth="1"/>
    <col min="9988" max="9988" width="11" style="2" customWidth="1"/>
    <col min="9989" max="9989" width="12" style="2" customWidth="1"/>
    <col min="9990" max="9990" width="6.7109375" style="2" customWidth="1"/>
    <col min="9991" max="9991" width="9.42578125" style="2" customWidth="1"/>
    <col min="9992" max="10000" width="6.7109375" style="2" customWidth="1"/>
    <col min="10001" max="10001" width="19.7109375" style="2" customWidth="1"/>
    <col min="10002" max="10242" width="9.140625" style="2"/>
    <col min="10243" max="10243" width="21.85546875" style="2" customWidth="1"/>
    <col min="10244" max="10244" width="11" style="2" customWidth="1"/>
    <col min="10245" max="10245" width="12" style="2" customWidth="1"/>
    <col min="10246" max="10246" width="6.7109375" style="2" customWidth="1"/>
    <col min="10247" max="10247" width="9.42578125" style="2" customWidth="1"/>
    <col min="10248" max="10256" width="6.7109375" style="2" customWidth="1"/>
    <col min="10257" max="10257" width="19.7109375" style="2" customWidth="1"/>
    <col min="10258" max="10498" width="9.140625" style="2"/>
    <col min="10499" max="10499" width="21.85546875" style="2" customWidth="1"/>
    <col min="10500" max="10500" width="11" style="2" customWidth="1"/>
    <col min="10501" max="10501" width="12" style="2" customWidth="1"/>
    <col min="10502" max="10502" width="6.7109375" style="2" customWidth="1"/>
    <col min="10503" max="10503" width="9.42578125" style="2" customWidth="1"/>
    <col min="10504" max="10512" width="6.7109375" style="2" customWidth="1"/>
    <col min="10513" max="10513" width="19.7109375" style="2" customWidth="1"/>
    <col min="10514" max="10754" width="9.140625" style="2"/>
    <col min="10755" max="10755" width="21.85546875" style="2" customWidth="1"/>
    <col min="10756" max="10756" width="11" style="2" customWidth="1"/>
    <col min="10757" max="10757" width="12" style="2" customWidth="1"/>
    <col min="10758" max="10758" width="6.7109375" style="2" customWidth="1"/>
    <col min="10759" max="10759" width="9.42578125" style="2" customWidth="1"/>
    <col min="10760" max="10768" width="6.7109375" style="2" customWidth="1"/>
    <col min="10769" max="10769" width="19.7109375" style="2" customWidth="1"/>
    <col min="10770" max="11010" width="9.140625" style="2"/>
    <col min="11011" max="11011" width="21.85546875" style="2" customWidth="1"/>
    <col min="11012" max="11012" width="11" style="2" customWidth="1"/>
    <col min="11013" max="11013" width="12" style="2" customWidth="1"/>
    <col min="11014" max="11014" width="6.7109375" style="2" customWidth="1"/>
    <col min="11015" max="11015" width="9.42578125" style="2" customWidth="1"/>
    <col min="11016" max="11024" width="6.7109375" style="2" customWidth="1"/>
    <col min="11025" max="11025" width="19.7109375" style="2" customWidth="1"/>
    <col min="11026" max="11266" width="9.140625" style="2"/>
    <col min="11267" max="11267" width="21.85546875" style="2" customWidth="1"/>
    <col min="11268" max="11268" width="11" style="2" customWidth="1"/>
    <col min="11269" max="11269" width="12" style="2" customWidth="1"/>
    <col min="11270" max="11270" width="6.7109375" style="2" customWidth="1"/>
    <col min="11271" max="11271" width="9.42578125" style="2" customWidth="1"/>
    <col min="11272" max="11280" width="6.7109375" style="2" customWidth="1"/>
    <col min="11281" max="11281" width="19.7109375" style="2" customWidth="1"/>
    <col min="11282" max="11522" width="9.140625" style="2"/>
    <col min="11523" max="11523" width="21.85546875" style="2" customWidth="1"/>
    <col min="11524" max="11524" width="11" style="2" customWidth="1"/>
    <col min="11525" max="11525" width="12" style="2" customWidth="1"/>
    <col min="11526" max="11526" width="6.7109375" style="2" customWidth="1"/>
    <col min="11527" max="11527" width="9.42578125" style="2" customWidth="1"/>
    <col min="11528" max="11536" width="6.7109375" style="2" customWidth="1"/>
    <col min="11537" max="11537" width="19.7109375" style="2" customWidth="1"/>
    <col min="11538" max="11778" width="9.140625" style="2"/>
    <col min="11779" max="11779" width="21.85546875" style="2" customWidth="1"/>
    <col min="11780" max="11780" width="11" style="2" customWidth="1"/>
    <col min="11781" max="11781" width="12" style="2" customWidth="1"/>
    <col min="11782" max="11782" width="6.7109375" style="2" customWidth="1"/>
    <col min="11783" max="11783" width="9.42578125" style="2" customWidth="1"/>
    <col min="11784" max="11792" width="6.7109375" style="2" customWidth="1"/>
    <col min="11793" max="11793" width="19.7109375" style="2" customWidth="1"/>
    <col min="11794" max="12034" width="9.140625" style="2"/>
    <col min="12035" max="12035" width="21.85546875" style="2" customWidth="1"/>
    <col min="12036" max="12036" width="11" style="2" customWidth="1"/>
    <col min="12037" max="12037" width="12" style="2" customWidth="1"/>
    <col min="12038" max="12038" width="6.7109375" style="2" customWidth="1"/>
    <col min="12039" max="12039" width="9.42578125" style="2" customWidth="1"/>
    <col min="12040" max="12048" width="6.7109375" style="2" customWidth="1"/>
    <col min="12049" max="12049" width="19.7109375" style="2" customWidth="1"/>
    <col min="12050" max="12290" width="9.140625" style="2"/>
    <col min="12291" max="12291" width="21.85546875" style="2" customWidth="1"/>
    <col min="12292" max="12292" width="11" style="2" customWidth="1"/>
    <col min="12293" max="12293" width="12" style="2" customWidth="1"/>
    <col min="12294" max="12294" width="6.7109375" style="2" customWidth="1"/>
    <col min="12295" max="12295" width="9.42578125" style="2" customWidth="1"/>
    <col min="12296" max="12304" width="6.7109375" style="2" customWidth="1"/>
    <col min="12305" max="12305" width="19.7109375" style="2" customWidth="1"/>
    <col min="12306" max="12546" width="9.140625" style="2"/>
    <col min="12547" max="12547" width="21.85546875" style="2" customWidth="1"/>
    <col min="12548" max="12548" width="11" style="2" customWidth="1"/>
    <col min="12549" max="12549" width="12" style="2" customWidth="1"/>
    <col min="12550" max="12550" width="6.7109375" style="2" customWidth="1"/>
    <col min="12551" max="12551" width="9.42578125" style="2" customWidth="1"/>
    <col min="12552" max="12560" width="6.7109375" style="2" customWidth="1"/>
    <col min="12561" max="12561" width="19.7109375" style="2" customWidth="1"/>
    <col min="12562" max="12802" width="9.140625" style="2"/>
    <col min="12803" max="12803" width="21.85546875" style="2" customWidth="1"/>
    <col min="12804" max="12804" width="11" style="2" customWidth="1"/>
    <col min="12805" max="12805" width="12" style="2" customWidth="1"/>
    <col min="12806" max="12806" width="6.7109375" style="2" customWidth="1"/>
    <col min="12807" max="12807" width="9.42578125" style="2" customWidth="1"/>
    <col min="12808" max="12816" width="6.7109375" style="2" customWidth="1"/>
    <col min="12817" max="12817" width="19.7109375" style="2" customWidth="1"/>
    <col min="12818" max="13058" width="9.140625" style="2"/>
    <col min="13059" max="13059" width="21.85546875" style="2" customWidth="1"/>
    <col min="13060" max="13060" width="11" style="2" customWidth="1"/>
    <col min="13061" max="13061" width="12" style="2" customWidth="1"/>
    <col min="13062" max="13062" width="6.7109375" style="2" customWidth="1"/>
    <col min="13063" max="13063" width="9.42578125" style="2" customWidth="1"/>
    <col min="13064" max="13072" width="6.7109375" style="2" customWidth="1"/>
    <col min="13073" max="13073" width="19.7109375" style="2" customWidth="1"/>
    <col min="13074" max="13314" width="9.140625" style="2"/>
    <col min="13315" max="13315" width="21.85546875" style="2" customWidth="1"/>
    <col min="13316" max="13316" width="11" style="2" customWidth="1"/>
    <col min="13317" max="13317" width="12" style="2" customWidth="1"/>
    <col min="13318" max="13318" width="6.7109375" style="2" customWidth="1"/>
    <col min="13319" max="13319" width="9.42578125" style="2" customWidth="1"/>
    <col min="13320" max="13328" width="6.7109375" style="2" customWidth="1"/>
    <col min="13329" max="13329" width="19.7109375" style="2" customWidth="1"/>
    <col min="13330" max="13570" width="9.140625" style="2"/>
    <col min="13571" max="13571" width="21.85546875" style="2" customWidth="1"/>
    <col min="13572" max="13572" width="11" style="2" customWidth="1"/>
    <col min="13573" max="13573" width="12" style="2" customWidth="1"/>
    <col min="13574" max="13574" width="6.7109375" style="2" customWidth="1"/>
    <col min="13575" max="13575" width="9.42578125" style="2" customWidth="1"/>
    <col min="13576" max="13584" width="6.7109375" style="2" customWidth="1"/>
    <col min="13585" max="13585" width="19.7109375" style="2" customWidth="1"/>
    <col min="13586" max="13826" width="9.140625" style="2"/>
    <col min="13827" max="13827" width="21.85546875" style="2" customWidth="1"/>
    <col min="13828" max="13828" width="11" style="2" customWidth="1"/>
    <col min="13829" max="13829" width="12" style="2" customWidth="1"/>
    <col min="13830" max="13830" width="6.7109375" style="2" customWidth="1"/>
    <col min="13831" max="13831" width="9.42578125" style="2" customWidth="1"/>
    <col min="13832" max="13840" width="6.7109375" style="2" customWidth="1"/>
    <col min="13841" max="13841" width="19.7109375" style="2" customWidth="1"/>
    <col min="13842" max="14082" width="9.140625" style="2"/>
    <col min="14083" max="14083" width="21.85546875" style="2" customWidth="1"/>
    <col min="14084" max="14084" width="11" style="2" customWidth="1"/>
    <col min="14085" max="14085" width="12" style="2" customWidth="1"/>
    <col min="14086" max="14086" width="6.7109375" style="2" customWidth="1"/>
    <col min="14087" max="14087" width="9.42578125" style="2" customWidth="1"/>
    <col min="14088" max="14096" width="6.7109375" style="2" customWidth="1"/>
    <col min="14097" max="14097" width="19.7109375" style="2" customWidth="1"/>
    <col min="14098" max="14338" width="9.140625" style="2"/>
    <col min="14339" max="14339" width="21.85546875" style="2" customWidth="1"/>
    <col min="14340" max="14340" width="11" style="2" customWidth="1"/>
    <col min="14341" max="14341" width="12" style="2" customWidth="1"/>
    <col min="14342" max="14342" width="6.7109375" style="2" customWidth="1"/>
    <col min="14343" max="14343" width="9.42578125" style="2" customWidth="1"/>
    <col min="14344" max="14352" width="6.7109375" style="2" customWidth="1"/>
    <col min="14353" max="14353" width="19.7109375" style="2" customWidth="1"/>
    <col min="14354" max="14594" width="9.140625" style="2"/>
    <col min="14595" max="14595" width="21.85546875" style="2" customWidth="1"/>
    <col min="14596" max="14596" width="11" style="2" customWidth="1"/>
    <col min="14597" max="14597" width="12" style="2" customWidth="1"/>
    <col min="14598" max="14598" width="6.7109375" style="2" customWidth="1"/>
    <col min="14599" max="14599" width="9.42578125" style="2" customWidth="1"/>
    <col min="14600" max="14608" width="6.7109375" style="2" customWidth="1"/>
    <col min="14609" max="14609" width="19.7109375" style="2" customWidth="1"/>
    <col min="14610" max="14850" width="9.140625" style="2"/>
    <col min="14851" max="14851" width="21.85546875" style="2" customWidth="1"/>
    <col min="14852" max="14852" width="11" style="2" customWidth="1"/>
    <col min="14853" max="14853" width="12" style="2" customWidth="1"/>
    <col min="14854" max="14854" width="6.7109375" style="2" customWidth="1"/>
    <col min="14855" max="14855" width="9.42578125" style="2" customWidth="1"/>
    <col min="14856" max="14864" width="6.7109375" style="2" customWidth="1"/>
    <col min="14865" max="14865" width="19.7109375" style="2" customWidth="1"/>
    <col min="14866" max="15106" width="9.140625" style="2"/>
    <col min="15107" max="15107" width="21.85546875" style="2" customWidth="1"/>
    <col min="15108" max="15108" width="11" style="2" customWidth="1"/>
    <col min="15109" max="15109" width="12" style="2" customWidth="1"/>
    <col min="15110" max="15110" width="6.7109375" style="2" customWidth="1"/>
    <col min="15111" max="15111" width="9.42578125" style="2" customWidth="1"/>
    <col min="15112" max="15120" width="6.7109375" style="2" customWidth="1"/>
    <col min="15121" max="15121" width="19.7109375" style="2" customWidth="1"/>
    <col min="15122" max="15362" width="9.140625" style="2"/>
    <col min="15363" max="15363" width="21.85546875" style="2" customWidth="1"/>
    <col min="15364" max="15364" width="11" style="2" customWidth="1"/>
    <col min="15365" max="15365" width="12" style="2" customWidth="1"/>
    <col min="15366" max="15366" width="6.7109375" style="2" customWidth="1"/>
    <col min="15367" max="15367" width="9.42578125" style="2" customWidth="1"/>
    <col min="15368" max="15376" width="6.7109375" style="2" customWidth="1"/>
    <col min="15377" max="15377" width="19.7109375" style="2" customWidth="1"/>
    <col min="15378" max="15618" width="9.140625" style="2"/>
    <col min="15619" max="15619" width="21.85546875" style="2" customWidth="1"/>
    <col min="15620" max="15620" width="11" style="2" customWidth="1"/>
    <col min="15621" max="15621" width="12" style="2" customWidth="1"/>
    <col min="15622" max="15622" width="6.7109375" style="2" customWidth="1"/>
    <col min="15623" max="15623" width="9.42578125" style="2" customWidth="1"/>
    <col min="15624" max="15632" width="6.7109375" style="2" customWidth="1"/>
    <col min="15633" max="15633" width="19.7109375" style="2" customWidth="1"/>
    <col min="15634" max="15874" width="9.140625" style="2"/>
    <col min="15875" max="15875" width="21.85546875" style="2" customWidth="1"/>
    <col min="15876" max="15876" width="11" style="2" customWidth="1"/>
    <col min="15877" max="15877" width="12" style="2" customWidth="1"/>
    <col min="15878" max="15878" width="6.7109375" style="2" customWidth="1"/>
    <col min="15879" max="15879" width="9.42578125" style="2" customWidth="1"/>
    <col min="15880" max="15888" width="6.7109375" style="2" customWidth="1"/>
    <col min="15889" max="15889" width="19.7109375" style="2" customWidth="1"/>
    <col min="15890" max="16130" width="9.140625" style="2"/>
    <col min="16131" max="16131" width="21.85546875" style="2" customWidth="1"/>
    <col min="16132" max="16132" width="11" style="2" customWidth="1"/>
    <col min="16133" max="16133" width="12" style="2" customWidth="1"/>
    <col min="16134" max="16134" width="6.7109375" style="2" customWidth="1"/>
    <col min="16135" max="16135" width="9.42578125" style="2" customWidth="1"/>
    <col min="16136" max="16144" width="6.7109375" style="2" customWidth="1"/>
    <col min="16145" max="16145" width="19.7109375" style="2" customWidth="1"/>
    <col min="16146" max="16384" width="9.140625" style="2"/>
  </cols>
  <sheetData>
    <row r="1" spans="1:18" ht="19.5" customHeight="1" x14ac:dyDescent="0.2">
      <c r="A1" s="1285" t="s">
        <v>411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  <c r="P1" s="1285"/>
      <c r="Q1" s="1467"/>
      <c r="R1" s="1467"/>
    </row>
    <row r="2" spans="1:18" ht="15.75" x14ac:dyDescent="0.2">
      <c r="A2" s="1286" t="s">
        <v>412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  <c r="P2" s="1286"/>
      <c r="Q2" s="1468"/>
      <c r="R2" s="1468"/>
    </row>
    <row r="3" spans="1:18" ht="15.75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  <c r="P3" s="1286"/>
      <c r="Q3" s="1468"/>
      <c r="R3" s="1468"/>
    </row>
    <row r="4" spans="1:18" s="25" customFormat="1" ht="27.75" customHeight="1" x14ac:dyDescent="0.25">
      <c r="A4" s="615" t="s">
        <v>124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106" t="s">
        <v>125</v>
      </c>
    </row>
    <row r="5" spans="1:18" ht="31.5" customHeight="1" thickBot="1" x14ac:dyDescent="0.25">
      <c r="A5" s="1461" t="s">
        <v>979</v>
      </c>
      <c r="B5" s="1292" t="s">
        <v>564</v>
      </c>
      <c r="C5" s="1293"/>
      <c r="D5" s="1293"/>
      <c r="E5" s="1293"/>
      <c r="F5" s="1293"/>
      <c r="G5" s="1293"/>
      <c r="H5" s="1356" t="s">
        <v>565</v>
      </c>
      <c r="I5" s="1363"/>
      <c r="J5" s="1363"/>
      <c r="K5" s="1363"/>
      <c r="L5" s="1363"/>
      <c r="M5" s="1465" t="s">
        <v>608</v>
      </c>
      <c r="N5" s="1466"/>
      <c r="O5" s="1466"/>
      <c r="P5" s="1466"/>
      <c r="Q5" s="1466"/>
      <c r="R5" s="1469" t="s">
        <v>980</v>
      </c>
    </row>
    <row r="6" spans="1:18" ht="54.75" customHeight="1" thickTop="1" x14ac:dyDescent="0.2">
      <c r="A6" s="1462"/>
      <c r="B6" s="693" t="s">
        <v>387</v>
      </c>
      <c r="C6" s="80" t="s">
        <v>1047</v>
      </c>
      <c r="D6" s="957" t="s">
        <v>703</v>
      </c>
      <c r="E6" s="694" t="s">
        <v>524</v>
      </c>
      <c r="F6" s="693" t="s">
        <v>588</v>
      </c>
      <c r="G6" s="694" t="s">
        <v>523</v>
      </c>
      <c r="H6" s="693" t="s">
        <v>34</v>
      </c>
      <c r="I6" s="693" t="s">
        <v>387</v>
      </c>
      <c r="J6" s="80" t="s">
        <v>1047</v>
      </c>
      <c r="K6" s="694" t="s">
        <v>524</v>
      </c>
      <c r="L6" s="694" t="s">
        <v>523</v>
      </c>
      <c r="M6" s="693" t="s">
        <v>34</v>
      </c>
      <c r="N6" s="693" t="s">
        <v>387</v>
      </c>
      <c r="O6" s="1015" t="s">
        <v>1047</v>
      </c>
      <c r="P6" s="694" t="s">
        <v>524</v>
      </c>
      <c r="Q6" s="694" t="s">
        <v>523</v>
      </c>
      <c r="R6" s="1470"/>
    </row>
    <row r="7" spans="1:18" ht="23.25" customHeight="1" thickBot="1" x14ac:dyDescent="0.25">
      <c r="A7" s="958" t="s">
        <v>539</v>
      </c>
      <c r="B7" s="110">
        <f>N7+I7</f>
        <v>1152</v>
      </c>
      <c r="C7" s="110">
        <f>O7+J7</f>
        <v>0</v>
      </c>
      <c r="D7" s="959">
        <f>(E7/$E$17)*100</f>
        <v>32.277710109622411</v>
      </c>
      <c r="E7" s="110">
        <f t="shared" ref="E7:E16" si="0">P7+K7</f>
        <v>265</v>
      </c>
      <c r="F7" s="959">
        <f>(G7/$G$17)*100</f>
        <v>46.906398730830254</v>
      </c>
      <c r="G7" s="110">
        <f t="shared" ref="G7:G16" si="1">Q7+L7</f>
        <v>887</v>
      </c>
      <c r="H7" s="960">
        <f>(I7/$I$17)*100</f>
        <v>48.851774530271399</v>
      </c>
      <c r="I7" s="110">
        <f>L7+K7+J7</f>
        <v>936</v>
      </c>
      <c r="J7" s="110">
        <v>0</v>
      </c>
      <c r="K7" s="111">
        <v>170</v>
      </c>
      <c r="L7" s="111">
        <v>766</v>
      </c>
      <c r="M7" s="960">
        <f>(N7/$N$17)*100</f>
        <v>27.06766917293233</v>
      </c>
      <c r="N7" s="110">
        <f>Q7+P7+O7</f>
        <v>216</v>
      </c>
      <c r="O7" s="110">
        <v>0</v>
      </c>
      <c r="P7" s="961">
        <v>95</v>
      </c>
      <c r="Q7" s="961">
        <v>121</v>
      </c>
      <c r="R7" s="962" t="s">
        <v>35</v>
      </c>
    </row>
    <row r="8" spans="1:18" ht="23.25" customHeight="1" thickBot="1" x14ac:dyDescent="0.25">
      <c r="A8" s="493" t="s">
        <v>540</v>
      </c>
      <c r="B8" s="102">
        <f t="shared" ref="B8:B16" si="2">N8+I8</f>
        <v>628</v>
      </c>
      <c r="C8" s="102">
        <f t="shared" ref="C8:C16" si="3">O8+J8</f>
        <v>0</v>
      </c>
      <c r="D8" s="202">
        <f t="shared" ref="D8:D16" si="4">(E8/$E$17)*100</f>
        <v>26.674786845310592</v>
      </c>
      <c r="E8" s="102">
        <f t="shared" si="0"/>
        <v>219</v>
      </c>
      <c r="F8" s="202">
        <f>(G8/$G$17)*100</f>
        <v>21.628767847699628</v>
      </c>
      <c r="G8" s="102">
        <f t="shared" si="1"/>
        <v>409</v>
      </c>
      <c r="H8" s="570">
        <f t="shared" ref="H8:H14" si="5">(I8/$I$17)*100</f>
        <v>20.668058455114824</v>
      </c>
      <c r="I8" s="102">
        <f t="shared" ref="I8:I16" si="6">L8+K8+J8</f>
        <v>396</v>
      </c>
      <c r="J8" s="102">
        <v>0</v>
      </c>
      <c r="K8" s="103">
        <v>115</v>
      </c>
      <c r="L8" s="103">
        <v>281</v>
      </c>
      <c r="M8" s="570">
        <f>(N8/$N$17)*100</f>
        <v>29.072681704260649</v>
      </c>
      <c r="N8" s="102">
        <f>Q8+P8+O8</f>
        <v>232</v>
      </c>
      <c r="O8" s="102">
        <v>0</v>
      </c>
      <c r="P8" s="98">
        <v>104</v>
      </c>
      <c r="Q8" s="98">
        <v>128</v>
      </c>
      <c r="R8" s="514" t="s">
        <v>36</v>
      </c>
    </row>
    <row r="9" spans="1:18" ht="23.25" customHeight="1" thickBot="1" x14ac:dyDescent="0.25">
      <c r="A9" s="491" t="s">
        <v>541</v>
      </c>
      <c r="B9" s="104">
        <f t="shared" si="2"/>
        <v>177</v>
      </c>
      <c r="C9" s="104">
        <f t="shared" si="3"/>
        <v>0</v>
      </c>
      <c r="D9" s="203">
        <f t="shared" si="4"/>
        <v>7.7953714981729592</v>
      </c>
      <c r="E9" s="104">
        <f t="shared" si="0"/>
        <v>64</v>
      </c>
      <c r="F9" s="203">
        <f t="shared" ref="F9:F16" si="7">(G9/$G$17)*100</f>
        <v>5.9756742464304606</v>
      </c>
      <c r="G9" s="104">
        <f t="shared" si="1"/>
        <v>113</v>
      </c>
      <c r="H9" s="571">
        <f t="shared" si="5"/>
        <v>7.3068893528183718</v>
      </c>
      <c r="I9" s="104">
        <f t="shared" si="6"/>
        <v>140</v>
      </c>
      <c r="J9" s="104">
        <v>0</v>
      </c>
      <c r="K9" s="105">
        <v>39</v>
      </c>
      <c r="L9" s="105">
        <v>101</v>
      </c>
      <c r="M9" s="571">
        <f t="shared" ref="M9:M16" si="8">(N9/$N$17)*100</f>
        <v>4.6365914786967419</v>
      </c>
      <c r="N9" s="104">
        <f>Q9+P9+O9</f>
        <v>37</v>
      </c>
      <c r="O9" s="104">
        <v>0</v>
      </c>
      <c r="P9" s="99">
        <v>25</v>
      </c>
      <c r="Q9" s="99">
        <v>12</v>
      </c>
      <c r="R9" s="515" t="s">
        <v>37</v>
      </c>
    </row>
    <row r="10" spans="1:18" ht="23.25" customHeight="1" thickBot="1" x14ac:dyDescent="0.25">
      <c r="A10" s="493" t="s">
        <v>542</v>
      </c>
      <c r="B10" s="102">
        <f t="shared" si="2"/>
        <v>108</v>
      </c>
      <c r="C10" s="102">
        <f t="shared" si="3"/>
        <v>0</v>
      </c>
      <c r="D10" s="202">
        <f t="shared" si="4"/>
        <v>4.9939098660170522</v>
      </c>
      <c r="E10" s="102">
        <f t="shared" si="0"/>
        <v>41</v>
      </c>
      <c r="F10" s="202">
        <f t="shared" si="7"/>
        <v>3.5430988894764677</v>
      </c>
      <c r="G10" s="102">
        <f t="shared" si="1"/>
        <v>67</v>
      </c>
      <c r="H10" s="570">
        <f t="shared" si="5"/>
        <v>3.2359081419624216</v>
      </c>
      <c r="I10" s="102">
        <f t="shared" si="6"/>
        <v>62</v>
      </c>
      <c r="J10" s="102">
        <v>0</v>
      </c>
      <c r="K10" s="103">
        <v>21</v>
      </c>
      <c r="L10" s="103">
        <v>41</v>
      </c>
      <c r="M10" s="570">
        <f t="shared" si="8"/>
        <v>5.7644110275689222</v>
      </c>
      <c r="N10" s="102">
        <f t="shared" ref="N10:N16" si="9">Q10+P10+O10</f>
        <v>46</v>
      </c>
      <c r="O10" s="102">
        <v>0</v>
      </c>
      <c r="P10" s="98">
        <v>20</v>
      </c>
      <c r="Q10" s="98">
        <v>26</v>
      </c>
      <c r="R10" s="514" t="s">
        <v>38</v>
      </c>
    </row>
    <row r="11" spans="1:18" ht="23.25" customHeight="1" thickBot="1" x14ac:dyDescent="0.25">
      <c r="A11" s="491" t="s">
        <v>543</v>
      </c>
      <c r="B11" s="104">
        <f t="shared" si="2"/>
        <v>81</v>
      </c>
      <c r="C11" s="104">
        <f t="shared" si="3"/>
        <v>0</v>
      </c>
      <c r="D11" s="203">
        <f t="shared" si="4"/>
        <v>2.9232643118148598</v>
      </c>
      <c r="E11" s="104">
        <f t="shared" si="0"/>
        <v>24</v>
      </c>
      <c r="F11" s="203">
        <f t="shared" si="7"/>
        <v>3.0142781597038604</v>
      </c>
      <c r="G11" s="104">
        <f t="shared" si="1"/>
        <v>57</v>
      </c>
      <c r="H11" s="571">
        <f t="shared" si="5"/>
        <v>2.9227557411273484</v>
      </c>
      <c r="I11" s="104">
        <f t="shared" si="6"/>
        <v>56</v>
      </c>
      <c r="J11" s="104">
        <v>0</v>
      </c>
      <c r="K11" s="105">
        <v>14</v>
      </c>
      <c r="L11" s="105">
        <v>42</v>
      </c>
      <c r="M11" s="571">
        <f t="shared" si="8"/>
        <v>3.132832080200501</v>
      </c>
      <c r="N11" s="104">
        <f t="shared" si="9"/>
        <v>25</v>
      </c>
      <c r="O11" s="104">
        <v>0</v>
      </c>
      <c r="P11" s="99">
        <v>10</v>
      </c>
      <c r="Q11" s="99">
        <v>15</v>
      </c>
      <c r="R11" s="515" t="s">
        <v>39</v>
      </c>
    </row>
    <row r="12" spans="1:18" ht="23.25" customHeight="1" thickBot="1" x14ac:dyDescent="0.25">
      <c r="A12" s="493" t="s">
        <v>544</v>
      </c>
      <c r="B12" s="102">
        <f t="shared" si="2"/>
        <v>9</v>
      </c>
      <c r="C12" s="102">
        <f t="shared" si="3"/>
        <v>0</v>
      </c>
      <c r="D12" s="202">
        <f t="shared" si="4"/>
        <v>0.36540803897685747</v>
      </c>
      <c r="E12" s="102">
        <f t="shared" si="0"/>
        <v>3</v>
      </c>
      <c r="F12" s="202">
        <f t="shared" si="7"/>
        <v>0.31729243786356426</v>
      </c>
      <c r="G12" s="102">
        <f t="shared" si="1"/>
        <v>6</v>
      </c>
      <c r="H12" s="570">
        <f t="shared" si="5"/>
        <v>0.20876826722338201</v>
      </c>
      <c r="I12" s="102">
        <f t="shared" si="6"/>
        <v>4</v>
      </c>
      <c r="J12" s="102">
        <v>0</v>
      </c>
      <c r="K12" s="103">
        <v>1</v>
      </c>
      <c r="L12" s="103">
        <v>3</v>
      </c>
      <c r="M12" s="570">
        <f t="shared" si="8"/>
        <v>0.62656641604010022</v>
      </c>
      <c r="N12" s="102">
        <f t="shared" si="9"/>
        <v>5</v>
      </c>
      <c r="O12" s="102">
        <v>0</v>
      </c>
      <c r="P12" s="98">
        <v>2</v>
      </c>
      <c r="Q12" s="98">
        <v>3</v>
      </c>
      <c r="R12" s="514" t="s">
        <v>40</v>
      </c>
    </row>
    <row r="13" spans="1:18" ht="23.25" customHeight="1" thickBot="1" x14ac:dyDescent="0.25">
      <c r="A13" s="491" t="s">
        <v>568</v>
      </c>
      <c r="B13" s="104">
        <f t="shared" si="2"/>
        <v>88</v>
      </c>
      <c r="C13" s="104">
        <f t="shared" si="3"/>
        <v>0</v>
      </c>
      <c r="D13" s="203">
        <f t="shared" si="4"/>
        <v>3.6540803897685747</v>
      </c>
      <c r="E13" s="104">
        <f t="shared" si="0"/>
        <v>30</v>
      </c>
      <c r="F13" s="203">
        <f t="shared" si="7"/>
        <v>3.0671602326811214</v>
      </c>
      <c r="G13" s="104">
        <f t="shared" si="1"/>
        <v>58</v>
      </c>
      <c r="H13" s="571">
        <f t="shared" si="5"/>
        <v>2.0876826722338206</v>
      </c>
      <c r="I13" s="104">
        <f t="shared" si="6"/>
        <v>40</v>
      </c>
      <c r="J13" s="104">
        <v>0</v>
      </c>
      <c r="K13" s="105">
        <v>7</v>
      </c>
      <c r="L13" s="105">
        <v>33</v>
      </c>
      <c r="M13" s="571">
        <f t="shared" si="8"/>
        <v>6.0150375939849621</v>
      </c>
      <c r="N13" s="104">
        <f t="shared" si="9"/>
        <v>48</v>
      </c>
      <c r="O13" s="104">
        <v>0</v>
      </c>
      <c r="P13" s="99">
        <v>23</v>
      </c>
      <c r="Q13" s="99">
        <v>25</v>
      </c>
      <c r="R13" s="515" t="s">
        <v>41</v>
      </c>
    </row>
    <row r="14" spans="1:18" ht="23.25" customHeight="1" thickBot="1" x14ac:dyDescent="0.25">
      <c r="A14" s="1040" t="s">
        <v>546</v>
      </c>
      <c r="B14" s="102">
        <f t="shared" si="2"/>
        <v>58</v>
      </c>
      <c r="C14" s="102">
        <f t="shared" si="3"/>
        <v>0</v>
      </c>
      <c r="D14" s="202">
        <f t="shared" si="4"/>
        <v>1.0962241169305724</v>
      </c>
      <c r="E14" s="102">
        <f t="shared" si="0"/>
        <v>9</v>
      </c>
      <c r="F14" s="202">
        <f t="shared" si="7"/>
        <v>2.5912215758857746</v>
      </c>
      <c r="G14" s="102">
        <f t="shared" si="1"/>
        <v>49</v>
      </c>
      <c r="H14" s="570">
        <f t="shared" si="5"/>
        <v>2.4008350730688934</v>
      </c>
      <c r="I14" s="102">
        <f t="shared" si="6"/>
        <v>46</v>
      </c>
      <c r="J14" s="102">
        <v>0</v>
      </c>
      <c r="K14" s="103">
        <v>7</v>
      </c>
      <c r="L14" s="103">
        <v>39</v>
      </c>
      <c r="M14" s="570">
        <f t="shared" si="8"/>
        <v>1.5037593984962405</v>
      </c>
      <c r="N14" s="102">
        <f t="shared" si="9"/>
        <v>12</v>
      </c>
      <c r="O14" s="102">
        <v>0</v>
      </c>
      <c r="P14" s="98">
        <v>2</v>
      </c>
      <c r="Q14" s="98">
        <v>10</v>
      </c>
      <c r="R14" s="514" t="s">
        <v>500</v>
      </c>
    </row>
    <row r="15" spans="1:18" ht="23.25" customHeight="1" thickBot="1" x14ac:dyDescent="0.25">
      <c r="A15" s="1042" t="s">
        <v>552</v>
      </c>
      <c r="B15" s="1039">
        <f t="shared" si="2"/>
        <v>154</v>
      </c>
      <c r="C15" s="451">
        <f t="shared" si="3"/>
        <v>0</v>
      </c>
      <c r="D15" s="963">
        <f t="shared" si="4"/>
        <v>7.4299634591961023</v>
      </c>
      <c r="E15" s="451">
        <f t="shared" si="0"/>
        <v>61</v>
      </c>
      <c r="F15" s="963">
        <f t="shared" si="7"/>
        <v>4.918032786885246</v>
      </c>
      <c r="G15" s="451">
        <f t="shared" si="1"/>
        <v>93</v>
      </c>
      <c r="H15" s="964">
        <f>(I15/$I$17)*100</f>
        <v>0.15657620041753653</v>
      </c>
      <c r="I15" s="451">
        <f t="shared" si="6"/>
        <v>3</v>
      </c>
      <c r="J15" s="451">
        <v>0</v>
      </c>
      <c r="K15" s="965">
        <v>1</v>
      </c>
      <c r="L15" s="965">
        <v>2</v>
      </c>
      <c r="M15" s="964">
        <f t="shared" si="8"/>
        <v>18.922305764411025</v>
      </c>
      <c r="N15" s="104">
        <f t="shared" si="9"/>
        <v>151</v>
      </c>
      <c r="O15" s="104">
        <v>0</v>
      </c>
      <c r="P15" s="99">
        <v>60</v>
      </c>
      <c r="Q15" s="99">
        <v>91</v>
      </c>
      <c r="R15" s="966" t="s">
        <v>175</v>
      </c>
    </row>
    <row r="16" spans="1:18" ht="23.25" customHeight="1" x14ac:dyDescent="0.2">
      <c r="A16" s="1041" t="s">
        <v>69</v>
      </c>
      <c r="B16" s="1094">
        <f t="shared" si="2"/>
        <v>259</v>
      </c>
      <c r="C16" s="1023">
        <f t="shared" si="3"/>
        <v>2</v>
      </c>
      <c r="D16" s="1023">
        <f t="shared" si="4"/>
        <v>12.78928136419001</v>
      </c>
      <c r="E16" s="1024">
        <f t="shared" si="0"/>
        <v>105</v>
      </c>
      <c r="F16" s="1023">
        <f t="shared" si="7"/>
        <v>8.0380750925436288</v>
      </c>
      <c r="G16" s="1024">
        <f t="shared" si="1"/>
        <v>152</v>
      </c>
      <c r="H16" s="1025">
        <f>(I16/$I$17)*100</f>
        <v>12.160751565762004</v>
      </c>
      <c r="I16" s="1024">
        <f t="shared" si="6"/>
        <v>233</v>
      </c>
      <c r="J16" s="1024">
        <v>2</v>
      </c>
      <c r="K16" s="1026">
        <v>91</v>
      </c>
      <c r="L16" s="1026">
        <v>140</v>
      </c>
      <c r="M16" s="1025">
        <f t="shared" si="8"/>
        <v>3.2581453634085209</v>
      </c>
      <c r="N16" s="1024">
        <f t="shared" si="9"/>
        <v>26</v>
      </c>
      <c r="O16" s="1024">
        <v>0</v>
      </c>
      <c r="P16" s="1027">
        <v>14</v>
      </c>
      <c r="Q16" s="1027">
        <v>12</v>
      </c>
      <c r="R16" s="1036" t="s">
        <v>70</v>
      </c>
    </row>
    <row r="17" spans="1:18" s="25" customFormat="1" ht="23.25" customHeight="1" x14ac:dyDescent="0.2">
      <c r="A17" s="1184" t="s">
        <v>42</v>
      </c>
      <c r="B17" s="1185">
        <f>SUM(B7:B16)</f>
        <v>2714</v>
      </c>
      <c r="C17" s="1186">
        <f t="shared" ref="C17:Q17" si="10">SUM(C7:C16)</f>
        <v>2</v>
      </c>
      <c r="D17" s="1187">
        <f t="shared" si="10"/>
        <v>100</v>
      </c>
      <c r="E17" s="1186">
        <f t="shared" si="10"/>
        <v>821</v>
      </c>
      <c r="F17" s="1186">
        <f t="shared" si="10"/>
        <v>100</v>
      </c>
      <c r="G17" s="1186">
        <f t="shared" si="10"/>
        <v>1891</v>
      </c>
      <c r="H17" s="1186">
        <f t="shared" si="10"/>
        <v>99.999999999999986</v>
      </c>
      <c r="I17" s="1186">
        <f t="shared" si="10"/>
        <v>1916</v>
      </c>
      <c r="J17" s="1186">
        <f t="shared" si="10"/>
        <v>2</v>
      </c>
      <c r="K17" s="1186">
        <f t="shared" si="10"/>
        <v>466</v>
      </c>
      <c r="L17" s="1186">
        <f t="shared" si="10"/>
        <v>1448</v>
      </c>
      <c r="M17" s="1186">
        <f t="shared" si="10"/>
        <v>99.999999999999986</v>
      </c>
      <c r="N17" s="1186">
        <f t="shared" si="10"/>
        <v>798</v>
      </c>
      <c r="O17" s="1186">
        <f t="shared" si="10"/>
        <v>0</v>
      </c>
      <c r="P17" s="1186">
        <f t="shared" si="10"/>
        <v>355</v>
      </c>
      <c r="Q17" s="1186">
        <f t="shared" si="10"/>
        <v>443</v>
      </c>
      <c r="R17" s="1188" t="s">
        <v>43</v>
      </c>
    </row>
    <row r="19" spans="1:18" x14ac:dyDescent="0.2">
      <c r="N19" s="107"/>
      <c r="O19" s="107"/>
      <c r="P19" s="107"/>
      <c r="Q19" s="107"/>
    </row>
    <row r="20" spans="1:18" s="25" customFormat="1" ht="15" customHeight="1" x14ac:dyDescent="0.25">
      <c r="A20" s="3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107"/>
      <c r="O20" s="38"/>
      <c r="P20" s="38"/>
      <c r="Q20" s="38"/>
      <c r="R20" s="38"/>
    </row>
    <row r="21" spans="1:18" s="25" customFormat="1" x14ac:dyDescent="0.25">
      <c r="A21" s="3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8"/>
      <c r="N21" s="38"/>
      <c r="O21" s="38"/>
      <c r="P21" s="38"/>
      <c r="Q21" s="38"/>
      <c r="R21" s="38"/>
    </row>
    <row r="22" spans="1:18" s="25" customFormat="1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</row>
  </sheetData>
  <mergeCells count="8">
    <mergeCell ref="M5:Q5"/>
    <mergeCell ref="H5:L5"/>
    <mergeCell ref="B5:G5"/>
    <mergeCell ref="A1:R1"/>
    <mergeCell ref="A2:R2"/>
    <mergeCell ref="A3:R3"/>
    <mergeCell ref="A5:A6"/>
    <mergeCell ref="R5:R6"/>
  </mergeCells>
  <printOptions horizontalCentered="1" verticalCentered="1"/>
  <pageMargins left="0" right="0" top="0" bottom="0" header="0.51181102362204722" footer="0.51181102362204722"/>
  <pageSetup paperSize="9" scale="81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9"/>
  <dimension ref="A1:P37"/>
  <sheetViews>
    <sheetView view="pageBreakPreview" zoomScaleNormal="100" zoomScaleSheetLayoutView="100" workbookViewId="0">
      <selection activeCell="O18" sqref="O18"/>
    </sheetView>
  </sheetViews>
  <sheetFormatPr defaultColWidth="8.85546875" defaultRowHeight="15.75" x14ac:dyDescent="0.2"/>
  <cols>
    <col min="1" max="1" width="22.7109375" style="3" customWidth="1"/>
    <col min="2" max="13" width="8.85546875" style="3" customWidth="1"/>
    <col min="14" max="14" width="15.28515625" style="3" customWidth="1"/>
    <col min="15" max="258" width="9.140625" style="9"/>
    <col min="259" max="259" width="22.7109375" style="9" customWidth="1"/>
    <col min="260" max="260" width="11.28515625" style="9" customWidth="1"/>
    <col min="261" max="268" width="8.7109375" style="9" customWidth="1"/>
    <col min="269" max="269" width="22.7109375" style="9" customWidth="1"/>
    <col min="270" max="514" width="9.140625" style="9"/>
    <col min="515" max="515" width="22.7109375" style="9" customWidth="1"/>
    <col min="516" max="516" width="11.28515625" style="9" customWidth="1"/>
    <col min="517" max="524" width="8.7109375" style="9" customWidth="1"/>
    <col min="525" max="525" width="22.7109375" style="9" customWidth="1"/>
    <col min="526" max="770" width="9.140625" style="9"/>
    <col min="771" max="771" width="22.7109375" style="9" customWidth="1"/>
    <col min="772" max="772" width="11.28515625" style="9" customWidth="1"/>
    <col min="773" max="780" width="8.7109375" style="9" customWidth="1"/>
    <col min="781" max="781" width="22.7109375" style="9" customWidth="1"/>
    <col min="782" max="1026" width="9.140625" style="9"/>
    <col min="1027" max="1027" width="22.7109375" style="9" customWidth="1"/>
    <col min="1028" max="1028" width="11.28515625" style="9" customWidth="1"/>
    <col min="1029" max="1036" width="8.7109375" style="9" customWidth="1"/>
    <col min="1037" max="1037" width="22.7109375" style="9" customWidth="1"/>
    <col min="1038" max="1282" width="9.140625" style="9"/>
    <col min="1283" max="1283" width="22.7109375" style="9" customWidth="1"/>
    <col min="1284" max="1284" width="11.28515625" style="9" customWidth="1"/>
    <col min="1285" max="1292" width="8.7109375" style="9" customWidth="1"/>
    <col min="1293" max="1293" width="22.7109375" style="9" customWidth="1"/>
    <col min="1294" max="1538" width="9.140625" style="9"/>
    <col min="1539" max="1539" width="22.7109375" style="9" customWidth="1"/>
    <col min="1540" max="1540" width="11.28515625" style="9" customWidth="1"/>
    <col min="1541" max="1548" width="8.7109375" style="9" customWidth="1"/>
    <col min="1549" max="1549" width="22.7109375" style="9" customWidth="1"/>
    <col min="1550" max="1794" width="9.140625" style="9"/>
    <col min="1795" max="1795" width="22.7109375" style="9" customWidth="1"/>
    <col min="1796" max="1796" width="11.28515625" style="9" customWidth="1"/>
    <col min="1797" max="1804" width="8.7109375" style="9" customWidth="1"/>
    <col min="1805" max="1805" width="22.7109375" style="9" customWidth="1"/>
    <col min="1806" max="2050" width="9.140625" style="9"/>
    <col min="2051" max="2051" width="22.7109375" style="9" customWidth="1"/>
    <col min="2052" max="2052" width="11.28515625" style="9" customWidth="1"/>
    <col min="2053" max="2060" width="8.7109375" style="9" customWidth="1"/>
    <col min="2061" max="2061" width="22.7109375" style="9" customWidth="1"/>
    <col min="2062" max="2306" width="9.140625" style="9"/>
    <col min="2307" max="2307" width="22.7109375" style="9" customWidth="1"/>
    <col min="2308" max="2308" width="11.28515625" style="9" customWidth="1"/>
    <col min="2309" max="2316" width="8.7109375" style="9" customWidth="1"/>
    <col min="2317" max="2317" width="22.7109375" style="9" customWidth="1"/>
    <col min="2318" max="2562" width="9.140625" style="9"/>
    <col min="2563" max="2563" width="22.7109375" style="9" customWidth="1"/>
    <col min="2564" max="2564" width="11.28515625" style="9" customWidth="1"/>
    <col min="2565" max="2572" width="8.7109375" style="9" customWidth="1"/>
    <col min="2573" max="2573" width="22.7109375" style="9" customWidth="1"/>
    <col min="2574" max="2818" width="9.140625" style="9"/>
    <col min="2819" max="2819" width="22.7109375" style="9" customWidth="1"/>
    <col min="2820" max="2820" width="11.28515625" style="9" customWidth="1"/>
    <col min="2821" max="2828" width="8.7109375" style="9" customWidth="1"/>
    <col min="2829" max="2829" width="22.7109375" style="9" customWidth="1"/>
    <col min="2830" max="3074" width="9.140625" style="9"/>
    <col min="3075" max="3075" width="22.7109375" style="9" customWidth="1"/>
    <col min="3076" max="3076" width="11.28515625" style="9" customWidth="1"/>
    <col min="3077" max="3084" width="8.7109375" style="9" customWidth="1"/>
    <col min="3085" max="3085" width="22.7109375" style="9" customWidth="1"/>
    <col min="3086" max="3330" width="9.140625" style="9"/>
    <col min="3331" max="3331" width="22.7109375" style="9" customWidth="1"/>
    <col min="3332" max="3332" width="11.28515625" style="9" customWidth="1"/>
    <col min="3333" max="3340" width="8.7109375" style="9" customWidth="1"/>
    <col min="3341" max="3341" width="22.7109375" style="9" customWidth="1"/>
    <col min="3342" max="3586" width="9.140625" style="9"/>
    <col min="3587" max="3587" width="22.7109375" style="9" customWidth="1"/>
    <col min="3588" max="3588" width="11.28515625" style="9" customWidth="1"/>
    <col min="3589" max="3596" width="8.7109375" style="9" customWidth="1"/>
    <col min="3597" max="3597" width="22.7109375" style="9" customWidth="1"/>
    <col min="3598" max="3842" width="9.140625" style="9"/>
    <col min="3843" max="3843" width="22.7109375" style="9" customWidth="1"/>
    <col min="3844" max="3844" width="11.28515625" style="9" customWidth="1"/>
    <col min="3845" max="3852" width="8.7109375" style="9" customWidth="1"/>
    <col min="3853" max="3853" width="22.7109375" style="9" customWidth="1"/>
    <col min="3854" max="4098" width="9.140625" style="9"/>
    <col min="4099" max="4099" width="22.7109375" style="9" customWidth="1"/>
    <col min="4100" max="4100" width="11.28515625" style="9" customWidth="1"/>
    <col min="4101" max="4108" width="8.7109375" style="9" customWidth="1"/>
    <col min="4109" max="4109" width="22.7109375" style="9" customWidth="1"/>
    <col min="4110" max="4354" width="9.140625" style="9"/>
    <col min="4355" max="4355" width="22.7109375" style="9" customWidth="1"/>
    <col min="4356" max="4356" width="11.28515625" style="9" customWidth="1"/>
    <col min="4357" max="4364" width="8.7109375" style="9" customWidth="1"/>
    <col min="4365" max="4365" width="22.7109375" style="9" customWidth="1"/>
    <col min="4366" max="4610" width="9.140625" style="9"/>
    <col min="4611" max="4611" width="22.7109375" style="9" customWidth="1"/>
    <col min="4612" max="4612" width="11.28515625" style="9" customWidth="1"/>
    <col min="4613" max="4620" width="8.7109375" style="9" customWidth="1"/>
    <col min="4621" max="4621" width="22.7109375" style="9" customWidth="1"/>
    <col min="4622" max="4866" width="9.140625" style="9"/>
    <col min="4867" max="4867" width="22.7109375" style="9" customWidth="1"/>
    <col min="4868" max="4868" width="11.28515625" style="9" customWidth="1"/>
    <col min="4869" max="4876" width="8.7109375" style="9" customWidth="1"/>
    <col min="4877" max="4877" width="22.7109375" style="9" customWidth="1"/>
    <col min="4878" max="5122" width="9.140625" style="9"/>
    <col min="5123" max="5123" width="22.7109375" style="9" customWidth="1"/>
    <col min="5124" max="5124" width="11.28515625" style="9" customWidth="1"/>
    <col min="5125" max="5132" width="8.7109375" style="9" customWidth="1"/>
    <col min="5133" max="5133" width="22.7109375" style="9" customWidth="1"/>
    <col min="5134" max="5378" width="9.140625" style="9"/>
    <col min="5379" max="5379" width="22.7109375" style="9" customWidth="1"/>
    <col min="5380" max="5380" width="11.28515625" style="9" customWidth="1"/>
    <col min="5381" max="5388" width="8.7109375" style="9" customWidth="1"/>
    <col min="5389" max="5389" width="22.7109375" style="9" customWidth="1"/>
    <col min="5390" max="5634" width="9.140625" style="9"/>
    <col min="5635" max="5635" width="22.7109375" style="9" customWidth="1"/>
    <col min="5636" max="5636" width="11.28515625" style="9" customWidth="1"/>
    <col min="5637" max="5644" width="8.7109375" style="9" customWidth="1"/>
    <col min="5645" max="5645" width="22.7109375" style="9" customWidth="1"/>
    <col min="5646" max="5890" width="9.140625" style="9"/>
    <col min="5891" max="5891" width="22.7109375" style="9" customWidth="1"/>
    <col min="5892" max="5892" width="11.28515625" style="9" customWidth="1"/>
    <col min="5893" max="5900" width="8.7109375" style="9" customWidth="1"/>
    <col min="5901" max="5901" width="22.7109375" style="9" customWidth="1"/>
    <col min="5902" max="6146" width="9.140625" style="9"/>
    <col min="6147" max="6147" width="22.7109375" style="9" customWidth="1"/>
    <col min="6148" max="6148" width="11.28515625" style="9" customWidth="1"/>
    <col min="6149" max="6156" width="8.7109375" style="9" customWidth="1"/>
    <col min="6157" max="6157" width="22.7109375" style="9" customWidth="1"/>
    <col min="6158" max="6402" width="9.140625" style="9"/>
    <col min="6403" max="6403" width="22.7109375" style="9" customWidth="1"/>
    <col min="6404" max="6404" width="11.28515625" style="9" customWidth="1"/>
    <col min="6405" max="6412" width="8.7109375" style="9" customWidth="1"/>
    <col min="6413" max="6413" width="22.7109375" style="9" customWidth="1"/>
    <col min="6414" max="6658" width="9.140625" style="9"/>
    <col min="6659" max="6659" width="22.7109375" style="9" customWidth="1"/>
    <col min="6660" max="6660" width="11.28515625" style="9" customWidth="1"/>
    <col min="6661" max="6668" width="8.7109375" style="9" customWidth="1"/>
    <col min="6669" max="6669" width="22.7109375" style="9" customWidth="1"/>
    <col min="6670" max="6914" width="9.140625" style="9"/>
    <col min="6915" max="6915" width="22.7109375" style="9" customWidth="1"/>
    <col min="6916" max="6916" width="11.28515625" style="9" customWidth="1"/>
    <col min="6917" max="6924" width="8.7109375" style="9" customWidth="1"/>
    <col min="6925" max="6925" width="22.7109375" style="9" customWidth="1"/>
    <col min="6926" max="7170" width="9.140625" style="9"/>
    <col min="7171" max="7171" width="22.7109375" style="9" customWidth="1"/>
    <col min="7172" max="7172" width="11.28515625" style="9" customWidth="1"/>
    <col min="7173" max="7180" width="8.7109375" style="9" customWidth="1"/>
    <col min="7181" max="7181" width="22.7109375" style="9" customWidth="1"/>
    <col min="7182" max="7426" width="9.140625" style="9"/>
    <col min="7427" max="7427" width="22.7109375" style="9" customWidth="1"/>
    <col min="7428" max="7428" width="11.28515625" style="9" customWidth="1"/>
    <col min="7429" max="7436" width="8.7109375" style="9" customWidth="1"/>
    <col min="7437" max="7437" width="22.7109375" style="9" customWidth="1"/>
    <col min="7438" max="7682" width="9.140625" style="9"/>
    <col min="7683" max="7683" width="22.7109375" style="9" customWidth="1"/>
    <col min="7684" max="7684" width="11.28515625" style="9" customWidth="1"/>
    <col min="7685" max="7692" width="8.7109375" style="9" customWidth="1"/>
    <col min="7693" max="7693" width="22.7109375" style="9" customWidth="1"/>
    <col min="7694" max="7938" width="9.140625" style="9"/>
    <col min="7939" max="7939" width="22.7109375" style="9" customWidth="1"/>
    <col min="7940" max="7940" width="11.28515625" style="9" customWidth="1"/>
    <col min="7941" max="7948" width="8.7109375" style="9" customWidth="1"/>
    <col min="7949" max="7949" width="22.7109375" style="9" customWidth="1"/>
    <col min="7950" max="8194" width="9.140625" style="9"/>
    <col min="8195" max="8195" width="22.7109375" style="9" customWidth="1"/>
    <col min="8196" max="8196" width="11.28515625" style="9" customWidth="1"/>
    <col min="8197" max="8204" width="8.7109375" style="9" customWidth="1"/>
    <col min="8205" max="8205" width="22.7109375" style="9" customWidth="1"/>
    <col min="8206" max="8450" width="9.140625" style="9"/>
    <col min="8451" max="8451" width="22.7109375" style="9" customWidth="1"/>
    <col min="8452" max="8452" width="11.28515625" style="9" customWidth="1"/>
    <col min="8453" max="8460" width="8.7109375" style="9" customWidth="1"/>
    <col min="8461" max="8461" width="22.7109375" style="9" customWidth="1"/>
    <col min="8462" max="8706" width="9.140625" style="9"/>
    <col min="8707" max="8707" width="22.7109375" style="9" customWidth="1"/>
    <col min="8708" max="8708" width="11.28515625" style="9" customWidth="1"/>
    <col min="8709" max="8716" width="8.7109375" style="9" customWidth="1"/>
    <col min="8717" max="8717" width="22.7109375" style="9" customWidth="1"/>
    <col min="8718" max="8962" width="9.140625" style="9"/>
    <col min="8963" max="8963" width="22.7109375" style="9" customWidth="1"/>
    <col min="8964" max="8964" width="11.28515625" style="9" customWidth="1"/>
    <col min="8965" max="8972" width="8.7109375" style="9" customWidth="1"/>
    <col min="8973" max="8973" width="22.7109375" style="9" customWidth="1"/>
    <col min="8974" max="9218" width="9.140625" style="9"/>
    <col min="9219" max="9219" width="22.7109375" style="9" customWidth="1"/>
    <col min="9220" max="9220" width="11.28515625" style="9" customWidth="1"/>
    <col min="9221" max="9228" width="8.7109375" style="9" customWidth="1"/>
    <col min="9229" max="9229" width="22.7109375" style="9" customWidth="1"/>
    <col min="9230" max="9474" width="9.140625" style="9"/>
    <col min="9475" max="9475" width="22.7109375" style="9" customWidth="1"/>
    <col min="9476" max="9476" width="11.28515625" style="9" customWidth="1"/>
    <col min="9477" max="9484" width="8.7109375" style="9" customWidth="1"/>
    <col min="9485" max="9485" width="22.7109375" style="9" customWidth="1"/>
    <col min="9486" max="9730" width="9.140625" style="9"/>
    <col min="9731" max="9731" width="22.7109375" style="9" customWidth="1"/>
    <col min="9732" max="9732" width="11.28515625" style="9" customWidth="1"/>
    <col min="9733" max="9740" width="8.7109375" style="9" customWidth="1"/>
    <col min="9741" max="9741" width="22.7109375" style="9" customWidth="1"/>
    <col min="9742" max="9986" width="9.140625" style="9"/>
    <col min="9987" max="9987" width="22.7109375" style="9" customWidth="1"/>
    <col min="9988" max="9988" width="11.28515625" style="9" customWidth="1"/>
    <col min="9989" max="9996" width="8.7109375" style="9" customWidth="1"/>
    <col min="9997" max="9997" width="22.7109375" style="9" customWidth="1"/>
    <col min="9998" max="10242" width="9.140625" style="9"/>
    <col min="10243" max="10243" width="22.7109375" style="9" customWidth="1"/>
    <col min="10244" max="10244" width="11.28515625" style="9" customWidth="1"/>
    <col min="10245" max="10252" width="8.7109375" style="9" customWidth="1"/>
    <col min="10253" max="10253" width="22.7109375" style="9" customWidth="1"/>
    <col min="10254" max="10498" width="9.140625" style="9"/>
    <col min="10499" max="10499" width="22.7109375" style="9" customWidth="1"/>
    <col min="10500" max="10500" width="11.28515625" style="9" customWidth="1"/>
    <col min="10501" max="10508" width="8.7109375" style="9" customWidth="1"/>
    <col min="10509" max="10509" width="22.7109375" style="9" customWidth="1"/>
    <col min="10510" max="10754" width="9.140625" style="9"/>
    <col min="10755" max="10755" width="22.7109375" style="9" customWidth="1"/>
    <col min="10756" max="10756" width="11.28515625" style="9" customWidth="1"/>
    <col min="10757" max="10764" width="8.7109375" style="9" customWidth="1"/>
    <col min="10765" max="10765" width="22.7109375" style="9" customWidth="1"/>
    <col min="10766" max="11010" width="9.140625" style="9"/>
    <col min="11011" max="11011" width="22.7109375" style="9" customWidth="1"/>
    <col min="11012" max="11012" width="11.28515625" style="9" customWidth="1"/>
    <col min="11013" max="11020" width="8.7109375" style="9" customWidth="1"/>
    <col min="11021" max="11021" width="22.7109375" style="9" customWidth="1"/>
    <col min="11022" max="11266" width="9.140625" style="9"/>
    <col min="11267" max="11267" width="22.7109375" style="9" customWidth="1"/>
    <col min="11268" max="11268" width="11.28515625" style="9" customWidth="1"/>
    <col min="11269" max="11276" width="8.7109375" style="9" customWidth="1"/>
    <col min="11277" max="11277" width="22.7109375" style="9" customWidth="1"/>
    <col min="11278" max="11522" width="9.140625" style="9"/>
    <col min="11523" max="11523" width="22.7109375" style="9" customWidth="1"/>
    <col min="11524" max="11524" width="11.28515625" style="9" customWidth="1"/>
    <col min="11525" max="11532" width="8.7109375" style="9" customWidth="1"/>
    <col min="11533" max="11533" width="22.7109375" style="9" customWidth="1"/>
    <col min="11534" max="11778" width="9.140625" style="9"/>
    <col min="11779" max="11779" width="22.7109375" style="9" customWidth="1"/>
    <col min="11780" max="11780" width="11.28515625" style="9" customWidth="1"/>
    <col min="11781" max="11788" width="8.7109375" style="9" customWidth="1"/>
    <col min="11789" max="11789" width="22.7109375" style="9" customWidth="1"/>
    <col min="11790" max="12034" width="9.140625" style="9"/>
    <col min="12035" max="12035" width="22.7109375" style="9" customWidth="1"/>
    <col min="12036" max="12036" width="11.28515625" style="9" customWidth="1"/>
    <col min="12037" max="12044" width="8.7109375" style="9" customWidth="1"/>
    <col min="12045" max="12045" width="22.7109375" style="9" customWidth="1"/>
    <col min="12046" max="12290" width="9.140625" style="9"/>
    <col min="12291" max="12291" width="22.7109375" style="9" customWidth="1"/>
    <col min="12292" max="12292" width="11.28515625" style="9" customWidth="1"/>
    <col min="12293" max="12300" width="8.7109375" style="9" customWidth="1"/>
    <col min="12301" max="12301" width="22.7109375" style="9" customWidth="1"/>
    <col min="12302" max="12546" width="9.140625" style="9"/>
    <col min="12547" max="12547" width="22.7109375" style="9" customWidth="1"/>
    <col min="12548" max="12548" width="11.28515625" style="9" customWidth="1"/>
    <col min="12549" max="12556" width="8.7109375" style="9" customWidth="1"/>
    <col min="12557" max="12557" width="22.7109375" style="9" customWidth="1"/>
    <col min="12558" max="12802" width="9.140625" style="9"/>
    <col min="12803" max="12803" width="22.7109375" style="9" customWidth="1"/>
    <col min="12804" max="12804" width="11.28515625" style="9" customWidth="1"/>
    <col min="12805" max="12812" width="8.7109375" style="9" customWidth="1"/>
    <col min="12813" max="12813" width="22.7109375" style="9" customWidth="1"/>
    <col min="12814" max="13058" width="9.140625" style="9"/>
    <col min="13059" max="13059" width="22.7109375" style="9" customWidth="1"/>
    <col min="13060" max="13060" width="11.28515625" style="9" customWidth="1"/>
    <col min="13061" max="13068" width="8.7109375" style="9" customWidth="1"/>
    <col min="13069" max="13069" width="22.7109375" style="9" customWidth="1"/>
    <col min="13070" max="13314" width="9.140625" style="9"/>
    <col min="13315" max="13315" width="22.7109375" style="9" customWidth="1"/>
    <col min="13316" max="13316" width="11.28515625" style="9" customWidth="1"/>
    <col min="13317" max="13324" width="8.7109375" style="9" customWidth="1"/>
    <col min="13325" max="13325" width="22.7109375" style="9" customWidth="1"/>
    <col min="13326" max="13570" width="9.140625" style="9"/>
    <col min="13571" max="13571" width="22.7109375" style="9" customWidth="1"/>
    <col min="13572" max="13572" width="11.28515625" style="9" customWidth="1"/>
    <col min="13573" max="13580" width="8.7109375" style="9" customWidth="1"/>
    <col min="13581" max="13581" width="22.7109375" style="9" customWidth="1"/>
    <col min="13582" max="13826" width="9.140625" style="9"/>
    <col min="13827" max="13827" width="22.7109375" style="9" customWidth="1"/>
    <col min="13828" max="13828" width="11.28515625" style="9" customWidth="1"/>
    <col min="13829" max="13836" width="8.7109375" style="9" customWidth="1"/>
    <col min="13837" max="13837" width="22.7109375" style="9" customWidth="1"/>
    <col min="13838" max="14082" width="9.140625" style="9"/>
    <col min="14083" max="14083" width="22.7109375" style="9" customWidth="1"/>
    <col min="14084" max="14084" width="11.28515625" style="9" customWidth="1"/>
    <col min="14085" max="14092" width="8.7109375" style="9" customWidth="1"/>
    <col min="14093" max="14093" width="22.7109375" style="9" customWidth="1"/>
    <col min="14094" max="14338" width="9.140625" style="9"/>
    <col min="14339" max="14339" width="22.7109375" style="9" customWidth="1"/>
    <col min="14340" max="14340" width="11.28515625" style="9" customWidth="1"/>
    <col min="14341" max="14348" width="8.7109375" style="9" customWidth="1"/>
    <col min="14349" max="14349" width="22.7109375" style="9" customWidth="1"/>
    <col min="14350" max="14594" width="9.140625" style="9"/>
    <col min="14595" max="14595" width="22.7109375" style="9" customWidth="1"/>
    <col min="14596" max="14596" width="11.28515625" style="9" customWidth="1"/>
    <col min="14597" max="14604" width="8.7109375" style="9" customWidth="1"/>
    <col min="14605" max="14605" width="22.7109375" style="9" customWidth="1"/>
    <col min="14606" max="14850" width="9.140625" style="9"/>
    <col min="14851" max="14851" width="22.7109375" style="9" customWidth="1"/>
    <col min="14852" max="14852" width="11.28515625" style="9" customWidth="1"/>
    <col min="14853" max="14860" width="8.7109375" style="9" customWidth="1"/>
    <col min="14861" max="14861" width="22.7109375" style="9" customWidth="1"/>
    <col min="14862" max="15106" width="9.140625" style="9"/>
    <col min="15107" max="15107" width="22.7109375" style="9" customWidth="1"/>
    <col min="15108" max="15108" width="11.28515625" style="9" customWidth="1"/>
    <col min="15109" max="15116" width="8.7109375" style="9" customWidth="1"/>
    <col min="15117" max="15117" width="22.7109375" style="9" customWidth="1"/>
    <col min="15118" max="15362" width="9.140625" style="9"/>
    <col min="15363" max="15363" width="22.7109375" style="9" customWidth="1"/>
    <col min="15364" max="15364" width="11.28515625" style="9" customWidth="1"/>
    <col min="15365" max="15372" width="8.7109375" style="9" customWidth="1"/>
    <col min="15373" max="15373" width="22.7109375" style="9" customWidth="1"/>
    <col min="15374" max="15618" width="9.140625" style="9"/>
    <col min="15619" max="15619" width="22.7109375" style="9" customWidth="1"/>
    <col min="15620" max="15620" width="11.28515625" style="9" customWidth="1"/>
    <col min="15621" max="15628" width="8.7109375" style="9" customWidth="1"/>
    <col min="15629" max="15629" width="22.7109375" style="9" customWidth="1"/>
    <col min="15630" max="15874" width="9.140625" style="9"/>
    <col min="15875" max="15875" width="22.7109375" style="9" customWidth="1"/>
    <col min="15876" max="15876" width="11.28515625" style="9" customWidth="1"/>
    <col min="15877" max="15884" width="8.7109375" style="9" customWidth="1"/>
    <col min="15885" max="15885" width="22.7109375" style="9" customWidth="1"/>
    <col min="15886" max="16130" width="9.140625" style="9"/>
    <col min="16131" max="16131" width="22.7109375" style="9" customWidth="1"/>
    <col min="16132" max="16132" width="11.28515625" style="9" customWidth="1"/>
    <col min="16133" max="16140" width="8.7109375" style="9" customWidth="1"/>
    <col min="16141" max="16141" width="22.7109375" style="9" customWidth="1"/>
    <col min="16142" max="16384" width="9.140625" style="9"/>
  </cols>
  <sheetData>
    <row r="1" spans="1:16" s="2" customFormat="1" ht="21.95" customHeight="1" x14ac:dyDescent="0.2">
      <c r="A1" s="1471" t="s">
        <v>413</v>
      </c>
      <c r="B1" s="1471"/>
      <c r="C1" s="1471"/>
      <c r="D1" s="1471"/>
      <c r="E1" s="1471"/>
      <c r="F1" s="1471"/>
      <c r="G1" s="1471"/>
      <c r="H1" s="1471"/>
      <c r="I1" s="1471"/>
      <c r="J1" s="1471"/>
      <c r="K1" s="1471"/>
      <c r="L1" s="1471"/>
      <c r="M1" s="1471"/>
      <c r="N1" s="1471"/>
      <c r="O1" s="268"/>
      <c r="P1" s="268"/>
    </row>
    <row r="2" spans="1:16" s="2" customFormat="1" ht="21.95" customHeight="1" x14ac:dyDescent="0.2">
      <c r="A2" s="1472" t="s">
        <v>414</v>
      </c>
      <c r="B2" s="1472"/>
      <c r="C2" s="1472"/>
      <c r="D2" s="1472"/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268"/>
      <c r="P2" s="268"/>
    </row>
    <row r="3" spans="1:16" s="2" customFormat="1" ht="21.95" customHeight="1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268"/>
      <c r="P3" s="268"/>
    </row>
    <row r="4" spans="1:16" s="25" customFormat="1" ht="27.75" customHeight="1" x14ac:dyDescent="0.25">
      <c r="A4" s="615" t="s">
        <v>133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106" t="s">
        <v>44</v>
      </c>
      <c r="O4" s="618"/>
      <c r="P4" s="618"/>
    </row>
    <row r="5" spans="1:16" s="2" customFormat="1" ht="27" customHeight="1" x14ac:dyDescent="0.2">
      <c r="A5" s="1473" t="s">
        <v>1027</v>
      </c>
      <c r="B5" s="1297" t="s">
        <v>564</v>
      </c>
      <c r="C5" s="1297"/>
      <c r="D5" s="1297"/>
      <c r="E5" s="1297"/>
      <c r="F5" s="1291" t="s">
        <v>565</v>
      </c>
      <c r="G5" s="1291"/>
      <c r="H5" s="1291"/>
      <c r="I5" s="1291"/>
      <c r="J5" s="1291" t="s">
        <v>608</v>
      </c>
      <c r="K5" s="1291"/>
      <c r="L5" s="1291"/>
      <c r="M5" s="1291"/>
      <c r="N5" s="1475" t="s">
        <v>978</v>
      </c>
    </row>
    <row r="6" spans="1:16" s="2" customFormat="1" ht="44.25" customHeight="1" x14ac:dyDescent="0.2">
      <c r="A6" s="1474"/>
      <c r="B6" s="343" t="s">
        <v>387</v>
      </c>
      <c r="C6" s="80" t="s">
        <v>1047</v>
      </c>
      <c r="D6" s="344" t="s">
        <v>524</v>
      </c>
      <c r="E6" s="344" t="s">
        <v>523</v>
      </c>
      <c r="F6" s="343" t="s">
        <v>387</v>
      </c>
      <c r="G6" s="80" t="s">
        <v>1047</v>
      </c>
      <c r="H6" s="344" t="s">
        <v>524</v>
      </c>
      <c r="I6" s="344" t="s">
        <v>523</v>
      </c>
      <c r="J6" s="343" t="s">
        <v>387</v>
      </c>
      <c r="K6" s="80" t="s">
        <v>1047</v>
      </c>
      <c r="L6" s="344" t="s">
        <v>524</v>
      </c>
      <c r="M6" s="344" t="s">
        <v>523</v>
      </c>
      <c r="N6" s="1476"/>
    </row>
    <row r="7" spans="1:16" s="25" customFormat="1" ht="21.95" customHeight="1" thickBot="1" x14ac:dyDescent="0.25">
      <c r="A7" s="486" t="s">
        <v>589</v>
      </c>
      <c r="B7" s="100">
        <f>E7+D7+C7</f>
        <v>244</v>
      </c>
      <c r="C7" s="100">
        <f t="shared" ref="C7:C17" si="0">K7+G7</f>
        <v>0</v>
      </c>
      <c r="D7" s="100">
        <f>H7+L7</f>
        <v>73</v>
      </c>
      <c r="E7" s="100">
        <f>M7+I7</f>
        <v>171</v>
      </c>
      <c r="F7" s="100">
        <f>I7+H7+G7</f>
        <v>172</v>
      </c>
      <c r="G7" s="100">
        <v>0</v>
      </c>
      <c r="H7" s="101">
        <v>41</v>
      </c>
      <c r="I7" s="101">
        <v>131</v>
      </c>
      <c r="J7" s="100">
        <f>M7+L7+K7</f>
        <v>72</v>
      </c>
      <c r="K7" s="100">
        <v>0</v>
      </c>
      <c r="L7" s="101">
        <v>32</v>
      </c>
      <c r="M7" s="101">
        <v>40</v>
      </c>
      <c r="N7" s="516" t="s">
        <v>45</v>
      </c>
    </row>
    <row r="8" spans="1:16" s="25" customFormat="1" ht="21.95" customHeight="1" thickTop="1" thickBot="1" x14ac:dyDescent="0.25">
      <c r="A8" s="519" t="s">
        <v>590</v>
      </c>
      <c r="B8" s="218">
        <f t="shared" ref="B8:B18" si="1">E8+D8+C8</f>
        <v>218</v>
      </c>
      <c r="C8" s="218">
        <f t="shared" si="0"/>
        <v>0</v>
      </c>
      <c r="D8" s="218">
        <f t="shared" ref="D8:D18" si="2">H8+L8</f>
        <v>59</v>
      </c>
      <c r="E8" s="218">
        <f t="shared" ref="E8:E18" si="3">M8+I8</f>
        <v>159</v>
      </c>
      <c r="F8" s="218">
        <f t="shared" ref="F8:F18" si="4">I8+H8+G8</f>
        <v>144</v>
      </c>
      <c r="G8" s="947">
        <v>0</v>
      </c>
      <c r="H8" s="97">
        <v>29</v>
      </c>
      <c r="I8" s="97">
        <v>115</v>
      </c>
      <c r="J8" s="218">
        <f t="shared" ref="J8:J18" si="5">M8+L8+K8</f>
        <v>74</v>
      </c>
      <c r="K8" s="947">
        <v>0</v>
      </c>
      <c r="L8" s="97">
        <v>30</v>
      </c>
      <c r="M8" s="97">
        <v>44</v>
      </c>
      <c r="N8" s="517" t="s">
        <v>46</v>
      </c>
    </row>
    <row r="9" spans="1:16" s="25" customFormat="1" ht="21.95" customHeight="1" thickTop="1" thickBot="1" x14ac:dyDescent="0.25">
      <c r="A9" s="486" t="s">
        <v>591</v>
      </c>
      <c r="B9" s="100">
        <f t="shared" si="1"/>
        <v>241</v>
      </c>
      <c r="C9" s="100">
        <f t="shared" si="0"/>
        <v>0</v>
      </c>
      <c r="D9" s="100">
        <f t="shared" si="2"/>
        <v>74</v>
      </c>
      <c r="E9" s="100">
        <f t="shared" si="3"/>
        <v>167</v>
      </c>
      <c r="F9" s="100">
        <f t="shared" si="4"/>
        <v>179</v>
      </c>
      <c r="G9" s="100">
        <v>0</v>
      </c>
      <c r="H9" s="101">
        <v>45</v>
      </c>
      <c r="I9" s="101">
        <v>134</v>
      </c>
      <c r="J9" s="100">
        <f t="shared" si="5"/>
        <v>62</v>
      </c>
      <c r="K9" s="100">
        <v>0</v>
      </c>
      <c r="L9" s="101">
        <v>29</v>
      </c>
      <c r="M9" s="101">
        <v>33</v>
      </c>
      <c r="N9" s="516" t="s">
        <v>47</v>
      </c>
    </row>
    <row r="10" spans="1:16" s="25" customFormat="1" ht="21.95" customHeight="1" thickTop="1" thickBot="1" x14ac:dyDescent="0.25">
      <c r="A10" s="519" t="s">
        <v>592</v>
      </c>
      <c r="B10" s="218">
        <f t="shared" si="1"/>
        <v>201</v>
      </c>
      <c r="C10" s="218">
        <f t="shared" si="0"/>
        <v>0</v>
      </c>
      <c r="D10" s="218">
        <f t="shared" si="2"/>
        <v>62</v>
      </c>
      <c r="E10" s="218">
        <f t="shared" si="3"/>
        <v>139</v>
      </c>
      <c r="F10" s="218">
        <f t="shared" si="4"/>
        <v>143</v>
      </c>
      <c r="G10" s="947">
        <v>0</v>
      </c>
      <c r="H10" s="97">
        <v>30</v>
      </c>
      <c r="I10" s="97">
        <v>113</v>
      </c>
      <c r="J10" s="218">
        <f t="shared" si="5"/>
        <v>58</v>
      </c>
      <c r="K10" s="947">
        <v>0</v>
      </c>
      <c r="L10" s="97">
        <v>32</v>
      </c>
      <c r="M10" s="97">
        <v>26</v>
      </c>
      <c r="N10" s="517" t="s">
        <v>48</v>
      </c>
    </row>
    <row r="11" spans="1:16" s="25" customFormat="1" ht="21.95" customHeight="1" thickTop="1" thickBot="1" x14ac:dyDescent="0.25">
      <c r="A11" s="486" t="s">
        <v>593</v>
      </c>
      <c r="B11" s="100">
        <f t="shared" si="1"/>
        <v>218</v>
      </c>
      <c r="C11" s="100">
        <f t="shared" si="0"/>
        <v>0</v>
      </c>
      <c r="D11" s="100">
        <f t="shared" si="2"/>
        <v>68</v>
      </c>
      <c r="E11" s="100">
        <f t="shared" si="3"/>
        <v>150</v>
      </c>
      <c r="F11" s="100">
        <f t="shared" si="4"/>
        <v>152</v>
      </c>
      <c r="G11" s="100">
        <v>0</v>
      </c>
      <c r="H11" s="101">
        <v>40</v>
      </c>
      <c r="I11" s="101">
        <v>112</v>
      </c>
      <c r="J11" s="100">
        <f t="shared" si="5"/>
        <v>66</v>
      </c>
      <c r="K11" s="100">
        <v>0</v>
      </c>
      <c r="L11" s="101">
        <v>28</v>
      </c>
      <c r="M11" s="101">
        <v>38</v>
      </c>
      <c r="N11" s="516" t="s">
        <v>49</v>
      </c>
    </row>
    <row r="12" spans="1:16" s="25" customFormat="1" ht="21.95" customHeight="1" thickTop="1" thickBot="1" x14ac:dyDescent="0.25">
      <c r="A12" s="519" t="s">
        <v>594</v>
      </c>
      <c r="B12" s="218">
        <f t="shared" si="1"/>
        <v>202</v>
      </c>
      <c r="C12" s="218">
        <f t="shared" si="0"/>
        <v>0</v>
      </c>
      <c r="D12" s="218">
        <f t="shared" si="2"/>
        <v>61</v>
      </c>
      <c r="E12" s="218">
        <f t="shared" si="3"/>
        <v>141</v>
      </c>
      <c r="F12" s="218">
        <f t="shared" si="4"/>
        <v>139</v>
      </c>
      <c r="G12" s="947">
        <v>0</v>
      </c>
      <c r="H12" s="97">
        <v>34</v>
      </c>
      <c r="I12" s="97">
        <v>105</v>
      </c>
      <c r="J12" s="218">
        <f t="shared" si="5"/>
        <v>63</v>
      </c>
      <c r="K12" s="947">
        <v>0</v>
      </c>
      <c r="L12" s="97">
        <v>27</v>
      </c>
      <c r="M12" s="97">
        <v>36</v>
      </c>
      <c r="N12" s="517" t="s">
        <v>506</v>
      </c>
    </row>
    <row r="13" spans="1:16" s="25" customFormat="1" ht="21.95" customHeight="1" thickTop="1" thickBot="1" x14ac:dyDescent="0.25">
      <c r="A13" s="486" t="s">
        <v>595</v>
      </c>
      <c r="B13" s="100">
        <f t="shared" si="1"/>
        <v>235</v>
      </c>
      <c r="C13" s="100">
        <f t="shared" si="0"/>
        <v>0</v>
      </c>
      <c r="D13" s="100">
        <f t="shared" si="2"/>
        <v>88</v>
      </c>
      <c r="E13" s="100">
        <f t="shared" si="3"/>
        <v>147</v>
      </c>
      <c r="F13" s="100">
        <f t="shared" si="4"/>
        <v>165</v>
      </c>
      <c r="G13" s="100">
        <v>0</v>
      </c>
      <c r="H13" s="101">
        <v>59</v>
      </c>
      <c r="I13" s="101">
        <v>106</v>
      </c>
      <c r="J13" s="100">
        <f t="shared" si="5"/>
        <v>70</v>
      </c>
      <c r="K13" s="100">
        <v>0</v>
      </c>
      <c r="L13" s="101">
        <v>29</v>
      </c>
      <c r="M13" s="101">
        <v>41</v>
      </c>
      <c r="N13" s="516" t="s">
        <v>50</v>
      </c>
    </row>
    <row r="14" spans="1:16" s="25" customFormat="1" ht="21.95" customHeight="1" thickTop="1" thickBot="1" x14ac:dyDescent="0.25">
      <c r="A14" s="519" t="s">
        <v>596</v>
      </c>
      <c r="B14" s="218">
        <f t="shared" si="1"/>
        <v>206</v>
      </c>
      <c r="C14" s="218">
        <f t="shared" si="0"/>
        <v>1</v>
      </c>
      <c r="D14" s="218">
        <f t="shared" si="2"/>
        <v>58</v>
      </c>
      <c r="E14" s="218">
        <f t="shared" si="3"/>
        <v>147</v>
      </c>
      <c r="F14" s="218">
        <f t="shared" si="4"/>
        <v>146</v>
      </c>
      <c r="G14" s="947">
        <v>1</v>
      </c>
      <c r="H14" s="97">
        <v>35</v>
      </c>
      <c r="I14" s="97">
        <v>110</v>
      </c>
      <c r="J14" s="218">
        <f t="shared" si="5"/>
        <v>60</v>
      </c>
      <c r="K14" s="947">
        <v>0</v>
      </c>
      <c r="L14" s="97">
        <v>23</v>
      </c>
      <c r="M14" s="97">
        <v>37</v>
      </c>
      <c r="N14" s="517" t="s">
        <v>51</v>
      </c>
    </row>
    <row r="15" spans="1:16" s="25" customFormat="1" ht="21.95" customHeight="1" thickTop="1" thickBot="1" x14ac:dyDescent="0.25">
      <c r="A15" s="486" t="s">
        <v>597</v>
      </c>
      <c r="B15" s="100">
        <f t="shared" si="1"/>
        <v>221</v>
      </c>
      <c r="C15" s="100">
        <f t="shared" si="0"/>
        <v>0</v>
      </c>
      <c r="D15" s="100">
        <f t="shared" si="2"/>
        <v>64</v>
      </c>
      <c r="E15" s="100">
        <f t="shared" si="3"/>
        <v>157</v>
      </c>
      <c r="F15" s="100">
        <f t="shared" si="4"/>
        <v>157</v>
      </c>
      <c r="G15" s="100">
        <v>0</v>
      </c>
      <c r="H15" s="101">
        <v>34</v>
      </c>
      <c r="I15" s="101">
        <v>123</v>
      </c>
      <c r="J15" s="100">
        <f t="shared" si="5"/>
        <v>64</v>
      </c>
      <c r="K15" s="100">
        <v>0</v>
      </c>
      <c r="L15" s="101">
        <v>30</v>
      </c>
      <c r="M15" s="101">
        <v>34</v>
      </c>
      <c r="N15" s="516" t="s">
        <v>52</v>
      </c>
    </row>
    <row r="16" spans="1:16" s="25" customFormat="1" ht="21.95" customHeight="1" thickTop="1" thickBot="1" x14ac:dyDescent="0.25">
      <c r="A16" s="519" t="s">
        <v>598</v>
      </c>
      <c r="B16" s="218">
        <f t="shared" si="1"/>
        <v>252</v>
      </c>
      <c r="C16" s="218">
        <f t="shared" si="0"/>
        <v>1</v>
      </c>
      <c r="D16" s="218">
        <f t="shared" si="2"/>
        <v>73</v>
      </c>
      <c r="E16" s="218">
        <f t="shared" si="3"/>
        <v>178</v>
      </c>
      <c r="F16" s="218">
        <f t="shared" si="4"/>
        <v>180</v>
      </c>
      <c r="G16" s="947">
        <v>1</v>
      </c>
      <c r="H16" s="97">
        <v>40</v>
      </c>
      <c r="I16" s="97">
        <v>139</v>
      </c>
      <c r="J16" s="218">
        <f t="shared" si="5"/>
        <v>72</v>
      </c>
      <c r="K16" s="947">
        <v>0</v>
      </c>
      <c r="L16" s="97">
        <v>33</v>
      </c>
      <c r="M16" s="97">
        <v>39</v>
      </c>
      <c r="N16" s="517" t="s">
        <v>53</v>
      </c>
    </row>
    <row r="17" spans="1:14" s="25" customFormat="1" ht="21.95" customHeight="1" thickTop="1" thickBot="1" x14ac:dyDescent="0.25">
      <c r="A17" s="486" t="s">
        <v>599</v>
      </c>
      <c r="B17" s="100">
        <f t="shared" si="1"/>
        <v>240</v>
      </c>
      <c r="C17" s="100">
        <f t="shared" si="0"/>
        <v>0</v>
      </c>
      <c r="D17" s="100">
        <f t="shared" si="2"/>
        <v>77</v>
      </c>
      <c r="E17" s="100">
        <f t="shared" si="3"/>
        <v>163</v>
      </c>
      <c r="F17" s="100">
        <f t="shared" si="4"/>
        <v>166</v>
      </c>
      <c r="G17" s="100">
        <v>0</v>
      </c>
      <c r="H17" s="101">
        <v>40</v>
      </c>
      <c r="I17" s="101">
        <v>126</v>
      </c>
      <c r="J17" s="100">
        <f t="shared" si="5"/>
        <v>74</v>
      </c>
      <c r="K17" s="100">
        <v>0</v>
      </c>
      <c r="L17" s="101">
        <v>37</v>
      </c>
      <c r="M17" s="101">
        <v>37</v>
      </c>
      <c r="N17" s="516" t="s">
        <v>54</v>
      </c>
    </row>
    <row r="18" spans="1:14" s="25" customFormat="1" ht="21.95" customHeight="1" thickTop="1" x14ac:dyDescent="0.2">
      <c r="A18" s="520" t="s">
        <v>600</v>
      </c>
      <c r="B18" s="220">
        <f t="shared" si="1"/>
        <v>236</v>
      </c>
      <c r="C18" s="220">
        <f>K18+G18</f>
        <v>0</v>
      </c>
      <c r="D18" s="220">
        <f t="shared" si="2"/>
        <v>64</v>
      </c>
      <c r="E18" s="220">
        <f t="shared" si="3"/>
        <v>172</v>
      </c>
      <c r="F18" s="220">
        <f t="shared" si="4"/>
        <v>173</v>
      </c>
      <c r="G18" s="220">
        <v>0</v>
      </c>
      <c r="H18" s="221">
        <v>39</v>
      </c>
      <c r="I18" s="221">
        <v>134</v>
      </c>
      <c r="J18" s="220">
        <f t="shared" si="5"/>
        <v>63</v>
      </c>
      <c r="K18" s="220">
        <v>0</v>
      </c>
      <c r="L18" s="221">
        <v>25</v>
      </c>
      <c r="M18" s="221">
        <v>38</v>
      </c>
      <c r="N18" s="518" t="s">
        <v>55</v>
      </c>
    </row>
    <row r="19" spans="1:14" s="25" customFormat="1" ht="30" customHeight="1" x14ac:dyDescent="0.2">
      <c r="A19" s="464" t="s">
        <v>42</v>
      </c>
      <c r="B19" s="219">
        <f>E19+D19+C19</f>
        <v>2714</v>
      </c>
      <c r="C19" s="219">
        <f>SUM(C7:C18)</f>
        <v>2</v>
      </c>
      <c r="D19" s="219">
        <f>SUM(D7:D18)</f>
        <v>821</v>
      </c>
      <c r="E19" s="219">
        <f>SUM(E7:E18)</f>
        <v>1891</v>
      </c>
      <c r="F19" s="219">
        <f>I19+H19+G19</f>
        <v>1916</v>
      </c>
      <c r="G19" s="219">
        <f>SUM(G7:G18)</f>
        <v>2</v>
      </c>
      <c r="H19" s="219">
        <f>SUM(H7:H18)</f>
        <v>466</v>
      </c>
      <c r="I19" s="219">
        <f>SUM(I7:I18)</f>
        <v>1448</v>
      </c>
      <c r="J19" s="219">
        <f>M19+L19+K19</f>
        <v>798</v>
      </c>
      <c r="K19" s="219">
        <f>SUM(K7:K18)</f>
        <v>0</v>
      </c>
      <c r="L19" s="219">
        <f>SUM(L7:L18)</f>
        <v>355</v>
      </c>
      <c r="M19" s="219">
        <f>SUM(M7:M18)</f>
        <v>443</v>
      </c>
      <c r="N19" s="465" t="s">
        <v>43</v>
      </c>
    </row>
    <row r="23" spans="1:14" ht="25.5" x14ac:dyDescent="0.2">
      <c r="A23" s="969" t="s">
        <v>248</v>
      </c>
      <c r="B23" s="967"/>
      <c r="C23" s="968" t="s">
        <v>249</v>
      </c>
    </row>
    <row r="24" spans="1:14" ht="30" x14ac:dyDescent="0.2">
      <c r="A24" s="16" t="s">
        <v>250</v>
      </c>
      <c r="B24" s="713">
        <f>'D-3'!E7</f>
        <v>171</v>
      </c>
      <c r="C24" s="948">
        <f>'D-3'!D7</f>
        <v>73</v>
      </c>
      <c r="D24" s="107">
        <f>B24+C24</f>
        <v>244</v>
      </c>
    </row>
    <row r="25" spans="1:14" ht="30" x14ac:dyDescent="0.2">
      <c r="A25" s="16" t="s">
        <v>251</v>
      </c>
      <c r="B25" s="28">
        <f>'D-3'!E8</f>
        <v>159</v>
      </c>
      <c r="C25" s="17">
        <f>'D-3'!D8</f>
        <v>59</v>
      </c>
      <c r="D25" s="107">
        <f t="shared" ref="D25:D35" si="6">B25+C25</f>
        <v>218</v>
      </c>
    </row>
    <row r="26" spans="1:14" ht="30" x14ac:dyDescent="0.2">
      <c r="A26" s="16" t="s">
        <v>252</v>
      </c>
      <c r="B26" s="28">
        <f>'D-3'!E9</f>
        <v>167</v>
      </c>
      <c r="C26" s="17">
        <f>'D-3'!D9</f>
        <v>74</v>
      </c>
      <c r="D26" s="107">
        <f t="shared" si="6"/>
        <v>241</v>
      </c>
    </row>
    <row r="27" spans="1:14" ht="30" x14ac:dyDescent="0.2">
      <c r="A27" s="16" t="s">
        <v>253</v>
      </c>
      <c r="B27" s="28">
        <f>'D-3'!E10</f>
        <v>139</v>
      </c>
      <c r="C27" s="17">
        <f>'D-3'!D10</f>
        <v>62</v>
      </c>
      <c r="D27" s="107">
        <f t="shared" si="6"/>
        <v>201</v>
      </c>
    </row>
    <row r="28" spans="1:14" ht="30" x14ac:dyDescent="0.2">
      <c r="A28" s="16" t="s">
        <v>254</v>
      </c>
      <c r="B28" s="28">
        <f>'D-3'!E11</f>
        <v>150</v>
      </c>
      <c r="C28" s="17">
        <f>'D-3'!D11</f>
        <v>68</v>
      </c>
      <c r="D28" s="107">
        <f t="shared" si="6"/>
        <v>218</v>
      </c>
    </row>
    <row r="29" spans="1:14" ht="30" x14ac:dyDescent="0.2">
      <c r="A29" s="16" t="s">
        <v>255</v>
      </c>
      <c r="B29" s="28">
        <f>'D-3'!E12</f>
        <v>141</v>
      </c>
      <c r="C29" s="17">
        <f>'D-3'!D12</f>
        <v>61</v>
      </c>
      <c r="D29" s="107">
        <f t="shared" si="6"/>
        <v>202</v>
      </c>
    </row>
    <row r="30" spans="1:14" ht="30" x14ac:dyDescent="0.2">
      <c r="A30" s="16" t="s">
        <v>256</v>
      </c>
      <c r="B30" s="28">
        <f>'D-3'!E13</f>
        <v>147</v>
      </c>
      <c r="C30" s="17">
        <f>'D-3'!D13</f>
        <v>88</v>
      </c>
      <c r="D30" s="107">
        <f t="shared" si="6"/>
        <v>235</v>
      </c>
    </row>
    <row r="31" spans="1:14" ht="30" x14ac:dyDescent="0.2">
      <c r="A31" s="16" t="s">
        <v>257</v>
      </c>
      <c r="B31" s="28">
        <f>'D-3'!E14</f>
        <v>147</v>
      </c>
      <c r="C31" s="17">
        <f>'D-3'!D14</f>
        <v>58</v>
      </c>
      <c r="D31" s="107">
        <f t="shared" si="6"/>
        <v>205</v>
      </c>
    </row>
    <row r="32" spans="1:14" ht="30" x14ac:dyDescent="0.2">
      <c r="A32" s="16" t="s">
        <v>258</v>
      </c>
      <c r="B32" s="28">
        <f>'D-3'!E15</f>
        <v>157</v>
      </c>
      <c r="C32" s="17">
        <f>'D-3'!D15</f>
        <v>64</v>
      </c>
      <c r="D32" s="107">
        <f t="shared" si="6"/>
        <v>221</v>
      </c>
    </row>
    <row r="33" spans="1:4" ht="30" x14ac:dyDescent="0.2">
      <c r="A33" s="16" t="s">
        <v>259</v>
      </c>
      <c r="B33" s="28">
        <f>'D-3'!E16</f>
        <v>178</v>
      </c>
      <c r="C33" s="17">
        <f>'D-3'!D16</f>
        <v>73</v>
      </c>
      <c r="D33" s="107">
        <f t="shared" si="6"/>
        <v>251</v>
      </c>
    </row>
    <row r="34" spans="1:4" ht="30" x14ac:dyDescent="0.2">
      <c r="A34" s="16" t="s">
        <v>260</v>
      </c>
      <c r="B34" s="28">
        <f>'D-3'!E17</f>
        <v>163</v>
      </c>
      <c r="C34" s="17">
        <f>'D-3'!D17</f>
        <v>77</v>
      </c>
      <c r="D34" s="107">
        <f t="shared" si="6"/>
        <v>240</v>
      </c>
    </row>
    <row r="35" spans="1:4" ht="30" x14ac:dyDescent="0.2">
      <c r="A35" s="16" t="s">
        <v>1297</v>
      </c>
      <c r="B35" s="713">
        <f>'D-3'!E18</f>
        <v>172</v>
      </c>
      <c r="C35" s="17">
        <f>'D-3'!D18</f>
        <v>64</v>
      </c>
      <c r="D35" s="107">
        <f t="shared" si="6"/>
        <v>236</v>
      </c>
    </row>
    <row r="36" spans="1:4" x14ac:dyDescent="0.2">
      <c r="B36" s="107">
        <f>SUM(B24:B35)</f>
        <v>1891</v>
      </c>
      <c r="C36" s="107">
        <f>SUM(C24:C35)</f>
        <v>821</v>
      </c>
      <c r="D36" s="107">
        <f>B36+C36</f>
        <v>2712</v>
      </c>
    </row>
    <row r="37" spans="1:4" x14ac:dyDescent="0.2">
      <c r="B37" s="107">
        <f>E19-B36</f>
        <v>0</v>
      </c>
      <c r="C37" s="107">
        <f>D19-C36</f>
        <v>0</v>
      </c>
    </row>
  </sheetData>
  <mergeCells count="8">
    <mergeCell ref="A1:N1"/>
    <mergeCell ref="A2:N2"/>
    <mergeCell ref="A3:N3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scale="93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1"/>
  <dimension ref="A1:Q51"/>
  <sheetViews>
    <sheetView view="pageBreakPreview" zoomScale="87" zoomScaleNormal="100" zoomScaleSheetLayoutView="87" workbookViewId="0">
      <selection activeCell="O18" sqref="O18"/>
    </sheetView>
  </sheetViews>
  <sheetFormatPr defaultColWidth="8.85546875" defaultRowHeight="15.75" x14ac:dyDescent="0.2"/>
  <cols>
    <col min="1" max="1" width="23.42578125" style="3" customWidth="1"/>
    <col min="2" max="12" width="8.140625" style="3" customWidth="1"/>
    <col min="13" max="13" width="8" style="3" customWidth="1"/>
    <col min="14" max="14" width="28.7109375" style="3" customWidth="1"/>
    <col min="15" max="258" width="9.140625" style="9"/>
    <col min="259" max="259" width="28.7109375" style="9" customWidth="1"/>
    <col min="260" max="268" width="9.7109375" style="9" customWidth="1"/>
    <col min="269" max="269" width="28.7109375" style="9" customWidth="1"/>
    <col min="270" max="514" width="9.140625" style="9"/>
    <col min="515" max="515" width="28.7109375" style="9" customWidth="1"/>
    <col min="516" max="524" width="9.7109375" style="9" customWidth="1"/>
    <col min="525" max="525" width="28.7109375" style="9" customWidth="1"/>
    <col min="526" max="770" width="9.140625" style="9"/>
    <col min="771" max="771" width="28.7109375" style="9" customWidth="1"/>
    <col min="772" max="780" width="9.7109375" style="9" customWidth="1"/>
    <col min="781" max="781" width="28.7109375" style="9" customWidth="1"/>
    <col min="782" max="1026" width="9.140625" style="9"/>
    <col min="1027" max="1027" width="28.7109375" style="9" customWidth="1"/>
    <col min="1028" max="1036" width="9.7109375" style="9" customWidth="1"/>
    <col min="1037" max="1037" width="28.7109375" style="9" customWidth="1"/>
    <col min="1038" max="1282" width="9.140625" style="9"/>
    <col min="1283" max="1283" width="28.7109375" style="9" customWidth="1"/>
    <col min="1284" max="1292" width="9.7109375" style="9" customWidth="1"/>
    <col min="1293" max="1293" width="28.7109375" style="9" customWidth="1"/>
    <col min="1294" max="1538" width="9.140625" style="9"/>
    <col min="1539" max="1539" width="28.7109375" style="9" customWidth="1"/>
    <col min="1540" max="1548" width="9.7109375" style="9" customWidth="1"/>
    <col min="1549" max="1549" width="28.7109375" style="9" customWidth="1"/>
    <col min="1550" max="1794" width="9.140625" style="9"/>
    <col min="1795" max="1795" width="28.7109375" style="9" customWidth="1"/>
    <col min="1796" max="1804" width="9.7109375" style="9" customWidth="1"/>
    <col min="1805" max="1805" width="28.7109375" style="9" customWidth="1"/>
    <col min="1806" max="2050" width="9.140625" style="9"/>
    <col min="2051" max="2051" width="28.7109375" style="9" customWidth="1"/>
    <col min="2052" max="2060" width="9.7109375" style="9" customWidth="1"/>
    <col min="2061" max="2061" width="28.7109375" style="9" customWidth="1"/>
    <col min="2062" max="2306" width="9.140625" style="9"/>
    <col min="2307" max="2307" width="28.7109375" style="9" customWidth="1"/>
    <col min="2308" max="2316" width="9.7109375" style="9" customWidth="1"/>
    <col min="2317" max="2317" width="28.7109375" style="9" customWidth="1"/>
    <col min="2318" max="2562" width="9.140625" style="9"/>
    <col min="2563" max="2563" width="28.7109375" style="9" customWidth="1"/>
    <col min="2564" max="2572" width="9.7109375" style="9" customWidth="1"/>
    <col min="2573" max="2573" width="28.7109375" style="9" customWidth="1"/>
    <col min="2574" max="2818" width="9.140625" style="9"/>
    <col min="2819" max="2819" width="28.7109375" style="9" customWidth="1"/>
    <col min="2820" max="2828" width="9.7109375" style="9" customWidth="1"/>
    <col min="2829" max="2829" width="28.7109375" style="9" customWidth="1"/>
    <col min="2830" max="3074" width="9.140625" style="9"/>
    <col min="3075" max="3075" width="28.7109375" style="9" customWidth="1"/>
    <col min="3076" max="3084" width="9.7109375" style="9" customWidth="1"/>
    <col min="3085" max="3085" width="28.7109375" style="9" customWidth="1"/>
    <col min="3086" max="3330" width="9.140625" style="9"/>
    <col min="3331" max="3331" width="28.7109375" style="9" customWidth="1"/>
    <col min="3332" max="3340" width="9.7109375" style="9" customWidth="1"/>
    <col min="3341" max="3341" width="28.7109375" style="9" customWidth="1"/>
    <col min="3342" max="3586" width="9.140625" style="9"/>
    <col min="3587" max="3587" width="28.7109375" style="9" customWidth="1"/>
    <col min="3588" max="3596" width="9.7109375" style="9" customWidth="1"/>
    <col min="3597" max="3597" width="28.7109375" style="9" customWidth="1"/>
    <col min="3598" max="3842" width="9.140625" style="9"/>
    <col min="3843" max="3843" width="28.7109375" style="9" customWidth="1"/>
    <col min="3844" max="3852" width="9.7109375" style="9" customWidth="1"/>
    <col min="3853" max="3853" width="28.7109375" style="9" customWidth="1"/>
    <col min="3854" max="4098" width="9.140625" style="9"/>
    <col min="4099" max="4099" width="28.7109375" style="9" customWidth="1"/>
    <col min="4100" max="4108" width="9.7109375" style="9" customWidth="1"/>
    <col min="4109" max="4109" width="28.7109375" style="9" customWidth="1"/>
    <col min="4110" max="4354" width="9.140625" style="9"/>
    <col min="4355" max="4355" width="28.7109375" style="9" customWidth="1"/>
    <col min="4356" max="4364" width="9.7109375" style="9" customWidth="1"/>
    <col min="4365" max="4365" width="28.7109375" style="9" customWidth="1"/>
    <col min="4366" max="4610" width="9.140625" style="9"/>
    <col min="4611" max="4611" width="28.7109375" style="9" customWidth="1"/>
    <col min="4612" max="4620" width="9.7109375" style="9" customWidth="1"/>
    <col min="4621" max="4621" width="28.7109375" style="9" customWidth="1"/>
    <col min="4622" max="4866" width="9.140625" style="9"/>
    <col min="4867" max="4867" width="28.7109375" style="9" customWidth="1"/>
    <col min="4868" max="4876" width="9.7109375" style="9" customWidth="1"/>
    <col min="4877" max="4877" width="28.7109375" style="9" customWidth="1"/>
    <col min="4878" max="5122" width="9.140625" style="9"/>
    <col min="5123" max="5123" width="28.7109375" style="9" customWidth="1"/>
    <col min="5124" max="5132" width="9.7109375" style="9" customWidth="1"/>
    <col min="5133" max="5133" width="28.7109375" style="9" customWidth="1"/>
    <col min="5134" max="5378" width="9.140625" style="9"/>
    <col min="5379" max="5379" width="28.7109375" style="9" customWidth="1"/>
    <col min="5380" max="5388" width="9.7109375" style="9" customWidth="1"/>
    <col min="5389" max="5389" width="28.7109375" style="9" customWidth="1"/>
    <col min="5390" max="5634" width="9.140625" style="9"/>
    <col min="5635" max="5635" width="28.7109375" style="9" customWidth="1"/>
    <col min="5636" max="5644" width="9.7109375" style="9" customWidth="1"/>
    <col min="5645" max="5645" width="28.7109375" style="9" customWidth="1"/>
    <col min="5646" max="5890" width="9.140625" style="9"/>
    <col min="5891" max="5891" width="28.7109375" style="9" customWidth="1"/>
    <col min="5892" max="5900" width="9.7109375" style="9" customWidth="1"/>
    <col min="5901" max="5901" width="28.7109375" style="9" customWidth="1"/>
    <col min="5902" max="6146" width="9.140625" style="9"/>
    <col min="6147" max="6147" width="28.7109375" style="9" customWidth="1"/>
    <col min="6148" max="6156" width="9.7109375" style="9" customWidth="1"/>
    <col min="6157" max="6157" width="28.7109375" style="9" customWidth="1"/>
    <col min="6158" max="6402" width="9.140625" style="9"/>
    <col min="6403" max="6403" width="28.7109375" style="9" customWidth="1"/>
    <col min="6404" max="6412" width="9.7109375" style="9" customWidth="1"/>
    <col min="6413" max="6413" width="28.7109375" style="9" customWidth="1"/>
    <col min="6414" max="6658" width="9.140625" style="9"/>
    <col min="6659" max="6659" width="28.7109375" style="9" customWidth="1"/>
    <col min="6660" max="6668" width="9.7109375" style="9" customWidth="1"/>
    <col min="6669" max="6669" width="28.7109375" style="9" customWidth="1"/>
    <col min="6670" max="6914" width="9.140625" style="9"/>
    <col min="6915" max="6915" width="28.7109375" style="9" customWidth="1"/>
    <col min="6916" max="6924" width="9.7109375" style="9" customWidth="1"/>
    <col min="6925" max="6925" width="28.7109375" style="9" customWidth="1"/>
    <col min="6926" max="7170" width="9.140625" style="9"/>
    <col min="7171" max="7171" width="28.7109375" style="9" customWidth="1"/>
    <col min="7172" max="7180" width="9.7109375" style="9" customWidth="1"/>
    <col min="7181" max="7181" width="28.7109375" style="9" customWidth="1"/>
    <col min="7182" max="7426" width="9.140625" style="9"/>
    <col min="7427" max="7427" width="28.7109375" style="9" customWidth="1"/>
    <col min="7428" max="7436" width="9.7109375" style="9" customWidth="1"/>
    <col min="7437" max="7437" width="28.7109375" style="9" customWidth="1"/>
    <col min="7438" max="7682" width="9.140625" style="9"/>
    <col min="7683" max="7683" width="28.7109375" style="9" customWidth="1"/>
    <col min="7684" max="7692" width="9.7109375" style="9" customWidth="1"/>
    <col min="7693" max="7693" width="28.7109375" style="9" customWidth="1"/>
    <col min="7694" max="7938" width="9.140625" style="9"/>
    <col min="7939" max="7939" width="28.7109375" style="9" customWidth="1"/>
    <col min="7940" max="7948" width="9.7109375" style="9" customWidth="1"/>
    <col min="7949" max="7949" width="28.7109375" style="9" customWidth="1"/>
    <col min="7950" max="8194" width="9.140625" style="9"/>
    <col min="8195" max="8195" width="28.7109375" style="9" customWidth="1"/>
    <col min="8196" max="8204" width="9.7109375" style="9" customWidth="1"/>
    <col min="8205" max="8205" width="28.7109375" style="9" customWidth="1"/>
    <col min="8206" max="8450" width="9.140625" style="9"/>
    <col min="8451" max="8451" width="28.7109375" style="9" customWidth="1"/>
    <col min="8452" max="8460" width="9.7109375" style="9" customWidth="1"/>
    <col min="8461" max="8461" width="28.7109375" style="9" customWidth="1"/>
    <col min="8462" max="8706" width="9.140625" style="9"/>
    <col min="8707" max="8707" width="28.7109375" style="9" customWidth="1"/>
    <col min="8708" max="8716" width="9.7109375" style="9" customWidth="1"/>
    <col min="8717" max="8717" width="28.7109375" style="9" customWidth="1"/>
    <col min="8718" max="8962" width="9.140625" style="9"/>
    <col min="8963" max="8963" width="28.7109375" style="9" customWidth="1"/>
    <col min="8964" max="8972" width="9.7109375" style="9" customWidth="1"/>
    <col min="8973" max="8973" width="28.7109375" style="9" customWidth="1"/>
    <col min="8974" max="9218" width="9.140625" style="9"/>
    <col min="9219" max="9219" width="28.7109375" style="9" customWidth="1"/>
    <col min="9220" max="9228" width="9.7109375" style="9" customWidth="1"/>
    <col min="9229" max="9229" width="28.7109375" style="9" customWidth="1"/>
    <col min="9230" max="9474" width="9.140625" style="9"/>
    <col min="9475" max="9475" width="28.7109375" style="9" customWidth="1"/>
    <col min="9476" max="9484" width="9.7109375" style="9" customWidth="1"/>
    <col min="9485" max="9485" width="28.7109375" style="9" customWidth="1"/>
    <col min="9486" max="9730" width="9.140625" style="9"/>
    <col min="9731" max="9731" width="28.7109375" style="9" customWidth="1"/>
    <col min="9732" max="9740" width="9.7109375" style="9" customWidth="1"/>
    <col min="9741" max="9741" width="28.7109375" style="9" customWidth="1"/>
    <col min="9742" max="9986" width="9.140625" style="9"/>
    <col min="9987" max="9987" width="28.7109375" style="9" customWidth="1"/>
    <col min="9988" max="9996" width="9.7109375" style="9" customWidth="1"/>
    <col min="9997" max="9997" width="28.7109375" style="9" customWidth="1"/>
    <col min="9998" max="10242" width="9.140625" style="9"/>
    <col min="10243" max="10243" width="28.7109375" style="9" customWidth="1"/>
    <col min="10244" max="10252" width="9.7109375" style="9" customWidth="1"/>
    <col min="10253" max="10253" width="28.7109375" style="9" customWidth="1"/>
    <col min="10254" max="10498" width="9.140625" style="9"/>
    <col min="10499" max="10499" width="28.7109375" style="9" customWidth="1"/>
    <col min="10500" max="10508" width="9.7109375" style="9" customWidth="1"/>
    <col min="10509" max="10509" width="28.7109375" style="9" customWidth="1"/>
    <col min="10510" max="10754" width="9.140625" style="9"/>
    <col min="10755" max="10755" width="28.7109375" style="9" customWidth="1"/>
    <col min="10756" max="10764" width="9.7109375" style="9" customWidth="1"/>
    <col min="10765" max="10765" width="28.7109375" style="9" customWidth="1"/>
    <col min="10766" max="11010" width="9.140625" style="9"/>
    <col min="11011" max="11011" width="28.7109375" style="9" customWidth="1"/>
    <col min="11012" max="11020" width="9.7109375" style="9" customWidth="1"/>
    <col min="11021" max="11021" width="28.7109375" style="9" customWidth="1"/>
    <col min="11022" max="11266" width="9.140625" style="9"/>
    <col min="11267" max="11267" width="28.7109375" style="9" customWidth="1"/>
    <col min="11268" max="11276" width="9.7109375" style="9" customWidth="1"/>
    <col min="11277" max="11277" width="28.7109375" style="9" customWidth="1"/>
    <col min="11278" max="11522" width="9.140625" style="9"/>
    <col min="11523" max="11523" width="28.7109375" style="9" customWidth="1"/>
    <col min="11524" max="11532" width="9.7109375" style="9" customWidth="1"/>
    <col min="11533" max="11533" width="28.7109375" style="9" customWidth="1"/>
    <col min="11534" max="11778" width="9.140625" style="9"/>
    <col min="11779" max="11779" width="28.7109375" style="9" customWidth="1"/>
    <col min="11780" max="11788" width="9.7109375" style="9" customWidth="1"/>
    <col min="11789" max="11789" width="28.7109375" style="9" customWidth="1"/>
    <col min="11790" max="12034" width="9.140625" style="9"/>
    <col min="12035" max="12035" width="28.7109375" style="9" customWidth="1"/>
    <col min="12036" max="12044" width="9.7109375" style="9" customWidth="1"/>
    <col min="12045" max="12045" width="28.7109375" style="9" customWidth="1"/>
    <col min="12046" max="12290" width="9.140625" style="9"/>
    <col min="12291" max="12291" width="28.7109375" style="9" customWidth="1"/>
    <col min="12292" max="12300" width="9.7109375" style="9" customWidth="1"/>
    <col min="12301" max="12301" width="28.7109375" style="9" customWidth="1"/>
    <col min="12302" max="12546" width="9.140625" style="9"/>
    <col min="12547" max="12547" width="28.7109375" style="9" customWidth="1"/>
    <col min="12548" max="12556" width="9.7109375" style="9" customWidth="1"/>
    <col min="12557" max="12557" width="28.7109375" style="9" customWidth="1"/>
    <col min="12558" max="12802" width="9.140625" style="9"/>
    <col min="12803" max="12803" width="28.7109375" style="9" customWidth="1"/>
    <col min="12804" max="12812" width="9.7109375" style="9" customWidth="1"/>
    <col min="12813" max="12813" width="28.7109375" style="9" customWidth="1"/>
    <col min="12814" max="13058" width="9.140625" style="9"/>
    <col min="13059" max="13059" width="28.7109375" style="9" customWidth="1"/>
    <col min="13060" max="13068" width="9.7109375" style="9" customWidth="1"/>
    <col min="13069" max="13069" width="28.7109375" style="9" customWidth="1"/>
    <col min="13070" max="13314" width="9.140625" style="9"/>
    <col min="13315" max="13315" width="28.7109375" style="9" customWidth="1"/>
    <col min="13316" max="13324" width="9.7109375" style="9" customWidth="1"/>
    <col min="13325" max="13325" width="28.7109375" style="9" customWidth="1"/>
    <col min="13326" max="13570" width="9.140625" style="9"/>
    <col min="13571" max="13571" width="28.7109375" style="9" customWidth="1"/>
    <col min="13572" max="13580" width="9.7109375" style="9" customWidth="1"/>
    <col min="13581" max="13581" width="28.7109375" style="9" customWidth="1"/>
    <col min="13582" max="13826" width="9.140625" style="9"/>
    <col min="13827" max="13827" width="28.7109375" style="9" customWidth="1"/>
    <col min="13828" max="13836" width="9.7109375" style="9" customWidth="1"/>
    <col min="13837" max="13837" width="28.7109375" style="9" customWidth="1"/>
    <col min="13838" max="14082" width="9.140625" style="9"/>
    <col min="14083" max="14083" width="28.7109375" style="9" customWidth="1"/>
    <col min="14084" max="14092" width="9.7109375" style="9" customWidth="1"/>
    <col min="14093" max="14093" width="28.7109375" style="9" customWidth="1"/>
    <col min="14094" max="14338" width="9.140625" style="9"/>
    <col min="14339" max="14339" width="28.7109375" style="9" customWidth="1"/>
    <col min="14340" max="14348" width="9.7109375" style="9" customWidth="1"/>
    <col min="14349" max="14349" width="28.7109375" style="9" customWidth="1"/>
    <col min="14350" max="14594" width="9.140625" style="9"/>
    <col min="14595" max="14595" width="28.7109375" style="9" customWidth="1"/>
    <col min="14596" max="14604" width="9.7109375" style="9" customWidth="1"/>
    <col min="14605" max="14605" width="28.7109375" style="9" customWidth="1"/>
    <col min="14606" max="14850" width="9.140625" style="9"/>
    <col min="14851" max="14851" width="28.7109375" style="9" customWidth="1"/>
    <col min="14852" max="14860" width="9.7109375" style="9" customWidth="1"/>
    <col min="14861" max="14861" width="28.7109375" style="9" customWidth="1"/>
    <col min="14862" max="15106" width="9.140625" style="9"/>
    <col min="15107" max="15107" width="28.7109375" style="9" customWidth="1"/>
    <col min="15108" max="15116" width="9.7109375" style="9" customWidth="1"/>
    <col min="15117" max="15117" width="28.7109375" style="9" customWidth="1"/>
    <col min="15118" max="15362" width="9.140625" style="9"/>
    <col min="15363" max="15363" width="28.7109375" style="9" customWidth="1"/>
    <col min="15364" max="15372" width="9.7109375" style="9" customWidth="1"/>
    <col min="15373" max="15373" width="28.7109375" style="9" customWidth="1"/>
    <col min="15374" max="15618" width="9.140625" style="9"/>
    <col min="15619" max="15619" width="28.7109375" style="9" customWidth="1"/>
    <col min="15620" max="15628" width="9.7109375" style="9" customWidth="1"/>
    <col min="15629" max="15629" width="28.7109375" style="9" customWidth="1"/>
    <col min="15630" max="15874" width="9.140625" style="9"/>
    <col min="15875" max="15875" width="28.7109375" style="9" customWidth="1"/>
    <col min="15876" max="15884" width="9.7109375" style="9" customWidth="1"/>
    <col min="15885" max="15885" width="28.7109375" style="9" customWidth="1"/>
    <col min="15886" max="16130" width="9.140625" style="9"/>
    <col min="16131" max="16131" width="28.7109375" style="9" customWidth="1"/>
    <col min="16132" max="16140" width="9.7109375" style="9" customWidth="1"/>
    <col min="16141" max="16141" width="28.7109375" style="9" customWidth="1"/>
    <col min="16142" max="16384" width="9.140625" style="9"/>
  </cols>
  <sheetData>
    <row r="1" spans="1:17" s="2" customFormat="1" ht="17.25" customHeight="1" x14ac:dyDescent="0.2">
      <c r="A1" s="1471" t="s">
        <v>399</v>
      </c>
      <c r="B1" s="1471"/>
      <c r="C1" s="1471"/>
      <c r="D1" s="1471"/>
      <c r="E1" s="1471"/>
      <c r="F1" s="1471"/>
      <c r="G1" s="1471"/>
      <c r="H1" s="1471"/>
      <c r="I1" s="1471"/>
      <c r="J1" s="1471"/>
      <c r="K1" s="1471"/>
      <c r="L1" s="1471"/>
      <c r="M1" s="1471"/>
      <c r="N1" s="1471"/>
    </row>
    <row r="2" spans="1:17" s="2" customFormat="1" ht="17.25" customHeight="1" x14ac:dyDescent="0.2">
      <c r="A2" s="1472" t="s">
        <v>415</v>
      </c>
      <c r="B2" s="1472"/>
      <c r="C2" s="1472"/>
      <c r="D2" s="1472"/>
      <c r="E2" s="1472"/>
      <c r="F2" s="1472"/>
      <c r="G2" s="1472"/>
      <c r="H2" s="1472"/>
      <c r="I2" s="1472"/>
      <c r="J2" s="1472"/>
      <c r="K2" s="1472"/>
      <c r="L2" s="1472"/>
      <c r="M2" s="1472"/>
      <c r="N2" s="1472"/>
    </row>
    <row r="3" spans="1:17" s="2" customFormat="1" ht="17.25" customHeight="1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7" s="25" customFormat="1" ht="27.75" customHeight="1" x14ac:dyDescent="0.25">
      <c r="A4" s="615" t="s">
        <v>140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106" t="s">
        <v>56</v>
      </c>
    </row>
    <row r="5" spans="1:17" s="2" customFormat="1" ht="40.5" customHeight="1" x14ac:dyDescent="0.2">
      <c r="A5" s="1477" t="s">
        <v>1301</v>
      </c>
      <c r="B5" s="1479" t="s">
        <v>582</v>
      </c>
      <c r="C5" s="1294"/>
      <c r="D5" s="1297"/>
      <c r="E5" s="1297"/>
      <c r="F5" s="1291" t="s">
        <v>565</v>
      </c>
      <c r="G5" s="1291"/>
      <c r="H5" s="1291"/>
      <c r="I5" s="1291"/>
      <c r="J5" s="1291" t="s">
        <v>608</v>
      </c>
      <c r="K5" s="1291"/>
      <c r="L5" s="1291"/>
      <c r="M5" s="1319"/>
      <c r="N5" s="1475" t="s">
        <v>660</v>
      </c>
    </row>
    <row r="6" spans="1:17" s="2" customFormat="1" ht="37.5" customHeight="1" x14ac:dyDescent="0.2">
      <c r="A6" s="1478"/>
      <c r="B6" s="80" t="s">
        <v>630</v>
      </c>
      <c r="C6" s="80" t="s">
        <v>1047</v>
      </c>
      <c r="D6" s="344" t="s">
        <v>524</v>
      </c>
      <c r="E6" s="344" t="s">
        <v>523</v>
      </c>
      <c r="F6" s="343" t="s">
        <v>387</v>
      </c>
      <c r="G6" s="80" t="s">
        <v>1047</v>
      </c>
      <c r="H6" s="344" t="s">
        <v>524</v>
      </c>
      <c r="I6" s="344" t="s">
        <v>523</v>
      </c>
      <c r="J6" s="343" t="s">
        <v>387</v>
      </c>
      <c r="K6" s="80" t="s">
        <v>1047</v>
      </c>
      <c r="L6" s="694" t="s">
        <v>524</v>
      </c>
      <c r="M6" s="694" t="s">
        <v>523</v>
      </c>
      <c r="N6" s="1476"/>
    </row>
    <row r="7" spans="1:17" s="25" customFormat="1" ht="17.25" customHeight="1" thickBot="1" x14ac:dyDescent="0.25">
      <c r="A7" s="427" t="s">
        <v>145</v>
      </c>
      <c r="B7" s="110">
        <f>E7+D7+C7</f>
        <v>151</v>
      </c>
      <c r="C7" s="110">
        <f>K7+G7</f>
        <v>2</v>
      </c>
      <c r="D7" s="110">
        <f>H7+L7</f>
        <v>62</v>
      </c>
      <c r="E7" s="110">
        <f>I7+M7</f>
        <v>87</v>
      </c>
      <c r="F7" s="110">
        <f>I7+H7+G7</f>
        <v>113</v>
      </c>
      <c r="G7" s="169">
        <v>2</v>
      </c>
      <c r="H7" s="144">
        <v>42</v>
      </c>
      <c r="I7" s="144">
        <v>69</v>
      </c>
      <c r="J7" s="110">
        <f>M7+L7+K7</f>
        <v>38</v>
      </c>
      <c r="K7" s="201">
        <v>0</v>
      </c>
      <c r="L7" s="1155">
        <v>20</v>
      </c>
      <c r="M7" s="1155">
        <v>18</v>
      </c>
      <c r="N7" s="525" t="s">
        <v>146</v>
      </c>
    </row>
    <row r="8" spans="1:17" s="25" customFormat="1" ht="17.25" customHeight="1" thickBot="1" x14ac:dyDescent="0.25">
      <c r="A8" s="33">
        <v>1</v>
      </c>
      <c r="B8" s="226">
        <f t="shared" ref="B8:B32" si="0">E8+D8+C8</f>
        <v>15</v>
      </c>
      <c r="C8" s="226">
        <f t="shared" ref="C8:C11" si="1">K8+G8</f>
        <v>0</v>
      </c>
      <c r="D8" s="226">
        <f t="shared" ref="D8:D28" si="2">H8+L8</f>
        <v>6</v>
      </c>
      <c r="E8" s="226">
        <f t="shared" ref="E8:E16" si="3">I8+M8</f>
        <v>9</v>
      </c>
      <c r="F8" s="226">
        <f t="shared" ref="F8:F12" si="4">I8+H8+G8</f>
        <v>9</v>
      </c>
      <c r="G8" s="949">
        <v>0</v>
      </c>
      <c r="H8" s="103">
        <v>3</v>
      </c>
      <c r="I8" s="103">
        <v>6</v>
      </c>
      <c r="J8" s="226">
        <f t="shared" ref="J8:J12" si="5">M8+L8+K8</f>
        <v>6</v>
      </c>
      <c r="K8" s="949">
        <v>0</v>
      </c>
      <c r="L8" s="103">
        <v>3</v>
      </c>
      <c r="M8" s="103">
        <v>3</v>
      </c>
      <c r="N8" s="112">
        <v>1</v>
      </c>
    </row>
    <row r="9" spans="1:17" s="25" customFormat="1" ht="17.25" customHeight="1" thickBot="1" x14ac:dyDescent="0.25">
      <c r="A9" s="34">
        <v>2</v>
      </c>
      <c r="B9" s="110">
        <f t="shared" si="0"/>
        <v>14</v>
      </c>
      <c r="C9" s="110">
        <f t="shared" si="1"/>
        <v>0</v>
      </c>
      <c r="D9" s="110">
        <f t="shared" si="2"/>
        <v>5</v>
      </c>
      <c r="E9" s="110">
        <f t="shared" si="3"/>
        <v>9</v>
      </c>
      <c r="F9" s="110">
        <f t="shared" si="4"/>
        <v>13</v>
      </c>
      <c r="G9" s="201">
        <v>0</v>
      </c>
      <c r="H9" s="105">
        <v>4</v>
      </c>
      <c r="I9" s="105">
        <v>9</v>
      </c>
      <c r="J9" s="110">
        <f t="shared" si="5"/>
        <v>1</v>
      </c>
      <c r="K9" s="201">
        <v>0</v>
      </c>
      <c r="L9" s="105">
        <v>1</v>
      </c>
      <c r="M9" s="105">
        <v>0</v>
      </c>
      <c r="N9" s="113">
        <v>2</v>
      </c>
      <c r="O9" s="1156"/>
      <c r="P9" s="1156"/>
      <c r="Q9" s="1156"/>
    </row>
    <row r="10" spans="1:17" s="25" customFormat="1" ht="17.25" customHeight="1" thickBot="1" x14ac:dyDescent="0.25">
      <c r="A10" s="33">
        <v>3</v>
      </c>
      <c r="B10" s="226">
        <f t="shared" si="0"/>
        <v>7</v>
      </c>
      <c r="C10" s="226">
        <f t="shared" si="1"/>
        <v>0</v>
      </c>
      <c r="D10" s="226">
        <f t="shared" si="2"/>
        <v>1</v>
      </c>
      <c r="E10" s="226">
        <f t="shared" si="3"/>
        <v>6</v>
      </c>
      <c r="F10" s="226">
        <f t="shared" si="4"/>
        <v>5</v>
      </c>
      <c r="G10" s="949">
        <v>0</v>
      </c>
      <c r="H10" s="103">
        <v>0</v>
      </c>
      <c r="I10" s="103">
        <v>5</v>
      </c>
      <c r="J10" s="226">
        <f t="shared" si="5"/>
        <v>2</v>
      </c>
      <c r="K10" s="949">
        <v>0</v>
      </c>
      <c r="L10" s="103">
        <v>1</v>
      </c>
      <c r="M10" s="103">
        <v>1</v>
      </c>
      <c r="N10" s="112">
        <v>3</v>
      </c>
      <c r="O10" s="1156"/>
      <c r="P10" s="1156"/>
      <c r="Q10" s="1156"/>
    </row>
    <row r="11" spans="1:17" s="25" customFormat="1" ht="17.25" customHeight="1" x14ac:dyDescent="0.2">
      <c r="A11" s="126">
        <v>4</v>
      </c>
      <c r="B11" s="269">
        <f t="shared" si="0"/>
        <v>8</v>
      </c>
      <c r="C11" s="451">
        <f t="shared" si="1"/>
        <v>0</v>
      </c>
      <c r="D11" s="451">
        <f t="shared" si="2"/>
        <v>2</v>
      </c>
      <c r="E11" s="451">
        <f t="shared" si="3"/>
        <v>6</v>
      </c>
      <c r="F11" s="269">
        <f t="shared" si="4"/>
        <v>6</v>
      </c>
      <c r="G11" s="950">
        <v>0</v>
      </c>
      <c r="H11" s="106">
        <v>1</v>
      </c>
      <c r="I11" s="106">
        <v>5</v>
      </c>
      <c r="J11" s="269">
        <f t="shared" si="5"/>
        <v>2</v>
      </c>
      <c r="K11" s="950">
        <v>0</v>
      </c>
      <c r="L11" s="106">
        <v>1</v>
      </c>
      <c r="M11" s="106">
        <v>1</v>
      </c>
      <c r="N11" s="114">
        <v>4</v>
      </c>
      <c r="O11" s="1156"/>
      <c r="P11" s="1156"/>
      <c r="Q11" s="1156"/>
    </row>
    <row r="12" spans="1:17" s="25" customFormat="1" ht="17.25" customHeight="1" x14ac:dyDescent="0.2">
      <c r="A12" s="523" t="s">
        <v>42</v>
      </c>
      <c r="B12" s="291">
        <f>E12+D12+C12</f>
        <v>195</v>
      </c>
      <c r="C12" s="291">
        <f>K12+G12</f>
        <v>2</v>
      </c>
      <c r="D12" s="291">
        <f>H12+L12</f>
        <v>76</v>
      </c>
      <c r="E12" s="291">
        <f t="shared" si="3"/>
        <v>117</v>
      </c>
      <c r="F12" s="291">
        <f t="shared" si="4"/>
        <v>146</v>
      </c>
      <c r="G12" s="291">
        <f>SUM(G7:G11)</f>
        <v>2</v>
      </c>
      <c r="H12" s="291">
        <f>SUM(H7:H11)</f>
        <v>50</v>
      </c>
      <c r="I12" s="291">
        <f>SUM(I7:I11)</f>
        <v>94</v>
      </c>
      <c r="J12" s="291">
        <f t="shared" si="5"/>
        <v>49</v>
      </c>
      <c r="K12" s="273">
        <f>SUM(K7:K11)</f>
        <v>0</v>
      </c>
      <c r="L12" s="273">
        <f>SUM(L7:L11)</f>
        <v>26</v>
      </c>
      <c r="M12" s="292">
        <f>SUM(M7:M11)</f>
        <v>23</v>
      </c>
      <c r="N12" s="524" t="s">
        <v>43</v>
      </c>
      <c r="O12" s="1156"/>
      <c r="P12" s="1156"/>
      <c r="Q12" s="1156"/>
    </row>
    <row r="13" spans="1:17" s="25" customFormat="1" ht="17.25" customHeight="1" thickBot="1" x14ac:dyDescent="0.25">
      <c r="A13" s="270" t="s">
        <v>149</v>
      </c>
      <c r="B13" s="201">
        <f t="shared" si="0"/>
        <v>38</v>
      </c>
      <c r="C13" s="201">
        <f>K13+G13</f>
        <v>0</v>
      </c>
      <c r="D13" s="201">
        <f t="shared" si="2"/>
        <v>17</v>
      </c>
      <c r="E13" s="201">
        <f t="shared" si="3"/>
        <v>21</v>
      </c>
      <c r="F13" s="201">
        <f>I13+H13+G13</f>
        <v>24</v>
      </c>
      <c r="G13" s="201">
        <v>0</v>
      </c>
      <c r="H13" s="271">
        <v>9</v>
      </c>
      <c r="I13" s="271">
        <v>15</v>
      </c>
      <c r="J13" s="201">
        <f>M13+L13+K13</f>
        <v>14</v>
      </c>
      <c r="K13" s="201">
        <v>0</v>
      </c>
      <c r="L13" s="271">
        <v>8</v>
      </c>
      <c r="M13" s="271">
        <v>6</v>
      </c>
      <c r="N13" s="272" t="s">
        <v>150</v>
      </c>
      <c r="O13" s="1156"/>
      <c r="P13" s="1156"/>
      <c r="Q13" s="1156"/>
    </row>
    <row r="14" spans="1:17" s="25" customFormat="1" ht="17.25" customHeight="1" thickBot="1" x14ac:dyDescent="0.25">
      <c r="A14" s="33" t="s">
        <v>151</v>
      </c>
      <c r="B14" s="226">
        <f t="shared" si="0"/>
        <v>18</v>
      </c>
      <c r="C14" s="226">
        <f t="shared" ref="C14:C32" si="6">K14+G14</f>
        <v>0</v>
      </c>
      <c r="D14" s="226">
        <f t="shared" si="2"/>
        <v>10</v>
      </c>
      <c r="E14" s="226">
        <f t="shared" si="3"/>
        <v>8</v>
      </c>
      <c r="F14" s="226">
        <f>I14+H14+G14</f>
        <v>11</v>
      </c>
      <c r="G14" s="949">
        <v>0</v>
      </c>
      <c r="H14" s="103">
        <v>7</v>
      </c>
      <c r="I14" s="103">
        <v>4</v>
      </c>
      <c r="J14" s="226">
        <f>M14+L14+K14</f>
        <v>7</v>
      </c>
      <c r="K14" s="949">
        <v>0</v>
      </c>
      <c r="L14" s="103">
        <v>3</v>
      </c>
      <c r="M14" s="103">
        <v>4</v>
      </c>
      <c r="N14" s="112" t="s">
        <v>152</v>
      </c>
      <c r="O14" s="1156"/>
      <c r="P14" s="1156"/>
      <c r="Q14" s="1156"/>
    </row>
    <row r="15" spans="1:17" s="25" customFormat="1" ht="17.25" customHeight="1" thickBot="1" x14ac:dyDescent="0.25">
      <c r="A15" s="222" t="s">
        <v>57</v>
      </c>
      <c r="B15" s="110">
        <f t="shared" si="0"/>
        <v>39</v>
      </c>
      <c r="C15" s="110">
        <f t="shared" si="6"/>
        <v>0</v>
      </c>
      <c r="D15" s="110">
        <f t="shared" si="2"/>
        <v>7</v>
      </c>
      <c r="E15" s="110">
        <f t="shared" si="3"/>
        <v>32</v>
      </c>
      <c r="F15" s="201">
        <f t="shared" ref="F15:F32" si="7">I15+H15+G15</f>
        <v>16</v>
      </c>
      <c r="G15" s="201">
        <v>0</v>
      </c>
      <c r="H15" s="223">
        <v>3</v>
      </c>
      <c r="I15" s="223">
        <v>13</v>
      </c>
      <c r="J15" s="201">
        <f t="shared" ref="J15:J32" si="8">M15+L15+K15</f>
        <v>23</v>
      </c>
      <c r="K15" s="201">
        <v>0</v>
      </c>
      <c r="L15" s="223">
        <v>4</v>
      </c>
      <c r="M15" s="223">
        <v>19</v>
      </c>
      <c r="N15" s="224" t="s">
        <v>153</v>
      </c>
      <c r="O15" s="1156"/>
      <c r="P15" s="1156"/>
      <c r="Q15" s="1156"/>
    </row>
    <row r="16" spans="1:17" s="25" customFormat="1" ht="17.25" customHeight="1" thickBot="1" x14ac:dyDescent="0.25">
      <c r="A16" s="33" t="s">
        <v>59</v>
      </c>
      <c r="B16" s="226">
        <f t="shared" si="0"/>
        <v>84</v>
      </c>
      <c r="C16" s="226">
        <f t="shared" si="6"/>
        <v>0</v>
      </c>
      <c r="D16" s="226">
        <f t="shared" si="2"/>
        <v>13</v>
      </c>
      <c r="E16" s="226">
        <f t="shared" si="3"/>
        <v>71</v>
      </c>
      <c r="F16" s="226">
        <f t="shared" si="7"/>
        <v>71</v>
      </c>
      <c r="G16" s="949">
        <v>0</v>
      </c>
      <c r="H16" s="103">
        <v>8</v>
      </c>
      <c r="I16" s="103">
        <v>63</v>
      </c>
      <c r="J16" s="226">
        <f t="shared" si="8"/>
        <v>13</v>
      </c>
      <c r="K16" s="949">
        <v>0</v>
      </c>
      <c r="L16" s="103">
        <v>5</v>
      </c>
      <c r="M16" s="103">
        <v>8</v>
      </c>
      <c r="N16" s="112" t="s">
        <v>154</v>
      </c>
      <c r="O16" s="1156"/>
      <c r="P16" s="1156"/>
      <c r="Q16" s="1156"/>
    </row>
    <row r="17" spans="1:17" s="25" customFormat="1" ht="17.25" customHeight="1" thickBot="1" x14ac:dyDescent="0.25">
      <c r="A17" s="222" t="s">
        <v>61</v>
      </c>
      <c r="B17" s="110">
        <f t="shared" si="0"/>
        <v>110</v>
      </c>
      <c r="C17" s="110">
        <f t="shared" si="6"/>
        <v>0</v>
      </c>
      <c r="D17" s="110">
        <f t="shared" si="2"/>
        <v>13</v>
      </c>
      <c r="E17" s="110">
        <f t="shared" ref="E17:E28" si="9">I17+M17</f>
        <v>97</v>
      </c>
      <c r="F17" s="201">
        <f t="shared" si="7"/>
        <v>91</v>
      </c>
      <c r="G17" s="201">
        <v>0</v>
      </c>
      <c r="H17" s="223">
        <v>7</v>
      </c>
      <c r="I17" s="223">
        <v>84</v>
      </c>
      <c r="J17" s="201">
        <f t="shared" si="8"/>
        <v>19</v>
      </c>
      <c r="K17" s="201">
        <v>0</v>
      </c>
      <c r="L17" s="223">
        <v>6</v>
      </c>
      <c r="M17" s="223">
        <v>13</v>
      </c>
      <c r="N17" s="224" t="s">
        <v>155</v>
      </c>
      <c r="O17" s="1156"/>
      <c r="P17" s="1156"/>
      <c r="Q17" s="1156"/>
    </row>
    <row r="18" spans="1:17" s="25" customFormat="1" ht="17.25" customHeight="1" thickBot="1" x14ac:dyDescent="0.25">
      <c r="A18" s="33" t="s">
        <v>63</v>
      </c>
      <c r="B18" s="226">
        <f t="shared" si="0"/>
        <v>145</v>
      </c>
      <c r="C18" s="226">
        <f t="shared" si="6"/>
        <v>0</v>
      </c>
      <c r="D18" s="226">
        <f t="shared" si="2"/>
        <v>25</v>
      </c>
      <c r="E18" s="226">
        <f t="shared" si="9"/>
        <v>120</v>
      </c>
      <c r="F18" s="226">
        <f t="shared" si="7"/>
        <v>129</v>
      </c>
      <c r="G18" s="949">
        <v>0</v>
      </c>
      <c r="H18" s="103">
        <v>22</v>
      </c>
      <c r="I18" s="103">
        <v>107</v>
      </c>
      <c r="J18" s="226">
        <f>M18+L18+K18</f>
        <v>16</v>
      </c>
      <c r="K18" s="949">
        <v>0</v>
      </c>
      <c r="L18" s="103">
        <v>3</v>
      </c>
      <c r="M18" s="103">
        <v>13</v>
      </c>
      <c r="N18" s="112" t="s">
        <v>156</v>
      </c>
      <c r="O18" s="1156"/>
      <c r="P18" s="1156"/>
      <c r="Q18" s="1156"/>
    </row>
    <row r="19" spans="1:17" s="25" customFormat="1" ht="17.25" customHeight="1" thickBot="1" x14ac:dyDescent="0.25">
      <c r="A19" s="222" t="s">
        <v>65</v>
      </c>
      <c r="B19" s="110">
        <f t="shared" si="0"/>
        <v>187</v>
      </c>
      <c r="C19" s="110">
        <f t="shared" si="6"/>
        <v>0</v>
      </c>
      <c r="D19" s="110">
        <f t="shared" si="2"/>
        <v>33</v>
      </c>
      <c r="E19" s="110">
        <f>I19+M19</f>
        <v>154</v>
      </c>
      <c r="F19" s="201">
        <f t="shared" si="7"/>
        <v>172</v>
      </c>
      <c r="G19" s="201">
        <v>0</v>
      </c>
      <c r="H19" s="223">
        <v>28</v>
      </c>
      <c r="I19" s="223">
        <v>144</v>
      </c>
      <c r="J19" s="201">
        <f>M19+L19+K19</f>
        <v>15</v>
      </c>
      <c r="K19" s="201">
        <v>0</v>
      </c>
      <c r="L19" s="223">
        <v>5</v>
      </c>
      <c r="M19" s="223">
        <v>10</v>
      </c>
      <c r="N19" s="224" t="s">
        <v>157</v>
      </c>
      <c r="O19" s="1156"/>
      <c r="P19" s="1156"/>
      <c r="Q19" s="1156"/>
    </row>
    <row r="20" spans="1:17" s="25" customFormat="1" ht="17.25" customHeight="1" thickBot="1" x14ac:dyDescent="0.25">
      <c r="A20" s="33" t="s">
        <v>67</v>
      </c>
      <c r="B20" s="226">
        <f t="shared" si="0"/>
        <v>209</v>
      </c>
      <c r="C20" s="226">
        <f t="shared" si="6"/>
        <v>0</v>
      </c>
      <c r="D20" s="226">
        <f t="shared" si="2"/>
        <v>33</v>
      </c>
      <c r="E20" s="226">
        <f>I20+M20</f>
        <v>176</v>
      </c>
      <c r="F20" s="226">
        <f t="shared" si="7"/>
        <v>189</v>
      </c>
      <c r="G20" s="949">
        <v>0</v>
      </c>
      <c r="H20" s="103">
        <v>25</v>
      </c>
      <c r="I20" s="103">
        <v>164</v>
      </c>
      <c r="J20" s="226">
        <f t="shared" si="8"/>
        <v>20</v>
      </c>
      <c r="K20" s="949">
        <v>0</v>
      </c>
      <c r="L20" s="103">
        <v>8</v>
      </c>
      <c r="M20" s="103">
        <v>12</v>
      </c>
      <c r="N20" s="112" t="s">
        <v>158</v>
      </c>
      <c r="O20" s="1156"/>
      <c r="P20" s="1156"/>
      <c r="Q20" s="1156"/>
    </row>
    <row r="21" spans="1:17" s="25" customFormat="1" ht="17.25" customHeight="1" thickBot="1" x14ac:dyDescent="0.25">
      <c r="A21" s="222" t="s">
        <v>159</v>
      </c>
      <c r="B21" s="110">
        <f t="shared" si="0"/>
        <v>192</v>
      </c>
      <c r="C21" s="110">
        <f t="shared" si="6"/>
        <v>0</v>
      </c>
      <c r="D21" s="110">
        <f t="shared" si="2"/>
        <v>39</v>
      </c>
      <c r="E21" s="110">
        <f>I21+M21</f>
        <v>153</v>
      </c>
      <c r="F21" s="201">
        <f t="shared" si="7"/>
        <v>162</v>
      </c>
      <c r="G21" s="201">
        <v>0</v>
      </c>
      <c r="H21" s="223">
        <v>30</v>
      </c>
      <c r="I21" s="223">
        <v>132</v>
      </c>
      <c r="J21" s="201">
        <f t="shared" si="8"/>
        <v>30</v>
      </c>
      <c r="K21" s="201">
        <v>0</v>
      </c>
      <c r="L21" s="223">
        <v>9</v>
      </c>
      <c r="M21" s="223">
        <v>21</v>
      </c>
      <c r="N21" s="224" t="s">
        <v>160</v>
      </c>
      <c r="O21" s="1156"/>
      <c r="P21" s="1156"/>
      <c r="Q21" s="1156"/>
    </row>
    <row r="22" spans="1:17" s="25" customFormat="1" ht="17.25" customHeight="1" thickBot="1" x14ac:dyDescent="0.25">
      <c r="A22" s="33" t="s">
        <v>161</v>
      </c>
      <c r="B22" s="226">
        <f t="shared" si="0"/>
        <v>207</v>
      </c>
      <c r="C22" s="226">
        <f t="shared" si="6"/>
        <v>0</v>
      </c>
      <c r="D22" s="226">
        <f t="shared" si="2"/>
        <v>46</v>
      </c>
      <c r="E22" s="226">
        <f>I22+M22</f>
        <v>161</v>
      </c>
      <c r="F22" s="226">
        <f t="shared" si="7"/>
        <v>177</v>
      </c>
      <c r="G22" s="949">
        <v>0</v>
      </c>
      <c r="H22" s="103">
        <v>35</v>
      </c>
      <c r="I22" s="103">
        <v>142</v>
      </c>
      <c r="J22" s="226">
        <f t="shared" si="8"/>
        <v>30</v>
      </c>
      <c r="K22" s="949">
        <v>0</v>
      </c>
      <c r="L22" s="103">
        <v>11</v>
      </c>
      <c r="M22" s="103">
        <v>19</v>
      </c>
      <c r="N22" s="112" t="s">
        <v>162</v>
      </c>
      <c r="O22" s="1156"/>
      <c r="P22" s="1156"/>
      <c r="Q22" s="1156"/>
    </row>
    <row r="23" spans="1:17" s="25" customFormat="1" ht="17.25" customHeight="1" thickBot="1" x14ac:dyDescent="0.25">
      <c r="A23" s="222" t="s">
        <v>163</v>
      </c>
      <c r="B23" s="110"/>
      <c r="C23" s="110">
        <f t="shared" si="6"/>
        <v>0</v>
      </c>
      <c r="D23" s="110">
        <f t="shared" si="2"/>
        <v>47</v>
      </c>
      <c r="E23" s="110">
        <f>I23+M23</f>
        <v>137</v>
      </c>
      <c r="F23" s="201">
        <f t="shared" si="7"/>
        <v>137</v>
      </c>
      <c r="G23" s="201">
        <v>0</v>
      </c>
      <c r="H23" s="223">
        <v>29</v>
      </c>
      <c r="I23" s="223">
        <v>108</v>
      </c>
      <c r="J23" s="201">
        <f t="shared" si="8"/>
        <v>47</v>
      </c>
      <c r="K23" s="201">
        <v>0</v>
      </c>
      <c r="L23" s="223">
        <v>18</v>
      </c>
      <c r="M23" s="223">
        <v>29</v>
      </c>
      <c r="N23" s="224" t="s">
        <v>164</v>
      </c>
      <c r="O23" s="1156"/>
      <c r="P23" s="1156"/>
      <c r="Q23" s="1156"/>
    </row>
    <row r="24" spans="1:17" s="25" customFormat="1" ht="17.25" customHeight="1" thickBot="1" x14ac:dyDescent="0.25">
      <c r="A24" s="33" t="s">
        <v>165</v>
      </c>
      <c r="B24" s="226">
        <f t="shared" si="0"/>
        <v>187</v>
      </c>
      <c r="C24" s="226">
        <f t="shared" si="6"/>
        <v>0</v>
      </c>
      <c r="D24" s="226">
        <f t="shared" si="2"/>
        <v>51</v>
      </c>
      <c r="E24" s="226">
        <f t="shared" si="9"/>
        <v>136</v>
      </c>
      <c r="F24" s="226">
        <f t="shared" si="7"/>
        <v>126</v>
      </c>
      <c r="G24" s="949">
        <v>0</v>
      </c>
      <c r="H24" s="103">
        <v>31</v>
      </c>
      <c r="I24" s="103">
        <v>95</v>
      </c>
      <c r="J24" s="226">
        <f t="shared" si="8"/>
        <v>61</v>
      </c>
      <c r="K24" s="949">
        <v>0</v>
      </c>
      <c r="L24" s="103">
        <v>20</v>
      </c>
      <c r="M24" s="103">
        <v>41</v>
      </c>
      <c r="N24" s="112" t="s">
        <v>166</v>
      </c>
      <c r="O24" s="1156"/>
      <c r="P24" s="1156"/>
      <c r="Q24" s="1156"/>
    </row>
    <row r="25" spans="1:17" s="25" customFormat="1" ht="17.25" customHeight="1" thickBot="1" x14ac:dyDescent="0.25">
      <c r="A25" s="222" t="s">
        <v>167</v>
      </c>
      <c r="B25" s="110">
        <f t="shared" si="0"/>
        <v>191</v>
      </c>
      <c r="C25" s="110">
        <f>K25+G25</f>
        <v>0</v>
      </c>
      <c r="D25" s="110">
        <f>H25+L25</f>
        <v>62</v>
      </c>
      <c r="E25" s="110">
        <f>I25+M25</f>
        <v>129</v>
      </c>
      <c r="F25" s="201">
        <f t="shared" si="7"/>
        <v>102</v>
      </c>
      <c r="G25" s="201">
        <v>0</v>
      </c>
      <c r="H25" s="223">
        <v>27</v>
      </c>
      <c r="I25" s="223">
        <v>75</v>
      </c>
      <c r="J25" s="201">
        <f t="shared" si="8"/>
        <v>89</v>
      </c>
      <c r="K25" s="201">
        <v>0</v>
      </c>
      <c r="L25" s="223">
        <v>35</v>
      </c>
      <c r="M25" s="105">
        <v>54</v>
      </c>
      <c r="N25" s="113" t="s">
        <v>168</v>
      </c>
      <c r="O25" s="1156"/>
      <c r="P25" s="1156"/>
      <c r="Q25" s="1156"/>
    </row>
    <row r="26" spans="1:17" s="25" customFormat="1" ht="17.25" customHeight="1" thickBot="1" x14ac:dyDescent="0.25">
      <c r="A26" s="33" t="s">
        <v>169</v>
      </c>
      <c r="B26" s="226">
        <f t="shared" si="0"/>
        <v>181</v>
      </c>
      <c r="C26" s="226">
        <f t="shared" si="6"/>
        <v>0</v>
      </c>
      <c r="D26" s="226">
        <f t="shared" si="2"/>
        <v>76</v>
      </c>
      <c r="E26" s="226">
        <f>I26+M26</f>
        <v>105</v>
      </c>
      <c r="F26" s="226">
        <f t="shared" si="7"/>
        <v>102</v>
      </c>
      <c r="G26" s="949">
        <v>0</v>
      </c>
      <c r="H26" s="103">
        <v>30</v>
      </c>
      <c r="I26" s="103">
        <v>72</v>
      </c>
      <c r="J26" s="226">
        <f t="shared" si="8"/>
        <v>79</v>
      </c>
      <c r="K26" s="949">
        <v>0</v>
      </c>
      <c r="L26" s="103">
        <v>46</v>
      </c>
      <c r="M26" s="103">
        <v>33</v>
      </c>
      <c r="N26" s="112" t="s">
        <v>170</v>
      </c>
      <c r="O26" s="1156"/>
      <c r="P26" s="1156"/>
      <c r="Q26" s="1156"/>
    </row>
    <row r="27" spans="1:17" s="25" customFormat="1" ht="17.25" customHeight="1" thickBot="1" x14ac:dyDescent="0.25">
      <c r="A27" s="34" t="s">
        <v>171</v>
      </c>
      <c r="B27" s="110">
        <f t="shared" si="0"/>
        <v>157</v>
      </c>
      <c r="C27" s="110">
        <f t="shared" si="6"/>
        <v>0</v>
      </c>
      <c r="D27" s="110">
        <f t="shared" si="2"/>
        <v>78</v>
      </c>
      <c r="E27" s="110">
        <f>I27+M27</f>
        <v>79</v>
      </c>
      <c r="F27" s="201">
        <f t="shared" si="7"/>
        <v>88</v>
      </c>
      <c r="G27" s="201">
        <v>0</v>
      </c>
      <c r="H27" s="105">
        <v>39</v>
      </c>
      <c r="I27" s="105">
        <v>49</v>
      </c>
      <c r="J27" s="201">
        <f t="shared" si="8"/>
        <v>69</v>
      </c>
      <c r="K27" s="201">
        <v>0</v>
      </c>
      <c r="L27" s="105">
        <v>39</v>
      </c>
      <c r="M27" s="105">
        <v>30</v>
      </c>
      <c r="N27" s="113" t="s">
        <v>172</v>
      </c>
      <c r="O27" s="1156"/>
      <c r="P27" s="1156"/>
      <c r="Q27" s="1156"/>
    </row>
    <row r="28" spans="1:17" s="25" customFormat="1" ht="17.25" customHeight="1" thickBot="1" x14ac:dyDescent="0.25">
      <c r="A28" s="33" t="s">
        <v>264</v>
      </c>
      <c r="B28" s="226">
        <f t="shared" si="0"/>
        <v>163</v>
      </c>
      <c r="C28" s="226">
        <f t="shared" si="6"/>
        <v>0</v>
      </c>
      <c r="D28" s="226">
        <f t="shared" si="2"/>
        <v>82</v>
      </c>
      <c r="E28" s="226">
        <f t="shared" si="9"/>
        <v>81</v>
      </c>
      <c r="F28" s="226">
        <f t="shared" si="7"/>
        <v>77</v>
      </c>
      <c r="G28" s="949">
        <v>0</v>
      </c>
      <c r="H28" s="103">
        <v>36</v>
      </c>
      <c r="I28" s="103">
        <v>41</v>
      </c>
      <c r="J28" s="226">
        <f t="shared" si="8"/>
        <v>86</v>
      </c>
      <c r="K28" s="949">
        <v>0</v>
      </c>
      <c r="L28" s="103">
        <v>46</v>
      </c>
      <c r="M28" s="103">
        <v>40</v>
      </c>
      <c r="N28" s="112" t="s">
        <v>265</v>
      </c>
      <c r="Q28" s="1156"/>
    </row>
    <row r="29" spans="1:17" s="25" customFormat="1" ht="17.25" customHeight="1" thickBot="1" x14ac:dyDescent="0.25">
      <c r="A29" s="222" t="s">
        <v>266</v>
      </c>
      <c r="B29" s="110">
        <f t="shared" si="0"/>
        <v>134</v>
      </c>
      <c r="C29" s="110">
        <f t="shared" si="6"/>
        <v>0</v>
      </c>
      <c r="D29" s="110">
        <f t="shared" ref="D29:E32" si="10">H29+L29</f>
        <v>64</v>
      </c>
      <c r="E29" s="110">
        <f t="shared" si="10"/>
        <v>70</v>
      </c>
      <c r="F29" s="201">
        <f t="shared" si="7"/>
        <v>57</v>
      </c>
      <c r="G29" s="201">
        <v>0</v>
      </c>
      <c r="H29" s="223">
        <v>27</v>
      </c>
      <c r="I29" s="223">
        <v>30</v>
      </c>
      <c r="J29" s="201">
        <f t="shared" si="8"/>
        <v>77</v>
      </c>
      <c r="K29" s="201">
        <v>0</v>
      </c>
      <c r="L29" s="223">
        <v>37</v>
      </c>
      <c r="M29" s="105">
        <v>40</v>
      </c>
      <c r="N29" s="113" t="s">
        <v>267</v>
      </c>
      <c r="Q29" s="1156"/>
    </row>
    <row r="30" spans="1:17" s="25" customFormat="1" ht="17.25" customHeight="1" thickBot="1" x14ac:dyDescent="0.25">
      <c r="A30" s="33" t="s">
        <v>268</v>
      </c>
      <c r="B30" s="226">
        <f>E30+D30+C30</f>
        <v>62</v>
      </c>
      <c r="C30" s="226">
        <f t="shared" si="6"/>
        <v>0</v>
      </c>
      <c r="D30" s="226">
        <f t="shared" si="10"/>
        <v>29</v>
      </c>
      <c r="E30" s="226">
        <f t="shared" si="10"/>
        <v>33</v>
      </c>
      <c r="F30" s="226">
        <f t="shared" si="7"/>
        <v>30</v>
      </c>
      <c r="G30" s="949">
        <v>0</v>
      </c>
      <c r="H30" s="103">
        <v>17</v>
      </c>
      <c r="I30" s="103">
        <v>13</v>
      </c>
      <c r="J30" s="226">
        <f t="shared" si="8"/>
        <v>32</v>
      </c>
      <c r="K30" s="949">
        <v>0</v>
      </c>
      <c r="L30" s="103">
        <v>12</v>
      </c>
      <c r="M30" s="103">
        <v>20</v>
      </c>
      <c r="N30" s="112" t="s">
        <v>269</v>
      </c>
      <c r="Q30" s="1156"/>
    </row>
    <row r="31" spans="1:17" s="25" customFormat="1" ht="17.25" customHeight="1" thickBot="1" x14ac:dyDescent="0.25">
      <c r="A31" s="126" t="s">
        <v>270</v>
      </c>
      <c r="B31" s="110">
        <f>E31+D31+C31</f>
        <v>31</v>
      </c>
      <c r="C31" s="110">
        <f t="shared" si="6"/>
        <v>0</v>
      </c>
      <c r="D31" s="110">
        <f t="shared" si="10"/>
        <v>20</v>
      </c>
      <c r="E31" s="110">
        <f t="shared" si="10"/>
        <v>11</v>
      </c>
      <c r="F31" s="201">
        <f t="shared" si="7"/>
        <v>9</v>
      </c>
      <c r="G31" s="950">
        <v>0</v>
      </c>
      <c r="H31" s="106">
        <v>6</v>
      </c>
      <c r="I31" s="106">
        <v>3</v>
      </c>
      <c r="J31" s="201">
        <f t="shared" si="8"/>
        <v>22</v>
      </c>
      <c r="K31" s="950">
        <v>0</v>
      </c>
      <c r="L31" s="106">
        <v>14</v>
      </c>
      <c r="M31" s="106">
        <v>8</v>
      </c>
      <c r="N31" s="114" t="s">
        <v>270</v>
      </c>
      <c r="Q31" s="1156"/>
    </row>
    <row r="32" spans="1:17" s="25" customFormat="1" ht="17.25" customHeight="1" x14ac:dyDescent="0.2">
      <c r="A32" s="522" t="s">
        <v>69</v>
      </c>
      <c r="B32" s="291">
        <f t="shared" si="0"/>
        <v>0</v>
      </c>
      <c r="C32" s="450">
        <f t="shared" si="6"/>
        <v>0</v>
      </c>
      <c r="D32" s="450">
        <f t="shared" si="10"/>
        <v>0</v>
      </c>
      <c r="E32" s="450">
        <f t="shared" si="10"/>
        <v>0</v>
      </c>
      <c r="F32" s="1101">
        <f t="shared" si="7"/>
        <v>0</v>
      </c>
      <c r="G32" s="951">
        <v>0</v>
      </c>
      <c r="H32" s="328">
        <v>0</v>
      </c>
      <c r="I32" s="328">
        <v>0</v>
      </c>
      <c r="J32" s="1101">
        <f t="shared" si="8"/>
        <v>0</v>
      </c>
      <c r="K32" s="1100">
        <v>0</v>
      </c>
      <c r="L32" s="235">
        <v>0</v>
      </c>
      <c r="M32" s="235">
        <v>0</v>
      </c>
      <c r="N32" s="521" t="s">
        <v>70</v>
      </c>
      <c r="Q32" s="1156"/>
    </row>
    <row r="33" spans="1:14" s="25" customFormat="1" ht="26.25" customHeight="1" x14ac:dyDescent="0.2">
      <c r="A33" s="371" t="s">
        <v>284</v>
      </c>
      <c r="B33" s="219">
        <f>E33+D33+C33</f>
        <v>2714</v>
      </c>
      <c r="C33" s="219">
        <f>K33+G33</f>
        <v>2</v>
      </c>
      <c r="D33" s="219">
        <f>L33+H33</f>
        <v>821</v>
      </c>
      <c r="E33" s="219">
        <f>M33+I33</f>
        <v>1891</v>
      </c>
      <c r="F33" s="1102">
        <f>I33+H33+G33</f>
        <v>1916</v>
      </c>
      <c r="G33" s="1102">
        <f>SUM(G12:G32)</f>
        <v>2</v>
      </c>
      <c r="H33" s="1102">
        <f>SUM(H12:H32)</f>
        <v>466</v>
      </c>
      <c r="I33" s="1102">
        <f>SUM(I12:I32)</f>
        <v>1448</v>
      </c>
      <c r="J33" s="1102">
        <f>M33+L33+K33</f>
        <v>798</v>
      </c>
      <c r="K33" s="1102">
        <f>SUM(K12:K32)</f>
        <v>0</v>
      </c>
      <c r="L33" s="1102">
        <f>SUM(L12:L32)</f>
        <v>355</v>
      </c>
      <c r="M33" s="1102">
        <f>SUM(M12:M32)</f>
        <v>443</v>
      </c>
      <c r="N33" s="429" t="s">
        <v>448</v>
      </c>
    </row>
    <row r="34" spans="1:14" x14ac:dyDescent="0.2">
      <c r="F34" s="107"/>
      <c r="G34" s="107"/>
      <c r="H34" s="107"/>
      <c r="I34" s="107"/>
    </row>
    <row r="36" spans="1:14" ht="75" x14ac:dyDescent="0.2">
      <c r="B36" s="86" t="s">
        <v>391</v>
      </c>
      <c r="C36" s="86"/>
      <c r="D36" s="86" t="s">
        <v>390</v>
      </c>
    </row>
    <row r="37" spans="1:14" x14ac:dyDescent="0.2">
      <c r="A37" s="3" t="s">
        <v>317</v>
      </c>
      <c r="B37" s="107">
        <f>F12</f>
        <v>146</v>
      </c>
      <c r="C37" s="107"/>
      <c r="D37" s="107">
        <f>J12</f>
        <v>49</v>
      </c>
      <c r="E37" s="107">
        <f t="shared" ref="E37:E49" si="11">D37+B37</f>
        <v>195</v>
      </c>
    </row>
    <row r="38" spans="1:14" x14ac:dyDescent="0.2">
      <c r="A38" s="3" t="s">
        <v>149</v>
      </c>
      <c r="B38" s="107">
        <f>F13</f>
        <v>24</v>
      </c>
      <c r="C38" s="107"/>
      <c r="D38" s="107">
        <f>J13</f>
        <v>14</v>
      </c>
      <c r="E38" s="107">
        <f t="shared" si="11"/>
        <v>38</v>
      </c>
    </row>
    <row r="39" spans="1:14" x14ac:dyDescent="0.2">
      <c r="A39" s="3" t="s">
        <v>151</v>
      </c>
      <c r="B39" s="3">
        <f t="shared" ref="B39:B48" si="12">F14</f>
        <v>11</v>
      </c>
      <c r="D39" s="3">
        <f t="shared" ref="D39:D48" si="13">J14</f>
        <v>7</v>
      </c>
      <c r="E39" s="107">
        <f t="shared" si="11"/>
        <v>18</v>
      </c>
    </row>
    <row r="40" spans="1:14" x14ac:dyDescent="0.2">
      <c r="A40" s="3" t="s">
        <v>57</v>
      </c>
      <c r="B40" s="3">
        <f t="shared" si="12"/>
        <v>16</v>
      </c>
      <c r="D40" s="3">
        <f t="shared" si="13"/>
        <v>23</v>
      </c>
      <c r="E40" s="107">
        <f t="shared" si="11"/>
        <v>39</v>
      </c>
    </row>
    <row r="41" spans="1:14" x14ac:dyDescent="0.2">
      <c r="A41" s="3" t="s">
        <v>59</v>
      </c>
      <c r="B41" s="3">
        <f t="shared" si="12"/>
        <v>71</v>
      </c>
      <c r="D41" s="3">
        <f t="shared" si="13"/>
        <v>13</v>
      </c>
      <c r="E41" s="107">
        <f t="shared" si="11"/>
        <v>84</v>
      </c>
    </row>
    <row r="42" spans="1:14" x14ac:dyDescent="0.2">
      <c r="A42" s="3" t="s">
        <v>61</v>
      </c>
      <c r="B42" s="3">
        <f t="shared" si="12"/>
        <v>91</v>
      </c>
      <c r="D42" s="3">
        <f t="shared" si="13"/>
        <v>19</v>
      </c>
      <c r="E42" s="107">
        <f t="shared" si="11"/>
        <v>110</v>
      </c>
    </row>
    <row r="43" spans="1:14" x14ac:dyDescent="0.2">
      <c r="A43" s="3" t="s">
        <v>63</v>
      </c>
      <c r="B43" s="3">
        <f t="shared" si="12"/>
        <v>129</v>
      </c>
      <c r="D43" s="3">
        <f t="shared" si="13"/>
        <v>16</v>
      </c>
      <c r="E43" s="107">
        <f t="shared" si="11"/>
        <v>145</v>
      </c>
    </row>
    <row r="44" spans="1:14" x14ac:dyDescent="0.2">
      <c r="A44" s="3" t="s">
        <v>65</v>
      </c>
      <c r="B44" s="3">
        <f t="shared" si="12"/>
        <v>172</v>
      </c>
      <c r="D44" s="3">
        <f t="shared" si="13"/>
        <v>15</v>
      </c>
      <c r="E44" s="107">
        <f t="shared" si="11"/>
        <v>187</v>
      </c>
    </row>
    <row r="45" spans="1:14" x14ac:dyDescent="0.2">
      <c r="A45" s="3" t="s">
        <v>67</v>
      </c>
      <c r="B45" s="3">
        <f t="shared" si="12"/>
        <v>189</v>
      </c>
      <c r="D45" s="3">
        <f t="shared" si="13"/>
        <v>20</v>
      </c>
      <c r="E45" s="107">
        <f t="shared" si="11"/>
        <v>209</v>
      </c>
    </row>
    <row r="46" spans="1:14" x14ac:dyDescent="0.2">
      <c r="A46" s="3" t="s">
        <v>159</v>
      </c>
      <c r="B46" s="3">
        <f t="shared" si="12"/>
        <v>162</v>
      </c>
      <c r="D46" s="3">
        <f t="shared" si="13"/>
        <v>30</v>
      </c>
      <c r="E46" s="107">
        <f t="shared" si="11"/>
        <v>192</v>
      </c>
    </row>
    <row r="47" spans="1:14" x14ac:dyDescent="0.2">
      <c r="A47" s="3" t="s">
        <v>161</v>
      </c>
      <c r="B47" s="3">
        <f t="shared" si="12"/>
        <v>177</v>
      </c>
      <c r="D47" s="3">
        <f t="shared" si="13"/>
        <v>30</v>
      </c>
      <c r="E47" s="107">
        <f t="shared" si="11"/>
        <v>207</v>
      </c>
    </row>
    <row r="48" spans="1:14" x14ac:dyDescent="0.2">
      <c r="A48" s="3" t="s">
        <v>163</v>
      </c>
      <c r="B48" s="3">
        <f t="shared" si="12"/>
        <v>137</v>
      </c>
      <c r="D48" s="3">
        <f t="shared" si="13"/>
        <v>47</v>
      </c>
      <c r="E48" s="107">
        <f t="shared" si="11"/>
        <v>184</v>
      </c>
    </row>
    <row r="49" spans="1:9" x14ac:dyDescent="0.2">
      <c r="A49" s="3" t="s">
        <v>165</v>
      </c>
      <c r="B49" s="107">
        <f>F24</f>
        <v>126</v>
      </c>
      <c r="D49" s="107">
        <f>J24</f>
        <v>61</v>
      </c>
      <c r="E49" s="107">
        <f t="shared" si="11"/>
        <v>187</v>
      </c>
      <c r="I49" s="107"/>
    </row>
    <row r="50" spans="1:9" x14ac:dyDescent="0.2">
      <c r="A50" s="3" t="s">
        <v>872</v>
      </c>
      <c r="B50" s="1103">
        <f>SUM(F25:F31)</f>
        <v>465</v>
      </c>
      <c r="C50" s="1103"/>
      <c r="D50" s="1103">
        <f>SUM(J25:J31)</f>
        <v>454</v>
      </c>
      <c r="E50" s="107">
        <f>D50+B50</f>
        <v>919</v>
      </c>
    </row>
    <row r="51" spans="1:9" x14ac:dyDescent="0.2">
      <c r="B51" s="107">
        <f>SUM(B37:B50)</f>
        <v>1916</v>
      </c>
      <c r="C51" s="107"/>
      <c r="D51" s="107">
        <f>SUM(D37:D50)</f>
        <v>798</v>
      </c>
      <c r="E51" s="107">
        <f>D51+B51</f>
        <v>2714</v>
      </c>
    </row>
  </sheetData>
  <mergeCells count="8">
    <mergeCell ref="A1:N1"/>
    <mergeCell ref="A2:N2"/>
    <mergeCell ref="A3:N3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" footer="0"/>
  <pageSetup paperSize="9" scale="90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3"/>
  <dimension ref="A1:P27"/>
  <sheetViews>
    <sheetView view="pageBreakPreview" zoomScaleNormal="100" zoomScaleSheetLayoutView="100" workbookViewId="0">
      <selection activeCell="O18" sqref="O18"/>
    </sheetView>
  </sheetViews>
  <sheetFormatPr defaultColWidth="8.85546875" defaultRowHeight="15.75" x14ac:dyDescent="0.2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9"/>
    <col min="254" max="254" width="22.7109375" style="9" customWidth="1"/>
    <col min="255" max="255" width="7.7109375" style="9" customWidth="1"/>
    <col min="256" max="256" width="11.140625" style="9" customWidth="1"/>
    <col min="257" max="257" width="8.140625" style="9" bestFit="1" customWidth="1"/>
    <col min="258" max="258" width="9.7109375" style="9" customWidth="1"/>
    <col min="259" max="261" width="7.7109375" style="9" customWidth="1"/>
    <col min="262" max="262" width="8.42578125" style="9" customWidth="1"/>
    <col min="263" max="265" width="7.7109375" style="9" customWidth="1"/>
    <col min="266" max="266" width="8.42578125" style="9" customWidth="1"/>
    <col min="267" max="267" width="7.7109375" style="9" customWidth="1"/>
    <col min="268" max="268" width="22.7109375" style="9" customWidth="1"/>
    <col min="269" max="509" width="9.140625" style="9"/>
    <col min="510" max="510" width="22.7109375" style="9" customWidth="1"/>
    <col min="511" max="511" width="7.7109375" style="9" customWidth="1"/>
    <col min="512" max="512" width="11.140625" style="9" customWidth="1"/>
    <col min="513" max="513" width="8.140625" style="9" bestFit="1" customWidth="1"/>
    <col min="514" max="514" width="9.7109375" style="9" customWidth="1"/>
    <col min="515" max="517" width="7.7109375" style="9" customWidth="1"/>
    <col min="518" max="518" width="8.42578125" style="9" customWidth="1"/>
    <col min="519" max="521" width="7.7109375" style="9" customWidth="1"/>
    <col min="522" max="522" width="8.42578125" style="9" customWidth="1"/>
    <col min="523" max="523" width="7.7109375" style="9" customWidth="1"/>
    <col min="524" max="524" width="22.7109375" style="9" customWidth="1"/>
    <col min="525" max="765" width="9.140625" style="9"/>
    <col min="766" max="766" width="22.7109375" style="9" customWidth="1"/>
    <col min="767" max="767" width="7.7109375" style="9" customWidth="1"/>
    <col min="768" max="768" width="11.140625" style="9" customWidth="1"/>
    <col min="769" max="769" width="8.140625" style="9" bestFit="1" customWidth="1"/>
    <col min="770" max="770" width="9.7109375" style="9" customWidth="1"/>
    <col min="771" max="773" width="7.7109375" style="9" customWidth="1"/>
    <col min="774" max="774" width="8.42578125" style="9" customWidth="1"/>
    <col min="775" max="777" width="7.7109375" style="9" customWidth="1"/>
    <col min="778" max="778" width="8.42578125" style="9" customWidth="1"/>
    <col min="779" max="779" width="7.7109375" style="9" customWidth="1"/>
    <col min="780" max="780" width="22.7109375" style="9" customWidth="1"/>
    <col min="781" max="1021" width="9.140625" style="9"/>
    <col min="1022" max="1022" width="22.7109375" style="9" customWidth="1"/>
    <col min="1023" max="1023" width="7.7109375" style="9" customWidth="1"/>
    <col min="1024" max="1024" width="11.140625" style="9" customWidth="1"/>
    <col min="1025" max="1025" width="8.140625" style="9" bestFit="1" customWidth="1"/>
    <col min="1026" max="1026" width="9.7109375" style="9" customWidth="1"/>
    <col min="1027" max="1029" width="7.7109375" style="9" customWidth="1"/>
    <col min="1030" max="1030" width="8.42578125" style="9" customWidth="1"/>
    <col min="1031" max="1033" width="7.7109375" style="9" customWidth="1"/>
    <col min="1034" max="1034" width="8.42578125" style="9" customWidth="1"/>
    <col min="1035" max="1035" width="7.7109375" style="9" customWidth="1"/>
    <col min="1036" max="1036" width="22.7109375" style="9" customWidth="1"/>
    <col min="1037" max="1277" width="9.140625" style="9"/>
    <col min="1278" max="1278" width="22.7109375" style="9" customWidth="1"/>
    <col min="1279" max="1279" width="7.7109375" style="9" customWidth="1"/>
    <col min="1280" max="1280" width="11.140625" style="9" customWidth="1"/>
    <col min="1281" max="1281" width="8.140625" style="9" bestFit="1" customWidth="1"/>
    <col min="1282" max="1282" width="9.7109375" style="9" customWidth="1"/>
    <col min="1283" max="1285" width="7.7109375" style="9" customWidth="1"/>
    <col min="1286" max="1286" width="8.42578125" style="9" customWidth="1"/>
    <col min="1287" max="1289" width="7.7109375" style="9" customWidth="1"/>
    <col min="1290" max="1290" width="8.42578125" style="9" customWidth="1"/>
    <col min="1291" max="1291" width="7.7109375" style="9" customWidth="1"/>
    <col min="1292" max="1292" width="22.7109375" style="9" customWidth="1"/>
    <col min="1293" max="1533" width="9.140625" style="9"/>
    <col min="1534" max="1534" width="22.7109375" style="9" customWidth="1"/>
    <col min="1535" max="1535" width="7.7109375" style="9" customWidth="1"/>
    <col min="1536" max="1536" width="11.140625" style="9" customWidth="1"/>
    <col min="1537" max="1537" width="8.140625" style="9" bestFit="1" customWidth="1"/>
    <col min="1538" max="1538" width="9.7109375" style="9" customWidth="1"/>
    <col min="1539" max="1541" width="7.7109375" style="9" customWidth="1"/>
    <col min="1542" max="1542" width="8.42578125" style="9" customWidth="1"/>
    <col min="1543" max="1545" width="7.7109375" style="9" customWidth="1"/>
    <col min="1546" max="1546" width="8.42578125" style="9" customWidth="1"/>
    <col min="1547" max="1547" width="7.7109375" style="9" customWidth="1"/>
    <col min="1548" max="1548" width="22.7109375" style="9" customWidth="1"/>
    <col min="1549" max="1789" width="9.140625" style="9"/>
    <col min="1790" max="1790" width="22.7109375" style="9" customWidth="1"/>
    <col min="1791" max="1791" width="7.7109375" style="9" customWidth="1"/>
    <col min="1792" max="1792" width="11.140625" style="9" customWidth="1"/>
    <col min="1793" max="1793" width="8.140625" style="9" bestFit="1" customWidth="1"/>
    <col min="1794" max="1794" width="9.7109375" style="9" customWidth="1"/>
    <col min="1795" max="1797" width="7.7109375" style="9" customWidth="1"/>
    <col min="1798" max="1798" width="8.42578125" style="9" customWidth="1"/>
    <col min="1799" max="1801" width="7.7109375" style="9" customWidth="1"/>
    <col min="1802" max="1802" width="8.42578125" style="9" customWidth="1"/>
    <col min="1803" max="1803" width="7.7109375" style="9" customWidth="1"/>
    <col min="1804" max="1804" width="22.7109375" style="9" customWidth="1"/>
    <col min="1805" max="2045" width="9.140625" style="9"/>
    <col min="2046" max="2046" width="22.7109375" style="9" customWidth="1"/>
    <col min="2047" max="2047" width="7.7109375" style="9" customWidth="1"/>
    <col min="2048" max="2048" width="11.140625" style="9" customWidth="1"/>
    <col min="2049" max="2049" width="8.140625" style="9" bestFit="1" customWidth="1"/>
    <col min="2050" max="2050" width="9.7109375" style="9" customWidth="1"/>
    <col min="2051" max="2053" width="7.7109375" style="9" customWidth="1"/>
    <col min="2054" max="2054" width="8.42578125" style="9" customWidth="1"/>
    <col min="2055" max="2057" width="7.7109375" style="9" customWidth="1"/>
    <col min="2058" max="2058" width="8.42578125" style="9" customWidth="1"/>
    <col min="2059" max="2059" width="7.7109375" style="9" customWidth="1"/>
    <col min="2060" max="2060" width="22.7109375" style="9" customWidth="1"/>
    <col min="2061" max="2301" width="9.140625" style="9"/>
    <col min="2302" max="2302" width="22.7109375" style="9" customWidth="1"/>
    <col min="2303" max="2303" width="7.7109375" style="9" customWidth="1"/>
    <col min="2304" max="2304" width="11.140625" style="9" customWidth="1"/>
    <col min="2305" max="2305" width="8.140625" style="9" bestFit="1" customWidth="1"/>
    <col min="2306" max="2306" width="9.7109375" style="9" customWidth="1"/>
    <col min="2307" max="2309" width="7.7109375" style="9" customWidth="1"/>
    <col min="2310" max="2310" width="8.42578125" style="9" customWidth="1"/>
    <col min="2311" max="2313" width="7.7109375" style="9" customWidth="1"/>
    <col min="2314" max="2314" width="8.42578125" style="9" customWidth="1"/>
    <col min="2315" max="2315" width="7.7109375" style="9" customWidth="1"/>
    <col min="2316" max="2316" width="22.7109375" style="9" customWidth="1"/>
    <col min="2317" max="2557" width="9.140625" style="9"/>
    <col min="2558" max="2558" width="22.7109375" style="9" customWidth="1"/>
    <col min="2559" max="2559" width="7.7109375" style="9" customWidth="1"/>
    <col min="2560" max="2560" width="11.140625" style="9" customWidth="1"/>
    <col min="2561" max="2561" width="8.140625" style="9" bestFit="1" customWidth="1"/>
    <col min="2562" max="2562" width="9.7109375" style="9" customWidth="1"/>
    <col min="2563" max="2565" width="7.7109375" style="9" customWidth="1"/>
    <col min="2566" max="2566" width="8.42578125" style="9" customWidth="1"/>
    <col min="2567" max="2569" width="7.7109375" style="9" customWidth="1"/>
    <col min="2570" max="2570" width="8.42578125" style="9" customWidth="1"/>
    <col min="2571" max="2571" width="7.7109375" style="9" customWidth="1"/>
    <col min="2572" max="2572" width="22.7109375" style="9" customWidth="1"/>
    <col min="2573" max="2813" width="9.140625" style="9"/>
    <col min="2814" max="2814" width="22.7109375" style="9" customWidth="1"/>
    <col min="2815" max="2815" width="7.7109375" style="9" customWidth="1"/>
    <col min="2816" max="2816" width="11.140625" style="9" customWidth="1"/>
    <col min="2817" max="2817" width="8.140625" style="9" bestFit="1" customWidth="1"/>
    <col min="2818" max="2818" width="9.7109375" style="9" customWidth="1"/>
    <col min="2819" max="2821" width="7.7109375" style="9" customWidth="1"/>
    <col min="2822" max="2822" width="8.42578125" style="9" customWidth="1"/>
    <col min="2823" max="2825" width="7.7109375" style="9" customWidth="1"/>
    <col min="2826" max="2826" width="8.42578125" style="9" customWidth="1"/>
    <col min="2827" max="2827" width="7.7109375" style="9" customWidth="1"/>
    <col min="2828" max="2828" width="22.7109375" style="9" customWidth="1"/>
    <col min="2829" max="3069" width="9.140625" style="9"/>
    <col min="3070" max="3070" width="22.7109375" style="9" customWidth="1"/>
    <col min="3071" max="3071" width="7.7109375" style="9" customWidth="1"/>
    <col min="3072" max="3072" width="11.140625" style="9" customWidth="1"/>
    <col min="3073" max="3073" width="8.140625" style="9" bestFit="1" customWidth="1"/>
    <col min="3074" max="3074" width="9.7109375" style="9" customWidth="1"/>
    <col min="3075" max="3077" width="7.7109375" style="9" customWidth="1"/>
    <col min="3078" max="3078" width="8.42578125" style="9" customWidth="1"/>
    <col min="3079" max="3081" width="7.7109375" style="9" customWidth="1"/>
    <col min="3082" max="3082" width="8.42578125" style="9" customWidth="1"/>
    <col min="3083" max="3083" width="7.7109375" style="9" customWidth="1"/>
    <col min="3084" max="3084" width="22.7109375" style="9" customWidth="1"/>
    <col min="3085" max="3325" width="9.140625" style="9"/>
    <col min="3326" max="3326" width="22.7109375" style="9" customWidth="1"/>
    <col min="3327" max="3327" width="7.7109375" style="9" customWidth="1"/>
    <col min="3328" max="3328" width="11.140625" style="9" customWidth="1"/>
    <col min="3329" max="3329" width="8.140625" style="9" bestFit="1" customWidth="1"/>
    <col min="3330" max="3330" width="9.7109375" style="9" customWidth="1"/>
    <col min="3331" max="3333" width="7.7109375" style="9" customWidth="1"/>
    <col min="3334" max="3334" width="8.42578125" style="9" customWidth="1"/>
    <col min="3335" max="3337" width="7.7109375" style="9" customWidth="1"/>
    <col min="3338" max="3338" width="8.42578125" style="9" customWidth="1"/>
    <col min="3339" max="3339" width="7.7109375" style="9" customWidth="1"/>
    <col min="3340" max="3340" width="22.7109375" style="9" customWidth="1"/>
    <col min="3341" max="3581" width="9.140625" style="9"/>
    <col min="3582" max="3582" width="22.7109375" style="9" customWidth="1"/>
    <col min="3583" max="3583" width="7.7109375" style="9" customWidth="1"/>
    <col min="3584" max="3584" width="11.140625" style="9" customWidth="1"/>
    <col min="3585" max="3585" width="8.140625" style="9" bestFit="1" customWidth="1"/>
    <col min="3586" max="3586" width="9.7109375" style="9" customWidth="1"/>
    <col min="3587" max="3589" width="7.7109375" style="9" customWidth="1"/>
    <col min="3590" max="3590" width="8.42578125" style="9" customWidth="1"/>
    <col min="3591" max="3593" width="7.7109375" style="9" customWidth="1"/>
    <col min="3594" max="3594" width="8.42578125" style="9" customWidth="1"/>
    <col min="3595" max="3595" width="7.7109375" style="9" customWidth="1"/>
    <col min="3596" max="3596" width="22.7109375" style="9" customWidth="1"/>
    <col min="3597" max="3837" width="9.140625" style="9"/>
    <col min="3838" max="3838" width="22.7109375" style="9" customWidth="1"/>
    <col min="3839" max="3839" width="7.7109375" style="9" customWidth="1"/>
    <col min="3840" max="3840" width="11.140625" style="9" customWidth="1"/>
    <col min="3841" max="3841" width="8.140625" style="9" bestFit="1" customWidth="1"/>
    <col min="3842" max="3842" width="9.7109375" style="9" customWidth="1"/>
    <col min="3843" max="3845" width="7.7109375" style="9" customWidth="1"/>
    <col min="3846" max="3846" width="8.42578125" style="9" customWidth="1"/>
    <col min="3847" max="3849" width="7.7109375" style="9" customWidth="1"/>
    <col min="3850" max="3850" width="8.42578125" style="9" customWidth="1"/>
    <col min="3851" max="3851" width="7.7109375" style="9" customWidth="1"/>
    <col min="3852" max="3852" width="22.7109375" style="9" customWidth="1"/>
    <col min="3853" max="4093" width="9.140625" style="9"/>
    <col min="4094" max="4094" width="22.7109375" style="9" customWidth="1"/>
    <col min="4095" max="4095" width="7.7109375" style="9" customWidth="1"/>
    <col min="4096" max="4096" width="11.140625" style="9" customWidth="1"/>
    <col min="4097" max="4097" width="8.140625" style="9" bestFit="1" customWidth="1"/>
    <col min="4098" max="4098" width="9.7109375" style="9" customWidth="1"/>
    <col min="4099" max="4101" width="7.7109375" style="9" customWidth="1"/>
    <col min="4102" max="4102" width="8.42578125" style="9" customWidth="1"/>
    <col min="4103" max="4105" width="7.7109375" style="9" customWidth="1"/>
    <col min="4106" max="4106" width="8.42578125" style="9" customWidth="1"/>
    <col min="4107" max="4107" width="7.7109375" style="9" customWidth="1"/>
    <col min="4108" max="4108" width="22.7109375" style="9" customWidth="1"/>
    <col min="4109" max="4349" width="9.140625" style="9"/>
    <col min="4350" max="4350" width="22.7109375" style="9" customWidth="1"/>
    <col min="4351" max="4351" width="7.7109375" style="9" customWidth="1"/>
    <col min="4352" max="4352" width="11.140625" style="9" customWidth="1"/>
    <col min="4353" max="4353" width="8.140625" style="9" bestFit="1" customWidth="1"/>
    <col min="4354" max="4354" width="9.7109375" style="9" customWidth="1"/>
    <col min="4355" max="4357" width="7.7109375" style="9" customWidth="1"/>
    <col min="4358" max="4358" width="8.42578125" style="9" customWidth="1"/>
    <col min="4359" max="4361" width="7.7109375" style="9" customWidth="1"/>
    <col min="4362" max="4362" width="8.42578125" style="9" customWidth="1"/>
    <col min="4363" max="4363" width="7.7109375" style="9" customWidth="1"/>
    <col min="4364" max="4364" width="22.7109375" style="9" customWidth="1"/>
    <col min="4365" max="4605" width="9.140625" style="9"/>
    <col min="4606" max="4606" width="22.7109375" style="9" customWidth="1"/>
    <col min="4607" max="4607" width="7.7109375" style="9" customWidth="1"/>
    <col min="4608" max="4608" width="11.140625" style="9" customWidth="1"/>
    <col min="4609" max="4609" width="8.140625" style="9" bestFit="1" customWidth="1"/>
    <col min="4610" max="4610" width="9.7109375" style="9" customWidth="1"/>
    <col min="4611" max="4613" width="7.7109375" style="9" customWidth="1"/>
    <col min="4614" max="4614" width="8.42578125" style="9" customWidth="1"/>
    <col min="4615" max="4617" width="7.7109375" style="9" customWidth="1"/>
    <col min="4618" max="4618" width="8.42578125" style="9" customWidth="1"/>
    <col min="4619" max="4619" width="7.7109375" style="9" customWidth="1"/>
    <col min="4620" max="4620" width="22.7109375" style="9" customWidth="1"/>
    <col min="4621" max="4861" width="9.140625" style="9"/>
    <col min="4862" max="4862" width="22.7109375" style="9" customWidth="1"/>
    <col min="4863" max="4863" width="7.7109375" style="9" customWidth="1"/>
    <col min="4864" max="4864" width="11.140625" style="9" customWidth="1"/>
    <col min="4865" max="4865" width="8.140625" style="9" bestFit="1" customWidth="1"/>
    <col min="4866" max="4866" width="9.7109375" style="9" customWidth="1"/>
    <col min="4867" max="4869" width="7.7109375" style="9" customWidth="1"/>
    <col min="4870" max="4870" width="8.42578125" style="9" customWidth="1"/>
    <col min="4871" max="4873" width="7.7109375" style="9" customWidth="1"/>
    <col min="4874" max="4874" width="8.42578125" style="9" customWidth="1"/>
    <col min="4875" max="4875" width="7.7109375" style="9" customWidth="1"/>
    <col min="4876" max="4876" width="22.7109375" style="9" customWidth="1"/>
    <col min="4877" max="5117" width="9.140625" style="9"/>
    <col min="5118" max="5118" width="22.7109375" style="9" customWidth="1"/>
    <col min="5119" max="5119" width="7.7109375" style="9" customWidth="1"/>
    <col min="5120" max="5120" width="11.140625" style="9" customWidth="1"/>
    <col min="5121" max="5121" width="8.140625" style="9" bestFit="1" customWidth="1"/>
    <col min="5122" max="5122" width="9.7109375" style="9" customWidth="1"/>
    <col min="5123" max="5125" width="7.7109375" style="9" customWidth="1"/>
    <col min="5126" max="5126" width="8.42578125" style="9" customWidth="1"/>
    <col min="5127" max="5129" width="7.7109375" style="9" customWidth="1"/>
    <col min="5130" max="5130" width="8.42578125" style="9" customWidth="1"/>
    <col min="5131" max="5131" width="7.7109375" style="9" customWidth="1"/>
    <col min="5132" max="5132" width="22.7109375" style="9" customWidth="1"/>
    <col min="5133" max="5373" width="9.140625" style="9"/>
    <col min="5374" max="5374" width="22.7109375" style="9" customWidth="1"/>
    <col min="5375" max="5375" width="7.7109375" style="9" customWidth="1"/>
    <col min="5376" max="5376" width="11.140625" style="9" customWidth="1"/>
    <col min="5377" max="5377" width="8.140625" style="9" bestFit="1" customWidth="1"/>
    <col min="5378" max="5378" width="9.7109375" style="9" customWidth="1"/>
    <col min="5379" max="5381" width="7.7109375" style="9" customWidth="1"/>
    <col min="5382" max="5382" width="8.42578125" style="9" customWidth="1"/>
    <col min="5383" max="5385" width="7.7109375" style="9" customWidth="1"/>
    <col min="5386" max="5386" width="8.42578125" style="9" customWidth="1"/>
    <col min="5387" max="5387" width="7.7109375" style="9" customWidth="1"/>
    <col min="5388" max="5388" width="22.7109375" style="9" customWidth="1"/>
    <col min="5389" max="5629" width="9.140625" style="9"/>
    <col min="5630" max="5630" width="22.7109375" style="9" customWidth="1"/>
    <col min="5631" max="5631" width="7.7109375" style="9" customWidth="1"/>
    <col min="5632" max="5632" width="11.140625" style="9" customWidth="1"/>
    <col min="5633" max="5633" width="8.140625" style="9" bestFit="1" customWidth="1"/>
    <col min="5634" max="5634" width="9.7109375" style="9" customWidth="1"/>
    <col min="5635" max="5637" width="7.7109375" style="9" customWidth="1"/>
    <col min="5638" max="5638" width="8.42578125" style="9" customWidth="1"/>
    <col min="5639" max="5641" width="7.7109375" style="9" customWidth="1"/>
    <col min="5642" max="5642" width="8.42578125" style="9" customWidth="1"/>
    <col min="5643" max="5643" width="7.7109375" style="9" customWidth="1"/>
    <col min="5644" max="5644" width="22.7109375" style="9" customWidth="1"/>
    <col min="5645" max="5885" width="9.140625" style="9"/>
    <col min="5886" max="5886" width="22.7109375" style="9" customWidth="1"/>
    <col min="5887" max="5887" width="7.7109375" style="9" customWidth="1"/>
    <col min="5888" max="5888" width="11.140625" style="9" customWidth="1"/>
    <col min="5889" max="5889" width="8.140625" style="9" bestFit="1" customWidth="1"/>
    <col min="5890" max="5890" width="9.7109375" style="9" customWidth="1"/>
    <col min="5891" max="5893" width="7.7109375" style="9" customWidth="1"/>
    <col min="5894" max="5894" width="8.42578125" style="9" customWidth="1"/>
    <col min="5895" max="5897" width="7.7109375" style="9" customWidth="1"/>
    <col min="5898" max="5898" width="8.42578125" style="9" customWidth="1"/>
    <col min="5899" max="5899" width="7.7109375" style="9" customWidth="1"/>
    <col min="5900" max="5900" width="22.7109375" style="9" customWidth="1"/>
    <col min="5901" max="6141" width="9.140625" style="9"/>
    <col min="6142" max="6142" width="22.7109375" style="9" customWidth="1"/>
    <col min="6143" max="6143" width="7.7109375" style="9" customWidth="1"/>
    <col min="6144" max="6144" width="11.140625" style="9" customWidth="1"/>
    <col min="6145" max="6145" width="8.140625" style="9" bestFit="1" customWidth="1"/>
    <col min="6146" max="6146" width="9.7109375" style="9" customWidth="1"/>
    <col min="6147" max="6149" width="7.7109375" style="9" customWidth="1"/>
    <col min="6150" max="6150" width="8.42578125" style="9" customWidth="1"/>
    <col min="6151" max="6153" width="7.7109375" style="9" customWidth="1"/>
    <col min="6154" max="6154" width="8.42578125" style="9" customWidth="1"/>
    <col min="6155" max="6155" width="7.7109375" style="9" customWidth="1"/>
    <col min="6156" max="6156" width="22.7109375" style="9" customWidth="1"/>
    <col min="6157" max="6397" width="9.140625" style="9"/>
    <col min="6398" max="6398" width="22.7109375" style="9" customWidth="1"/>
    <col min="6399" max="6399" width="7.7109375" style="9" customWidth="1"/>
    <col min="6400" max="6400" width="11.140625" style="9" customWidth="1"/>
    <col min="6401" max="6401" width="8.140625" style="9" bestFit="1" customWidth="1"/>
    <col min="6402" max="6402" width="9.7109375" style="9" customWidth="1"/>
    <col min="6403" max="6405" width="7.7109375" style="9" customWidth="1"/>
    <col min="6406" max="6406" width="8.42578125" style="9" customWidth="1"/>
    <col min="6407" max="6409" width="7.7109375" style="9" customWidth="1"/>
    <col min="6410" max="6410" width="8.42578125" style="9" customWidth="1"/>
    <col min="6411" max="6411" width="7.7109375" style="9" customWidth="1"/>
    <col min="6412" max="6412" width="22.7109375" style="9" customWidth="1"/>
    <col min="6413" max="6653" width="9.140625" style="9"/>
    <col min="6654" max="6654" width="22.7109375" style="9" customWidth="1"/>
    <col min="6655" max="6655" width="7.7109375" style="9" customWidth="1"/>
    <col min="6656" max="6656" width="11.140625" style="9" customWidth="1"/>
    <col min="6657" max="6657" width="8.140625" style="9" bestFit="1" customWidth="1"/>
    <col min="6658" max="6658" width="9.7109375" style="9" customWidth="1"/>
    <col min="6659" max="6661" width="7.7109375" style="9" customWidth="1"/>
    <col min="6662" max="6662" width="8.42578125" style="9" customWidth="1"/>
    <col min="6663" max="6665" width="7.7109375" style="9" customWidth="1"/>
    <col min="6666" max="6666" width="8.42578125" style="9" customWidth="1"/>
    <col min="6667" max="6667" width="7.7109375" style="9" customWidth="1"/>
    <col min="6668" max="6668" width="22.7109375" style="9" customWidth="1"/>
    <col min="6669" max="6909" width="9.140625" style="9"/>
    <col min="6910" max="6910" width="22.7109375" style="9" customWidth="1"/>
    <col min="6911" max="6911" width="7.7109375" style="9" customWidth="1"/>
    <col min="6912" max="6912" width="11.140625" style="9" customWidth="1"/>
    <col min="6913" max="6913" width="8.140625" style="9" bestFit="1" customWidth="1"/>
    <col min="6914" max="6914" width="9.7109375" style="9" customWidth="1"/>
    <col min="6915" max="6917" width="7.7109375" style="9" customWidth="1"/>
    <col min="6918" max="6918" width="8.42578125" style="9" customWidth="1"/>
    <col min="6919" max="6921" width="7.7109375" style="9" customWidth="1"/>
    <col min="6922" max="6922" width="8.42578125" style="9" customWidth="1"/>
    <col min="6923" max="6923" width="7.7109375" style="9" customWidth="1"/>
    <col min="6924" max="6924" width="22.7109375" style="9" customWidth="1"/>
    <col min="6925" max="7165" width="9.140625" style="9"/>
    <col min="7166" max="7166" width="22.7109375" style="9" customWidth="1"/>
    <col min="7167" max="7167" width="7.7109375" style="9" customWidth="1"/>
    <col min="7168" max="7168" width="11.140625" style="9" customWidth="1"/>
    <col min="7169" max="7169" width="8.140625" style="9" bestFit="1" customWidth="1"/>
    <col min="7170" max="7170" width="9.7109375" style="9" customWidth="1"/>
    <col min="7171" max="7173" width="7.7109375" style="9" customWidth="1"/>
    <col min="7174" max="7174" width="8.42578125" style="9" customWidth="1"/>
    <col min="7175" max="7177" width="7.7109375" style="9" customWidth="1"/>
    <col min="7178" max="7178" width="8.42578125" style="9" customWidth="1"/>
    <col min="7179" max="7179" width="7.7109375" style="9" customWidth="1"/>
    <col min="7180" max="7180" width="22.7109375" style="9" customWidth="1"/>
    <col min="7181" max="7421" width="9.140625" style="9"/>
    <col min="7422" max="7422" width="22.7109375" style="9" customWidth="1"/>
    <col min="7423" max="7423" width="7.7109375" style="9" customWidth="1"/>
    <col min="7424" max="7424" width="11.140625" style="9" customWidth="1"/>
    <col min="7425" max="7425" width="8.140625" style="9" bestFit="1" customWidth="1"/>
    <col min="7426" max="7426" width="9.7109375" style="9" customWidth="1"/>
    <col min="7427" max="7429" width="7.7109375" style="9" customWidth="1"/>
    <col min="7430" max="7430" width="8.42578125" style="9" customWidth="1"/>
    <col min="7431" max="7433" width="7.7109375" style="9" customWidth="1"/>
    <col min="7434" max="7434" width="8.42578125" style="9" customWidth="1"/>
    <col min="7435" max="7435" width="7.7109375" style="9" customWidth="1"/>
    <col min="7436" max="7436" width="22.7109375" style="9" customWidth="1"/>
    <col min="7437" max="7677" width="9.140625" style="9"/>
    <col min="7678" max="7678" width="22.7109375" style="9" customWidth="1"/>
    <col min="7679" max="7679" width="7.7109375" style="9" customWidth="1"/>
    <col min="7680" max="7680" width="11.140625" style="9" customWidth="1"/>
    <col min="7681" max="7681" width="8.140625" style="9" bestFit="1" customWidth="1"/>
    <col min="7682" max="7682" width="9.7109375" style="9" customWidth="1"/>
    <col min="7683" max="7685" width="7.7109375" style="9" customWidth="1"/>
    <col min="7686" max="7686" width="8.42578125" style="9" customWidth="1"/>
    <col min="7687" max="7689" width="7.7109375" style="9" customWidth="1"/>
    <col min="7690" max="7690" width="8.42578125" style="9" customWidth="1"/>
    <col min="7691" max="7691" width="7.7109375" style="9" customWidth="1"/>
    <col min="7692" max="7692" width="22.7109375" style="9" customWidth="1"/>
    <col min="7693" max="7933" width="9.140625" style="9"/>
    <col min="7934" max="7934" width="22.7109375" style="9" customWidth="1"/>
    <col min="7935" max="7935" width="7.7109375" style="9" customWidth="1"/>
    <col min="7936" max="7936" width="11.140625" style="9" customWidth="1"/>
    <col min="7937" max="7937" width="8.140625" style="9" bestFit="1" customWidth="1"/>
    <col min="7938" max="7938" width="9.7109375" style="9" customWidth="1"/>
    <col min="7939" max="7941" width="7.7109375" style="9" customWidth="1"/>
    <col min="7942" max="7942" width="8.42578125" style="9" customWidth="1"/>
    <col min="7943" max="7945" width="7.7109375" style="9" customWidth="1"/>
    <col min="7946" max="7946" width="8.42578125" style="9" customWidth="1"/>
    <col min="7947" max="7947" width="7.7109375" style="9" customWidth="1"/>
    <col min="7948" max="7948" width="22.7109375" style="9" customWidth="1"/>
    <col min="7949" max="8189" width="9.140625" style="9"/>
    <col min="8190" max="8190" width="22.7109375" style="9" customWidth="1"/>
    <col min="8191" max="8191" width="7.7109375" style="9" customWidth="1"/>
    <col min="8192" max="8192" width="11.140625" style="9" customWidth="1"/>
    <col min="8193" max="8193" width="8.140625" style="9" bestFit="1" customWidth="1"/>
    <col min="8194" max="8194" width="9.7109375" style="9" customWidth="1"/>
    <col min="8195" max="8197" width="7.7109375" style="9" customWidth="1"/>
    <col min="8198" max="8198" width="8.42578125" style="9" customWidth="1"/>
    <col min="8199" max="8201" width="7.7109375" style="9" customWidth="1"/>
    <col min="8202" max="8202" width="8.42578125" style="9" customWidth="1"/>
    <col min="8203" max="8203" width="7.7109375" style="9" customWidth="1"/>
    <col min="8204" max="8204" width="22.7109375" style="9" customWidth="1"/>
    <col min="8205" max="8445" width="9.140625" style="9"/>
    <col min="8446" max="8446" width="22.7109375" style="9" customWidth="1"/>
    <col min="8447" max="8447" width="7.7109375" style="9" customWidth="1"/>
    <col min="8448" max="8448" width="11.140625" style="9" customWidth="1"/>
    <col min="8449" max="8449" width="8.140625" style="9" bestFit="1" customWidth="1"/>
    <col min="8450" max="8450" width="9.7109375" style="9" customWidth="1"/>
    <col min="8451" max="8453" width="7.7109375" style="9" customWidth="1"/>
    <col min="8454" max="8454" width="8.42578125" style="9" customWidth="1"/>
    <col min="8455" max="8457" width="7.7109375" style="9" customWidth="1"/>
    <col min="8458" max="8458" width="8.42578125" style="9" customWidth="1"/>
    <col min="8459" max="8459" width="7.7109375" style="9" customWidth="1"/>
    <col min="8460" max="8460" width="22.7109375" style="9" customWidth="1"/>
    <col min="8461" max="8701" width="9.140625" style="9"/>
    <col min="8702" max="8702" width="22.7109375" style="9" customWidth="1"/>
    <col min="8703" max="8703" width="7.7109375" style="9" customWidth="1"/>
    <col min="8704" max="8704" width="11.140625" style="9" customWidth="1"/>
    <col min="8705" max="8705" width="8.140625" style="9" bestFit="1" customWidth="1"/>
    <col min="8706" max="8706" width="9.7109375" style="9" customWidth="1"/>
    <col min="8707" max="8709" width="7.7109375" style="9" customWidth="1"/>
    <col min="8710" max="8710" width="8.42578125" style="9" customWidth="1"/>
    <col min="8711" max="8713" width="7.7109375" style="9" customWidth="1"/>
    <col min="8714" max="8714" width="8.42578125" style="9" customWidth="1"/>
    <col min="8715" max="8715" width="7.7109375" style="9" customWidth="1"/>
    <col min="8716" max="8716" width="22.7109375" style="9" customWidth="1"/>
    <col min="8717" max="8957" width="9.140625" style="9"/>
    <col min="8958" max="8958" width="22.7109375" style="9" customWidth="1"/>
    <col min="8959" max="8959" width="7.7109375" style="9" customWidth="1"/>
    <col min="8960" max="8960" width="11.140625" style="9" customWidth="1"/>
    <col min="8961" max="8961" width="8.140625" style="9" bestFit="1" customWidth="1"/>
    <col min="8962" max="8962" width="9.7109375" style="9" customWidth="1"/>
    <col min="8963" max="8965" width="7.7109375" style="9" customWidth="1"/>
    <col min="8966" max="8966" width="8.42578125" style="9" customWidth="1"/>
    <col min="8967" max="8969" width="7.7109375" style="9" customWidth="1"/>
    <col min="8970" max="8970" width="8.42578125" style="9" customWidth="1"/>
    <col min="8971" max="8971" width="7.7109375" style="9" customWidth="1"/>
    <col min="8972" max="8972" width="22.7109375" style="9" customWidth="1"/>
    <col min="8973" max="9213" width="9.140625" style="9"/>
    <col min="9214" max="9214" width="22.7109375" style="9" customWidth="1"/>
    <col min="9215" max="9215" width="7.7109375" style="9" customWidth="1"/>
    <col min="9216" max="9216" width="11.140625" style="9" customWidth="1"/>
    <col min="9217" max="9217" width="8.140625" style="9" bestFit="1" customWidth="1"/>
    <col min="9218" max="9218" width="9.7109375" style="9" customWidth="1"/>
    <col min="9219" max="9221" width="7.7109375" style="9" customWidth="1"/>
    <col min="9222" max="9222" width="8.42578125" style="9" customWidth="1"/>
    <col min="9223" max="9225" width="7.7109375" style="9" customWidth="1"/>
    <col min="9226" max="9226" width="8.42578125" style="9" customWidth="1"/>
    <col min="9227" max="9227" width="7.7109375" style="9" customWidth="1"/>
    <col min="9228" max="9228" width="22.7109375" style="9" customWidth="1"/>
    <col min="9229" max="9469" width="9.140625" style="9"/>
    <col min="9470" max="9470" width="22.7109375" style="9" customWidth="1"/>
    <col min="9471" max="9471" width="7.7109375" style="9" customWidth="1"/>
    <col min="9472" max="9472" width="11.140625" style="9" customWidth="1"/>
    <col min="9473" max="9473" width="8.140625" style="9" bestFit="1" customWidth="1"/>
    <col min="9474" max="9474" width="9.7109375" style="9" customWidth="1"/>
    <col min="9475" max="9477" width="7.7109375" style="9" customWidth="1"/>
    <col min="9478" max="9478" width="8.42578125" style="9" customWidth="1"/>
    <col min="9479" max="9481" width="7.7109375" style="9" customWidth="1"/>
    <col min="9482" max="9482" width="8.42578125" style="9" customWidth="1"/>
    <col min="9483" max="9483" width="7.7109375" style="9" customWidth="1"/>
    <col min="9484" max="9484" width="22.7109375" style="9" customWidth="1"/>
    <col min="9485" max="9725" width="9.140625" style="9"/>
    <col min="9726" max="9726" width="22.7109375" style="9" customWidth="1"/>
    <col min="9727" max="9727" width="7.7109375" style="9" customWidth="1"/>
    <col min="9728" max="9728" width="11.140625" style="9" customWidth="1"/>
    <col min="9729" max="9729" width="8.140625" style="9" bestFit="1" customWidth="1"/>
    <col min="9730" max="9730" width="9.7109375" style="9" customWidth="1"/>
    <col min="9731" max="9733" width="7.7109375" style="9" customWidth="1"/>
    <col min="9734" max="9734" width="8.42578125" style="9" customWidth="1"/>
    <col min="9735" max="9737" width="7.7109375" style="9" customWidth="1"/>
    <col min="9738" max="9738" width="8.42578125" style="9" customWidth="1"/>
    <col min="9739" max="9739" width="7.7109375" style="9" customWidth="1"/>
    <col min="9740" max="9740" width="22.7109375" style="9" customWidth="1"/>
    <col min="9741" max="9981" width="9.140625" style="9"/>
    <col min="9982" max="9982" width="22.7109375" style="9" customWidth="1"/>
    <col min="9983" max="9983" width="7.7109375" style="9" customWidth="1"/>
    <col min="9984" max="9984" width="11.140625" style="9" customWidth="1"/>
    <col min="9985" max="9985" width="8.140625" style="9" bestFit="1" customWidth="1"/>
    <col min="9986" max="9986" width="9.7109375" style="9" customWidth="1"/>
    <col min="9987" max="9989" width="7.7109375" style="9" customWidth="1"/>
    <col min="9990" max="9990" width="8.42578125" style="9" customWidth="1"/>
    <col min="9991" max="9993" width="7.7109375" style="9" customWidth="1"/>
    <col min="9994" max="9994" width="8.42578125" style="9" customWidth="1"/>
    <col min="9995" max="9995" width="7.7109375" style="9" customWidth="1"/>
    <col min="9996" max="9996" width="22.7109375" style="9" customWidth="1"/>
    <col min="9997" max="10237" width="9.140625" style="9"/>
    <col min="10238" max="10238" width="22.7109375" style="9" customWidth="1"/>
    <col min="10239" max="10239" width="7.7109375" style="9" customWidth="1"/>
    <col min="10240" max="10240" width="11.140625" style="9" customWidth="1"/>
    <col min="10241" max="10241" width="8.140625" style="9" bestFit="1" customWidth="1"/>
    <col min="10242" max="10242" width="9.7109375" style="9" customWidth="1"/>
    <col min="10243" max="10245" width="7.7109375" style="9" customWidth="1"/>
    <col min="10246" max="10246" width="8.42578125" style="9" customWidth="1"/>
    <col min="10247" max="10249" width="7.7109375" style="9" customWidth="1"/>
    <col min="10250" max="10250" width="8.42578125" style="9" customWidth="1"/>
    <col min="10251" max="10251" width="7.7109375" style="9" customWidth="1"/>
    <col min="10252" max="10252" width="22.7109375" style="9" customWidth="1"/>
    <col min="10253" max="10493" width="9.140625" style="9"/>
    <col min="10494" max="10494" width="22.7109375" style="9" customWidth="1"/>
    <col min="10495" max="10495" width="7.7109375" style="9" customWidth="1"/>
    <col min="10496" max="10496" width="11.140625" style="9" customWidth="1"/>
    <col min="10497" max="10497" width="8.140625" style="9" bestFit="1" customWidth="1"/>
    <col min="10498" max="10498" width="9.7109375" style="9" customWidth="1"/>
    <col min="10499" max="10501" width="7.7109375" style="9" customWidth="1"/>
    <col min="10502" max="10502" width="8.42578125" style="9" customWidth="1"/>
    <col min="10503" max="10505" width="7.7109375" style="9" customWidth="1"/>
    <col min="10506" max="10506" width="8.42578125" style="9" customWidth="1"/>
    <col min="10507" max="10507" width="7.7109375" style="9" customWidth="1"/>
    <col min="10508" max="10508" width="22.7109375" style="9" customWidth="1"/>
    <col min="10509" max="10749" width="9.140625" style="9"/>
    <col min="10750" max="10750" width="22.7109375" style="9" customWidth="1"/>
    <col min="10751" max="10751" width="7.7109375" style="9" customWidth="1"/>
    <col min="10752" max="10752" width="11.140625" style="9" customWidth="1"/>
    <col min="10753" max="10753" width="8.140625" style="9" bestFit="1" customWidth="1"/>
    <col min="10754" max="10754" width="9.7109375" style="9" customWidth="1"/>
    <col min="10755" max="10757" width="7.7109375" style="9" customWidth="1"/>
    <col min="10758" max="10758" width="8.42578125" style="9" customWidth="1"/>
    <col min="10759" max="10761" width="7.7109375" style="9" customWidth="1"/>
    <col min="10762" max="10762" width="8.42578125" style="9" customWidth="1"/>
    <col min="10763" max="10763" width="7.7109375" style="9" customWidth="1"/>
    <col min="10764" max="10764" width="22.7109375" style="9" customWidth="1"/>
    <col min="10765" max="11005" width="9.140625" style="9"/>
    <col min="11006" max="11006" width="22.7109375" style="9" customWidth="1"/>
    <col min="11007" max="11007" width="7.7109375" style="9" customWidth="1"/>
    <col min="11008" max="11008" width="11.140625" style="9" customWidth="1"/>
    <col min="11009" max="11009" width="8.140625" style="9" bestFit="1" customWidth="1"/>
    <col min="11010" max="11010" width="9.7109375" style="9" customWidth="1"/>
    <col min="11011" max="11013" width="7.7109375" style="9" customWidth="1"/>
    <col min="11014" max="11014" width="8.42578125" style="9" customWidth="1"/>
    <col min="11015" max="11017" width="7.7109375" style="9" customWidth="1"/>
    <col min="11018" max="11018" width="8.42578125" style="9" customWidth="1"/>
    <col min="11019" max="11019" width="7.7109375" style="9" customWidth="1"/>
    <col min="11020" max="11020" width="22.7109375" style="9" customWidth="1"/>
    <col min="11021" max="11261" width="9.140625" style="9"/>
    <col min="11262" max="11262" width="22.7109375" style="9" customWidth="1"/>
    <col min="11263" max="11263" width="7.7109375" style="9" customWidth="1"/>
    <col min="11264" max="11264" width="11.140625" style="9" customWidth="1"/>
    <col min="11265" max="11265" width="8.140625" style="9" bestFit="1" customWidth="1"/>
    <col min="11266" max="11266" width="9.7109375" style="9" customWidth="1"/>
    <col min="11267" max="11269" width="7.7109375" style="9" customWidth="1"/>
    <col min="11270" max="11270" width="8.42578125" style="9" customWidth="1"/>
    <col min="11271" max="11273" width="7.7109375" style="9" customWidth="1"/>
    <col min="11274" max="11274" width="8.42578125" style="9" customWidth="1"/>
    <col min="11275" max="11275" width="7.7109375" style="9" customWidth="1"/>
    <col min="11276" max="11276" width="22.7109375" style="9" customWidth="1"/>
    <col min="11277" max="11517" width="9.140625" style="9"/>
    <col min="11518" max="11518" width="22.7109375" style="9" customWidth="1"/>
    <col min="11519" max="11519" width="7.7109375" style="9" customWidth="1"/>
    <col min="11520" max="11520" width="11.140625" style="9" customWidth="1"/>
    <col min="11521" max="11521" width="8.140625" style="9" bestFit="1" customWidth="1"/>
    <col min="11522" max="11522" width="9.7109375" style="9" customWidth="1"/>
    <col min="11523" max="11525" width="7.7109375" style="9" customWidth="1"/>
    <col min="11526" max="11526" width="8.42578125" style="9" customWidth="1"/>
    <col min="11527" max="11529" width="7.7109375" style="9" customWidth="1"/>
    <col min="11530" max="11530" width="8.42578125" style="9" customWidth="1"/>
    <col min="11531" max="11531" width="7.7109375" style="9" customWidth="1"/>
    <col min="11532" max="11532" width="22.7109375" style="9" customWidth="1"/>
    <col min="11533" max="11773" width="9.140625" style="9"/>
    <col min="11774" max="11774" width="22.7109375" style="9" customWidth="1"/>
    <col min="11775" max="11775" width="7.7109375" style="9" customWidth="1"/>
    <col min="11776" max="11776" width="11.140625" style="9" customWidth="1"/>
    <col min="11777" max="11777" width="8.140625" style="9" bestFit="1" customWidth="1"/>
    <col min="11778" max="11778" width="9.7109375" style="9" customWidth="1"/>
    <col min="11779" max="11781" width="7.7109375" style="9" customWidth="1"/>
    <col min="11782" max="11782" width="8.42578125" style="9" customWidth="1"/>
    <col min="11783" max="11785" width="7.7109375" style="9" customWidth="1"/>
    <col min="11786" max="11786" width="8.42578125" style="9" customWidth="1"/>
    <col min="11787" max="11787" width="7.7109375" style="9" customWidth="1"/>
    <col min="11788" max="11788" width="22.7109375" style="9" customWidth="1"/>
    <col min="11789" max="12029" width="9.140625" style="9"/>
    <col min="12030" max="12030" width="22.7109375" style="9" customWidth="1"/>
    <col min="12031" max="12031" width="7.7109375" style="9" customWidth="1"/>
    <col min="12032" max="12032" width="11.140625" style="9" customWidth="1"/>
    <col min="12033" max="12033" width="8.140625" style="9" bestFit="1" customWidth="1"/>
    <col min="12034" max="12034" width="9.7109375" style="9" customWidth="1"/>
    <col min="12035" max="12037" width="7.7109375" style="9" customWidth="1"/>
    <col min="12038" max="12038" width="8.42578125" style="9" customWidth="1"/>
    <col min="12039" max="12041" width="7.7109375" style="9" customWidth="1"/>
    <col min="12042" max="12042" width="8.42578125" style="9" customWidth="1"/>
    <col min="12043" max="12043" width="7.7109375" style="9" customWidth="1"/>
    <col min="12044" max="12044" width="22.7109375" style="9" customWidth="1"/>
    <col min="12045" max="12285" width="9.140625" style="9"/>
    <col min="12286" max="12286" width="22.7109375" style="9" customWidth="1"/>
    <col min="12287" max="12287" width="7.7109375" style="9" customWidth="1"/>
    <col min="12288" max="12288" width="11.140625" style="9" customWidth="1"/>
    <col min="12289" max="12289" width="8.140625" style="9" bestFit="1" customWidth="1"/>
    <col min="12290" max="12290" width="9.7109375" style="9" customWidth="1"/>
    <col min="12291" max="12293" width="7.7109375" style="9" customWidth="1"/>
    <col min="12294" max="12294" width="8.42578125" style="9" customWidth="1"/>
    <col min="12295" max="12297" width="7.7109375" style="9" customWidth="1"/>
    <col min="12298" max="12298" width="8.42578125" style="9" customWidth="1"/>
    <col min="12299" max="12299" width="7.7109375" style="9" customWidth="1"/>
    <col min="12300" max="12300" width="22.7109375" style="9" customWidth="1"/>
    <col min="12301" max="12541" width="9.140625" style="9"/>
    <col min="12542" max="12542" width="22.7109375" style="9" customWidth="1"/>
    <col min="12543" max="12543" width="7.7109375" style="9" customWidth="1"/>
    <col min="12544" max="12544" width="11.140625" style="9" customWidth="1"/>
    <col min="12545" max="12545" width="8.140625" style="9" bestFit="1" customWidth="1"/>
    <col min="12546" max="12546" width="9.7109375" style="9" customWidth="1"/>
    <col min="12547" max="12549" width="7.7109375" style="9" customWidth="1"/>
    <col min="12550" max="12550" width="8.42578125" style="9" customWidth="1"/>
    <col min="12551" max="12553" width="7.7109375" style="9" customWidth="1"/>
    <col min="12554" max="12554" width="8.42578125" style="9" customWidth="1"/>
    <col min="12555" max="12555" width="7.7109375" style="9" customWidth="1"/>
    <col min="12556" max="12556" width="22.7109375" style="9" customWidth="1"/>
    <col min="12557" max="12797" width="9.140625" style="9"/>
    <col min="12798" max="12798" width="22.7109375" style="9" customWidth="1"/>
    <col min="12799" max="12799" width="7.7109375" style="9" customWidth="1"/>
    <col min="12800" max="12800" width="11.140625" style="9" customWidth="1"/>
    <col min="12801" max="12801" width="8.140625" style="9" bestFit="1" customWidth="1"/>
    <col min="12802" max="12802" width="9.7109375" style="9" customWidth="1"/>
    <col min="12803" max="12805" width="7.7109375" style="9" customWidth="1"/>
    <col min="12806" max="12806" width="8.42578125" style="9" customWidth="1"/>
    <col min="12807" max="12809" width="7.7109375" style="9" customWidth="1"/>
    <col min="12810" max="12810" width="8.42578125" style="9" customWidth="1"/>
    <col min="12811" max="12811" width="7.7109375" style="9" customWidth="1"/>
    <col min="12812" max="12812" width="22.7109375" style="9" customWidth="1"/>
    <col min="12813" max="13053" width="9.140625" style="9"/>
    <col min="13054" max="13054" width="22.7109375" style="9" customWidth="1"/>
    <col min="13055" max="13055" width="7.7109375" style="9" customWidth="1"/>
    <col min="13056" max="13056" width="11.140625" style="9" customWidth="1"/>
    <col min="13057" max="13057" width="8.140625" style="9" bestFit="1" customWidth="1"/>
    <col min="13058" max="13058" width="9.7109375" style="9" customWidth="1"/>
    <col min="13059" max="13061" width="7.7109375" style="9" customWidth="1"/>
    <col min="13062" max="13062" width="8.42578125" style="9" customWidth="1"/>
    <col min="13063" max="13065" width="7.7109375" style="9" customWidth="1"/>
    <col min="13066" max="13066" width="8.42578125" style="9" customWidth="1"/>
    <col min="13067" max="13067" width="7.7109375" style="9" customWidth="1"/>
    <col min="13068" max="13068" width="22.7109375" style="9" customWidth="1"/>
    <col min="13069" max="13309" width="9.140625" style="9"/>
    <col min="13310" max="13310" width="22.7109375" style="9" customWidth="1"/>
    <col min="13311" max="13311" width="7.7109375" style="9" customWidth="1"/>
    <col min="13312" max="13312" width="11.140625" style="9" customWidth="1"/>
    <col min="13313" max="13313" width="8.140625" style="9" bestFit="1" customWidth="1"/>
    <col min="13314" max="13314" width="9.7109375" style="9" customWidth="1"/>
    <col min="13315" max="13317" width="7.7109375" style="9" customWidth="1"/>
    <col min="13318" max="13318" width="8.42578125" style="9" customWidth="1"/>
    <col min="13319" max="13321" width="7.7109375" style="9" customWidth="1"/>
    <col min="13322" max="13322" width="8.42578125" style="9" customWidth="1"/>
    <col min="13323" max="13323" width="7.7109375" style="9" customWidth="1"/>
    <col min="13324" max="13324" width="22.7109375" style="9" customWidth="1"/>
    <col min="13325" max="13565" width="9.140625" style="9"/>
    <col min="13566" max="13566" width="22.7109375" style="9" customWidth="1"/>
    <col min="13567" max="13567" width="7.7109375" style="9" customWidth="1"/>
    <col min="13568" max="13568" width="11.140625" style="9" customWidth="1"/>
    <col min="13569" max="13569" width="8.140625" style="9" bestFit="1" customWidth="1"/>
    <col min="13570" max="13570" width="9.7109375" style="9" customWidth="1"/>
    <col min="13571" max="13573" width="7.7109375" style="9" customWidth="1"/>
    <col min="13574" max="13574" width="8.42578125" style="9" customWidth="1"/>
    <col min="13575" max="13577" width="7.7109375" style="9" customWidth="1"/>
    <col min="13578" max="13578" width="8.42578125" style="9" customWidth="1"/>
    <col min="13579" max="13579" width="7.7109375" style="9" customWidth="1"/>
    <col min="13580" max="13580" width="22.7109375" style="9" customWidth="1"/>
    <col min="13581" max="13821" width="9.140625" style="9"/>
    <col min="13822" max="13822" width="22.7109375" style="9" customWidth="1"/>
    <col min="13823" max="13823" width="7.7109375" style="9" customWidth="1"/>
    <col min="13824" max="13824" width="11.140625" style="9" customWidth="1"/>
    <col min="13825" max="13825" width="8.140625" style="9" bestFit="1" customWidth="1"/>
    <col min="13826" max="13826" width="9.7109375" style="9" customWidth="1"/>
    <col min="13827" max="13829" width="7.7109375" style="9" customWidth="1"/>
    <col min="13830" max="13830" width="8.42578125" style="9" customWidth="1"/>
    <col min="13831" max="13833" width="7.7109375" style="9" customWidth="1"/>
    <col min="13834" max="13834" width="8.42578125" style="9" customWidth="1"/>
    <col min="13835" max="13835" width="7.7109375" style="9" customWidth="1"/>
    <col min="13836" max="13836" width="22.7109375" style="9" customWidth="1"/>
    <col min="13837" max="14077" width="9.140625" style="9"/>
    <col min="14078" max="14078" width="22.7109375" style="9" customWidth="1"/>
    <col min="14079" max="14079" width="7.7109375" style="9" customWidth="1"/>
    <col min="14080" max="14080" width="11.140625" style="9" customWidth="1"/>
    <col min="14081" max="14081" width="8.140625" style="9" bestFit="1" customWidth="1"/>
    <col min="14082" max="14082" width="9.7109375" style="9" customWidth="1"/>
    <col min="14083" max="14085" width="7.7109375" style="9" customWidth="1"/>
    <col min="14086" max="14086" width="8.42578125" style="9" customWidth="1"/>
    <col min="14087" max="14089" width="7.7109375" style="9" customWidth="1"/>
    <col min="14090" max="14090" width="8.42578125" style="9" customWidth="1"/>
    <col min="14091" max="14091" width="7.7109375" style="9" customWidth="1"/>
    <col min="14092" max="14092" width="22.7109375" style="9" customWidth="1"/>
    <col min="14093" max="14333" width="9.140625" style="9"/>
    <col min="14334" max="14334" width="22.7109375" style="9" customWidth="1"/>
    <col min="14335" max="14335" width="7.7109375" style="9" customWidth="1"/>
    <col min="14336" max="14336" width="11.140625" style="9" customWidth="1"/>
    <col min="14337" max="14337" width="8.140625" style="9" bestFit="1" customWidth="1"/>
    <col min="14338" max="14338" width="9.7109375" style="9" customWidth="1"/>
    <col min="14339" max="14341" width="7.7109375" style="9" customWidth="1"/>
    <col min="14342" max="14342" width="8.42578125" style="9" customWidth="1"/>
    <col min="14343" max="14345" width="7.7109375" style="9" customWidth="1"/>
    <col min="14346" max="14346" width="8.42578125" style="9" customWidth="1"/>
    <col min="14347" max="14347" width="7.7109375" style="9" customWidth="1"/>
    <col min="14348" max="14348" width="22.7109375" style="9" customWidth="1"/>
    <col min="14349" max="14589" width="9.140625" style="9"/>
    <col min="14590" max="14590" width="22.7109375" style="9" customWidth="1"/>
    <col min="14591" max="14591" width="7.7109375" style="9" customWidth="1"/>
    <col min="14592" max="14592" width="11.140625" style="9" customWidth="1"/>
    <col min="14593" max="14593" width="8.140625" style="9" bestFit="1" customWidth="1"/>
    <col min="14594" max="14594" width="9.7109375" style="9" customWidth="1"/>
    <col min="14595" max="14597" width="7.7109375" style="9" customWidth="1"/>
    <col min="14598" max="14598" width="8.42578125" style="9" customWidth="1"/>
    <col min="14599" max="14601" width="7.7109375" style="9" customWidth="1"/>
    <col min="14602" max="14602" width="8.42578125" style="9" customWidth="1"/>
    <col min="14603" max="14603" width="7.7109375" style="9" customWidth="1"/>
    <col min="14604" max="14604" width="22.7109375" style="9" customWidth="1"/>
    <col min="14605" max="14845" width="9.140625" style="9"/>
    <col min="14846" max="14846" width="22.7109375" style="9" customWidth="1"/>
    <col min="14847" max="14847" width="7.7109375" style="9" customWidth="1"/>
    <col min="14848" max="14848" width="11.140625" style="9" customWidth="1"/>
    <col min="14849" max="14849" width="8.140625" style="9" bestFit="1" customWidth="1"/>
    <col min="14850" max="14850" width="9.7109375" style="9" customWidth="1"/>
    <col min="14851" max="14853" width="7.7109375" style="9" customWidth="1"/>
    <col min="14854" max="14854" width="8.42578125" style="9" customWidth="1"/>
    <col min="14855" max="14857" width="7.7109375" style="9" customWidth="1"/>
    <col min="14858" max="14858" width="8.42578125" style="9" customWidth="1"/>
    <col min="14859" max="14859" width="7.7109375" style="9" customWidth="1"/>
    <col min="14860" max="14860" width="22.7109375" style="9" customWidth="1"/>
    <col min="14861" max="15101" width="9.140625" style="9"/>
    <col min="15102" max="15102" width="22.7109375" style="9" customWidth="1"/>
    <col min="15103" max="15103" width="7.7109375" style="9" customWidth="1"/>
    <col min="15104" max="15104" width="11.140625" style="9" customWidth="1"/>
    <col min="15105" max="15105" width="8.140625" style="9" bestFit="1" customWidth="1"/>
    <col min="15106" max="15106" width="9.7109375" style="9" customWidth="1"/>
    <col min="15107" max="15109" width="7.7109375" style="9" customWidth="1"/>
    <col min="15110" max="15110" width="8.42578125" style="9" customWidth="1"/>
    <col min="15111" max="15113" width="7.7109375" style="9" customWidth="1"/>
    <col min="15114" max="15114" width="8.42578125" style="9" customWidth="1"/>
    <col min="15115" max="15115" width="7.7109375" style="9" customWidth="1"/>
    <col min="15116" max="15116" width="22.7109375" style="9" customWidth="1"/>
    <col min="15117" max="15357" width="9.140625" style="9"/>
    <col min="15358" max="15358" width="22.7109375" style="9" customWidth="1"/>
    <col min="15359" max="15359" width="7.7109375" style="9" customWidth="1"/>
    <col min="15360" max="15360" width="11.140625" style="9" customWidth="1"/>
    <col min="15361" max="15361" width="8.140625" style="9" bestFit="1" customWidth="1"/>
    <col min="15362" max="15362" width="9.7109375" style="9" customWidth="1"/>
    <col min="15363" max="15365" width="7.7109375" style="9" customWidth="1"/>
    <col min="15366" max="15366" width="8.42578125" style="9" customWidth="1"/>
    <col min="15367" max="15369" width="7.7109375" style="9" customWidth="1"/>
    <col min="15370" max="15370" width="8.42578125" style="9" customWidth="1"/>
    <col min="15371" max="15371" width="7.7109375" style="9" customWidth="1"/>
    <col min="15372" max="15372" width="22.7109375" style="9" customWidth="1"/>
    <col min="15373" max="15613" width="9.140625" style="9"/>
    <col min="15614" max="15614" width="22.7109375" style="9" customWidth="1"/>
    <col min="15615" max="15615" width="7.7109375" style="9" customWidth="1"/>
    <col min="15616" max="15616" width="11.140625" style="9" customWidth="1"/>
    <col min="15617" max="15617" width="8.140625" style="9" bestFit="1" customWidth="1"/>
    <col min="15618" max="15618" width="9.7109375" style="9" customWidth="1"/>
    <col min="15619" max="15621" width="7.7109375" style="9" customWidth="1"/>
    <col min="15622" max="15622" width="8.42578125" style="9" customWidth="1"/>
    <col min="15623" max="15625" width="7.7109375" style="9" customWidth="1"/>
    <col min="15626" max="15626" width="8.42578125" style="9" customWidth="1"/>
    <col min="15627" max="15627" width="7.7109375" style="9" customWidth="1"/>
    <col min="15628" max="15628" width="22.7109375" style="9" customWidth="1"/>
    <col min="15629" max="15869" width="9.140625" style="9"/>
    <col min="15870" max="15870" width="22.7109375" style="9" customWidth="1"/>
    <col min="15871" max="15871" width="7.7109375" style="9" customWidth="1"/>
    <col min="15872" max="15872" width="11.140625" style="9" customWidth="1"/>
    <col min="15873" max="15873" width="8.140625" style="9" bestFit="1" customWidth="1"/>
    <col min="15874" max="15874" width="9.7109375" style="9" customWidth="1"/>
    <col min="15875" max="15877" width="7.7109375" style="9" customWidth="1"/>
    <col min="15878" max="15878" width="8.42578125" style="9" customWidth="1"/>
    <col min="15879" max="15881" width="7.7109375" style="9" customWidth="1"/>
    <col min="15882" max="15882" width="8.42578125" style="9" customWidth="1"/>
    <col min="15883" max="15883" width="7.7109375" style="9" customWidth="1"/>
    <col min="15884" max="15884" width="22.7109375" style="9" customWidth="1"/>
    <col min="15885" max="16125" width="9.140625" style="9"/>
    <col min="16126" max="16126" width="22.7109375" style="9" customWidth="1"/>
    <col min="16127" max="16127" width="7.7109375" style="9" customWidth="1"/>
    <col min="16128" max="16128" width="11.140625" style="9" customWidth="1"/>
    <col min="16129" max="16129" width="8.140625" style="9" bestFit="1" customWidth="1"/>
    <col min="16130" max="16130" width="9.7109375" style="9" customWidth="1"/>
    <col min="16131" max="16133" width="7.7109375" style="9" customWidth="1"/>
    <col min="16134" max="16134" width="8.42578125" style="9" customWidth="1"/>
    <col min="16135" max="16137" width="7.7109375" style="9" customWidth="1"/>
    <col min="16138" max="16138" width="8.42578125" style="9" customWidth="1"/>
    <col min="16139" max="16139" width="7.7109375" style="9" customWidth="1"/>
    <col min="16140" max="16140" width="22.7109375" style="9" customWidth="1"/>
    <col min="16141" max="16384" width="9.140625" style="9"/>
  </cols>
  <sheetData>
    <row r="1" spans="1:16" s="2" customFormat="1" ht="20.100000000000001" customHeight="1" x14ac:dyDescent="0.2">
      <c r="A1" s="1285" t="s">
        <v>710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</row>
    <row r="2" spans="1:16" s="2" customFormat="1" ht="20.100000000000001" customHeight="1" x14ac:dyDescent="0.2">
      <c r="A2" s="1472" t="s">
        <v>737</v>
      </c>
      <c r="B2" s="1472"/>
      <c r="C2" s="1472"/>
      <c r="D2" s="1472"/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1472"/>
    </row>
    <row r="3" spans="1:16" s="2" customFormat="1" ht="20.100000000000001" customHeight="1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</row>
    <row r="4" spans="1:16" s="620" customFormat="1" ht="27.75" customHeight="1" x14ac:dyDescent="0.25">
      <c r="A4" s="615" t="s">
        <v>141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106" t="s">
        <v>71</v>
      </c>
      <c r="P4" s="619"/>
    </row>
    <row r="5" spans="1:16" s="2" customFormat="1" ht="22.5" customHeight="1" x14ac:dyDescent="0.2">
      <c r="A5" s="1477" t="s">
        <v>757</v>
      </c>
      <c r="B5" s="1460" t="s">
        <v>564</v>
      </c>
      <c r="C5" s="1293"/>
      <c r="D5" s="1293"/>
      <c r="E5" s="1293"/>
      <c r="F5" s="1480"/>
      <c r="G5" s="1339" t="s">
        <v>602</v>
      </c>
      <c r="H5" s="1339"/>
      <c r="I5" s="1339"/>
      <c r="J5" s="1339"/>
      <c r="K5" s="1339" t="s">
        <v>601</v>
      </c>
      <c r="L5" s="1339"/>
      <c r="M5" s="1339"/>
      <c r="N5" s="1339"/>
      <c r="O5" s="1475" t="s">
        <v>609</v>
      </c>
    </row>
    <row r="6" spans="1:16" s="2" customFormat="1" ht="36.75" customHeight="1" x14ac:dyDescent="0.2">
      <c r="A6" s="1478"/>
      <c r="B6" s="80" t="s">
        <v>659</v>
      </c>
      <c r="C6" s="66" t="s">
        <v>604</v>
      </c>
      <c r="D6" s="344" t="s">
        <v>524</v>
      </c>
      <c r="E6" s="44" t="s">
        <v>603</v>
      </c>
      <c r="F6" s="344" t="s">
        <v>523</v>
      </c>
      <c r="G6" s="55" t="s">
        <v>34</v>
      </c>
      <c r="H6" s="343" t="s">
        <v>387</v>
      </c>
      <c r="I6" s="344" t="s">
        <v>524</v>
      </c>
      <c r="J6" s="344" t="s">
        <v>523</v>
      </c>
      <c r="K6" s="55" t="s">
        <v>34</v>
      </c>
      <c r="L6" s="343" t="s">
        <v>387</v>
      </c>
      <c r="M6" s="694" t="s">
        <v>524</v>
      </c>
      <c r="N6" s="694" t="s">
        <v>523</v>
      </c>
      <c r="O6" s="1476"/>
    </row>
    <row r="7" spans="1:16" s="2" customFormat="1" ht="18.75" customHeight="1" thickBot="1" x14ac:dyDescent="0.25">
      <c r="A7" s="402" t="s">
        <v>145</v>
      </c>
      <c r="B7" s="79">
        <f>F7+D7</f>
        <v>38</v>
      </c>
      <c r="C7" s="1125">
        <f>D7/$D$26%</f>
        <v>5.6338028169014089</v>
      </c>
      <c r="D7" s="79">
        <f>M7+I7</f>
        <v>20</v>
      </c>
      <c r="E7" s="1125">
        <f>F7/$F$26%</f>
        <v>4.0632054176072234</v>
      </c>
      <c r="F7" s="79">
        <f>N7+J7</f>
        <v>18</v>
      </c>
      <c r="G7" s="84">
        <f>H7/$H$26%</f>
        <v>0.66225165562913912</v>
      </c>
      <c r="H7" s="79">
        <f>J7+I7</f>
        <v>1</v>
      </c>
      <c r="I7" s="1152">
        <v>1</v>
      </c>
      <c r="J7" s="1152">
        <v>0</v>
      </c>
      <c r="K7" s="84">
        <f>L7/$L$26%</f>
        <v>5.7187017001545595</v>
      </c>
      <c r="L7" s="79">
        <f>N7+M7</f>
        <v>37</v>
      </c>
      <c r="M7" s="1163">
        <v>19</v>
      </c>
      <c r="N7" s="1163">
        <v>18</v>
      </c>
      <c r="O7" s="380" t="s">
        <v>146</v>
      </c>
    </row>
    <row r="8" spans="1:16" s="2" customFormat="1" ht="18.75" customHeight="1" thickTop="1" thickBot="1" x14ac:dyDescent="0.25">
      <c r="A8" s="124" t="s">
        <v>147</v>
      </c>
      <c r="B8" s="330">
        <f>F8+D8</f>
        <v>11</v>
      </c>
      <c r="C8" s="331">
        <f t="shared" ref="C8:C25" si="0">D8/$D$26%</f>
        <v>1.6901408450704227</v>
      </c>
      <c r="D8" s="330">
        <f>M8+I8</f>
        <v>6</v>
      </c>
      <c r="E8" s="331">
        <f>F8/$F$26%</f>
        <v>1.1286681715575622</v>
      </c>
      <c r="F8" s="330">
        <f>N8+J8</f>
        <v>5</v>
      </c>
      <c r="G8" s="331">
        <f t="shared" ref="G8:G26" si="1">H8/$H$26%</f>
        <v>2.6490066225165565</v>
      </c>
      <c r="H8" s="330">
        <f t="shared" ref="H8:H24" si="2">J8+I8</f>
        <v>4</v>
      </c>
      <c r="I8" s="70">
        <v>3</v>
      </c>
      <c r="J8" s="70">
        <v>1</v>
      </c>
      <c r="K8" s="331">
        <f t="shared" ref="K8:K25" si="3">L8/$L$26%</f>
        <v>1.081916537867079</v>
      </c>
      <c r="L8" s="330">
        <f t="shared" ref="L8:L25" si="4">N8+M8</f>
        <v>7</v>
      </c>
      <c r="M8" s="70">
        <v>3</v>
      </c>
      <c r="N8" s="70">
        <v>4</v>
      </c>
      <c r="O8" s="65" t="s">
        <v>148</v>
      </c>
    </row>
    <row r="9" spans="1:16" s="2" customFormat="1" ht="18.75" customHeight="1" thickTop="1" thickBot="1" x14ac:dyDescent="0.25">
      <c r="A9" s="125" t="s">
        <v>149</v>
      </c>
      <c r="B9" s="79">
        <f>F9+D9</f>
        <v>14</v>
      </c>
      <c r="C9" s="84">
        <f t="shared" si="0"/>
        <v>2.2535211267605635</v>
      </c>
      <c r="D9" s="79">
        <f t="shared" ref="D9:D25" si="5">M9+I9</f>
        <v>8</v>
      </c>
      <c r="E9" s="84">
        <f t="shared" ref="E9:E25" si="6">F9/$F$26%</f>
        <v>1.3544018058690745</v>
      </c>
      <c r="F9" s="79">
        <f t="shared" ref="F9:F25" si="7">N9+J9</f>
        <v>6</v>
      </c>
      <c r="G9" s="84">
        <f t="shared" si="1"/>
        <v>3.3112582781456954</v>
      </c>
      <c r="H9" s="79">
        <f t="shared" si="2"/>
        <v>5</v>
      </c>
      <c r="I9" s="71">
        <v>3</v>
      </c>
      <c r="J9" s="71">
        <v>2</v>
      </c>
      <c r="K9" s="84">
        <f t="shared" si="3"/>
        <v>1.3910355486862442</v>
      </c>
      <c r="L9" s="79">
        <f t="shared" si="4"/>
        <v>9</v>
      </c>
      <c r="M9" s="1152">
        <v>5</v>
      </c>
      <c r="N9" s="1152">
        <v>4</v>
      </c>
      <c r="O9" s="526" t="s">
        <v>150</v>
      </c>
    </row>
    <row r="10" spans="1:16" s="2" customFormat="1" ht="18.75" customHeight="1" thickTop="1" thickBot="1" x14ac:dyDescent="0.25">
      <c r="A10" s="124" t="s">
        <v>151</v>
      </c>
      <c r="B10" s="330">
        <f t="shared" ref="B10:B25" si="8">F10+D10</f>
        <v>7</v>
      </c>
      <c r="C10" s="331">
        <f t="shared" si="0"/>
        <v>0.84507042253521136</v>
      </c>
      <c r="D10" s="330">
        <f t="shared" si="5"/>
        <v>3</v>
      </c>
      <c r="E10" s="331">
        <f t="shared" si="6"/>
        <v>0.90293453724604977</v>
      </c>
      <c r="F10" s="330">
        <f t="shared" si="7"/>
        <v>4</v>
      </c>
      <c r="G10" s="331">
        <f t="shared" si="1"/>
        <v>0</v>
      </c>
      <c r="H10" s="330">
        <f t="shared" si="2"/>
        <v>0</v>
      </c>
      <c r="I10" s="70">
        <v>0</v>
      </c>
      <c r="J10" s="70">
        <v>0</v>
      </c>
      <c r="K10" s="331">
        <f t="shared" si="3"/>
        <v>1.081916537867079</v>
      </c>
      <c r="L10" s="330">
        <f>N10+M10</f>
        <v>7</v>
      </c>
      <c r="M10" s="70">
        <v>3</v>
      </c>
      <c r="N10" s="70">
        <v>4</v>
      </c>
      <c r="O10" s="65" t="s">
        <v>152</v>
      </c>
    </row>
    <row r="11" spans="1:16" s="2" customFormat="1" ht="18.75" customHeight="1" thickTop="1" thickBot="1" x14ac:dyDescent="0.25">
      <c r="A11" s="125" t="s">
        <v>57</v>
      </c>
      <c r="B11" s="79">
        <f t="shared" si="8"/>
        <v>23</v>
      </c>
      <c r="C11" s="84">
        <f t="shared" si="0"/>
        <v>1.1267605633802817</v>
      </c>
      <c r="D11" s="79">
        <f t="shared" si="5"/>
        <v>4</v>
      </c>
      <c r="E11" s="84">
        <f t="shared" si="6"/>
        <v>4.288939051918736</v>
      </c>
      <c r="F11" s="79">
        <f t="shared" si="7"/>
        <v>19</v>
      </c>
      <c r="G11" s="84">
        <f t="shared" si="1"/>
        <v>3.9735099337748343</v>
      </c>
      <c r="H11" s="79">
        <f t="shared" si="2"/>
        <v>6</v>
      </c>
      <c r="I11" s="1152">
        <v>1</v>
      </c>
      <c r="J11" s="1152">
        <v>5</v>
      </c>
      <c r="K11" s="84">
        <f t="shared" si="3"/>
        <v>2.627511591962906</v>
      </c>
      <c r="L11" s="79">
        <f t="shared" si="4"/>
        <v>17</v>
      </c>
      <c r="M11" s="1152">
        <v>3</v>
      </c>
      <c r="N11" s="1152">
        <v>14</v>
      </c>
      <c r="O11" s="526" t="s">
        <v>153</v>
      </c>
    </row>
    <row r="12" spans="1:16" s="2" customFormat="1" ht="18.75" customHeight="1" thickTop="1" thickBot="1" x14ac:dyDescent="0.25">
      <c r="A12" s="124" t="s">
        <v>59</v>
      </c>
      <c r="B12" s="330">
        <f t="shared" si="8"/>
        <v>13</v>
      </c>
      <c r="C12" s="331">
        <f t="shared" si="0"/>
        <v>1.4084507042253522</v>
      </c>
      <c r="D12" s="330">
        <f t="shared" si="5"/>
        <v>5</v>
      </c>
      <c r="E12" s="331">
        <f t="shared" si="6"/>
        <v>1.8058690744920995</v>
      </c>
      <c r="F12" s="330">
        <f t="shared" si="7"/>
        <v>8</v>
      </c>
      <c r="G12" s="331">
        <f t="shared" si="1"/>
        <v>1.9867549668874172</v>
      </c>
      <c r="H12" s="330">
        <f t="shared" si="2"/>
        <v>3</v>
      </c>
      <c r="I12" s="70">
        <v>1</v>
      </c>
      <c r="J12" s="70">
        <v>2</v>
      </c>
      <c r="K12" s="331">
        <f t="shared" si="3"/>
        <v>1.545595054095827</v>
      </c>
      <c r="L12" s="330">
        <f t="shared" si="4"/>
        <v>10</v>
      </c>
      <c r="M12" s="70">
        <v>4</v>
      </c>
      <c r="N12" s="70">
        <v>6</v>
      </c>
      <c r="O12" s="65" t="s">
        <v>154</v>
      </c>
    </row>
    <row r="13" spans="1:16" s="2" customFormat="1" ht="18.75" customHeight="1" thickTop="1" thickBot="1" x14ac:dyDescent="0.25">
      <c r="A13" s="125" t="s">
        <v>61</v>
      </c>
      <c r="B13" s="79">
        <f t="shared" si="8"/>
        <v>19</v>
      </c>
      <c r="C13" s="84">
        <f t="shared" si="0"/>
        <v>1.6901408450704227</v>
      </c>
      <c r="D13" s="79">
        <f t="shared" si="5"/>
        <v>6</v>
      </c>
      <c r="E13" s="84">
        <f t="shared" si="6"/>
        <v>2.9345372460496617</v>
      </c>
      <c r="F13" s="79">
        <f t="shared" si="7"/>
        <v>13</v>
      </c>
      <c r="G13" s="84">
        <f t="shared" si="1"/>
        <v>5.9602649006622519</v>
      </c>
      <c r="H13" s="79">
        <f t="shared" si="2"/>
        <v>9</v>
      </c>
      <c r="I13" s="71">
        <v>2</v>
      </c>
      <c r="J13" s="71">
        <v>7</v>
      </c>
      <c r="K13" s="84">
        <f t="shared" si="3"/>
        <v>1.545595054095827</v>
      </c>
      <c r="L13" s="79">
        <f t="shared" si="4"/>
        <v>10</v>
      </c>
      <c r="M13" s="71">
        <v>4</v>
      </c>
      <c r="N13" s="71">
        <v>6</v>
      </c>
      <c r="O13" s="526" t="s">
        <v>155</v>
      </c>
    </row>
    <row r="14" spans="1:16" s="2" customFormat="1" ht="18.75" customHeight="1" thickTop="1" thickBot="1" x14ac:dyDescent="0.25">
      <c r="A14" s="124" t="s">
        <v>63</v>
      </c>
      <c r="B14" s="330">
        <f t="shared" si="8"/>
        <v>16</v>
      </c>
      <c r="C14" s="331">
        <f t="shared" si="0"/>
        <v>0.84507042253521136</v>
      </c>
      <c r="D14" s="330">
        <f t="shared" si="5"/>
        <v>3</v>
      </c>
      <c r="E14" s="331">
        <f t="shared" si="6"/>
        <v>2.9345372460496617</v>
      </c>
      <c r="F14" s="330">
        <f t="shared" si="7"/>
        <v>13</v>
      </c>
      <c r="G14" s="331">
        <f t="shared" si="1"/>
        <v>1.3245033112582782</v>
      </c>
      <c r="H14" s="330">
        <f t="shared" si="2"/>
        <v>2</v>
      </c>
      <c r="I14" s="70">
        <v>0</v>
      </c>
      <c r="J14" s="70">
        <v>2</v>
      </c>
      <c r="K14" s="331">
        <f t="shared" si="3"/>
        <v>2.163833075734158</v>
      </c>
      <c r="L14" s="330">
        <f t="shared" si="4"/>
        <v>14</v>
      </c>
      <c r="M14" s="70">
        <v>3</v>
      </c>
      <c r="N14" s="70">
        <v>11</v>
      </c>
      <c r="O14" s="65" t="s">
        <v>156</v>
      </c>
    </row>
    <row r="15" spans="1:16" s="2" customFormat="1" ht="18.75" customHeight="1" thickTop="1" thickBot="1" x14ac:dyDescent="0.25">
      <c r="A15" s="125" t="s">
        <v>65</v>
      </c>
      <c r="B15" s="79">
        <v>15</v>
      </c>
      <c r="C15" s="84">
        <f t="shared" si="0"/>
        <v>1.4084507042253522</v>
      </c>
      <c r="D15" s="79">
        <f t="shared" si="5"/>
        <v>5</v>
      </c>
      <c r="E15" s="84">
        <f t="shared" si="6"/>
        <v>2.2573363431151243</v>
      </c>
      <c r="F15" s="79">
        <f t="shared" si="7"/>
        <v>10</v>
      </c>
      <c r="G15" s="84">
        <f t="shared" si="1"/>
        <v>2.6490066225165565</v>
      </c>
      <c r="H15" s="79">
        <f t="shared" si="2"/>
        <v>4</v>
      </c>
      <c r="I15" s="1152">
        <v>1</v>
      </c>
      <c r="J15" s="1152">
        <v>3</v>
      </c>
      <c r="K15" s="84">
        <f t="shared" si="3"/>
        <v>1.7001545595054097</v>
      </c>
      <c r="L15" s="79">
        <f t="shared" si="4"/>
        <v>11</v>
      </c>
      <c r="M15" s="1152">
        <v>4</v>
      </c>
      <c r="N15" s="1152">
        <v>7</v>
      </c>
      <c r="O15" s="526" t="s">
        <v>157</v>
      </c>
    </row>
    <row r="16" spans="1:16" s="2" customFormat="1" ht="18.75" customHeight="1" thickTop="1" thickBot="1" x14ac:dyDescent="0.25">
      <c r="A16" s="124" t="s">
        <v>67</v>
      </c>
      <c r="B16" s="330">
        <f t="shared" si="8"/>
        <v>20</v>
      </c>
      <c r="C16" s="331">
        <f t="shared" si="0"/>
        <v>2.2535211267605635</v>
      </c>
      <c r="D16" s="330">
        <f t="shared" si="5"/>
        <v>8</v>
      </c>
      <c r="E16" s="331">
        <f t="shared" si="6"/>
        <v>2.7088036117381491</v>
      </c>
      <c r="F16" s="330">
        <f t="shared" si="7"/>
        <v>12</v>
      </c>
      <c r="G16" s="331">
        <f t="shared" si="1"/>
        <v>4.6357615894039732</v>
      </c>
      <c r="H16" s="330">
        <f t="shared" si="2"/>
        <v>7</v>
      </c>
      <c r="I16" s="70">
        <v>2</v>
      </c>
      <c r="J16" s="70">
        <v>5</v>
      </c>
      <c r="K16" s="331">
        <f t="shared" si="3"/>
        <v>2.009273570324575</v>
      </c>
      <c r="L16" s="330">
        <f t="shared" si="4"/>
        <v>13</v>
      </c>
      <c r="M16" s="70">
        <v>6</v>
      </c>
      <c r="N16" s="70">
        <v>7</v>
      </c>
      <c r="O16" s="65" t="s">
        <v>158</v>
      </c>
    </row>
    <row r="17" spans="1:15" s="2" customFormat="1" ht="18.75" customHeight="1" thickTop="1" thickBot="1" x14ac:dyDescent="0.25">
      <c r="A17" s="125" t="s">
        <v>159</v>
      </c>
      <c r="B17" s="79">
        <f t="shared" si="8"/>
        <v>30</v>
      </c>
      <c r="C17" s="84">
        <f t="shared" si="0"/>
        <v>2.535211267605634</v>
      </c>
      <c r="D17" s="79">
        <f t="shared" si="5"/>
        <v>9</v>
      </c>
      <c r="E17" s="84">
        <f t="shared" si="6"/>
        <v>4.7404063205417613</v>
      </c>
      <c r="F17" s="79">
        <f t="shared" si="7"/>
        <v>21</v>
      </c>
      <c r="G17" s="84">
        <f t="shared" si="1"/>
        <v>6.6225165562913908</v>
      </c>
      <c r="H17" s="79">
        <f t="shared" si="2"/>
        <v>10</v>
      </c>
      <c r="I17" s="71">
        <v>5</v>
      </c>
      <c r="J17" s="71">
        <v>5</v>
      </c>
      <c r="K17" s="84">
        <f t="shared" si="3"/>
        <v>3.091190108191654</v>
      </c>
      <c r="L17" s="79">
        <f t="shared" si="4"/>
        <v>20</v>
      </c>
      <c r="M17" s="71">
        <v>4</v>
      </c>
      <c r="N17" s="71">
        <v>16</v>
      </c>
      <c r="O17" s="526" t="s">
        <v>160</v>
      </c>
    </row>
    <row r="18" spans="1:15" s="2" customFormat="1" ht="18.75" customHeight="1" thickTop="1" thickBot="1" x14ac:dyDescent="0.25">
      <c r="A18" s="124" t="s">
        <v>161</v>
      </c>
      <c r="B18" s="330">
        <f t="shared" si="8"/>
        <v>30</v>
      </c>
      <c r="C18" s="331">
        <f t="shared" si="0"/>
        <v>3.098591549295775</v>
      </c>
      <c r="D18" s="330">
        <f t="shared" si="5"/>
        <v>11</v>
      </c>
      <c r="E18" s="331">
        <f t="shared" si="6"/>
        <v>4.288939051918736</v>
      </c>
      <c r="F18" s="330">
        <f t="shared" si="7"/>
        <v>19</v>
      </c>
      <c r="G18" s="331">
        <f t="shared" si="1"/>
        <v>2.6490066225165565</v>
      </c>
      <c r="H18" s="330">
        <f t="shared" si="2"/>
        <v>4</v>
      </c>
      <c r="I18" s="70">
        <v>1</v>
      </c>
      <c r="J18" s="70">
        <v>3</v>
      </c>
      <c r="K18" s="331">
        <f t="shared" si="3"/>
        <v>4.01854714064915</v>
      </c>
      <c r="L18" s="330">
        <f t="shared" si="4"/>
        <v>26</v>
      </c>
      <c r="M18" s="70">
        <v>10</v>
      </c>
      <c r="N18" s="70">
        <v>16</v>
      </c>
      <c r="O18" s="65" t="s">
        <v>162</v>
      </c>
    </row>
    <row r="19" spans="1:15" s="2" customFormat="1" ht="18.75" customHeight="1" thickTop="1" thickBot="1" x14ac:dyDescent="0.25">
      <c r="A19" s="125" t="s">
        <v>163</v>
      </c>
      <c r="B19" s="79">
        <f>F19+D19</f>
        <v>47</v>
      </c>
      <c r="C19" s="84">
        <f t="shared" si="0"/>
        <v>5.070422535211268</v>
      </c>
      <c r="D19" s="79">
        <f t="shared" si="5"/>
        <v>18</v>
      </c>
      <c r="E19" s="84">
        <f t="shared" si="6"/>
        <v>6.5462753950338604</v>
      </c>
      <c r="F19" s="79">
        <f t="shared" si="7"/>
        <v>29</v>
      </c>
      <c r="G19" s="84">
        <f t="shared" si="1"/>
        <v>9.2715231788079464</v>
      </c>
      <c r="H19" s="79">
        <f t="shared" si="2"/>
        <v>14</v>
      </c>
      <c r="I19" s="1152">
        <v>6</v>
      </c>
      <c r="J19" s="1152">
        <v>8</v>
      </c>
      <c r="K19" s="84">
        <f t="shared" si="3"/>
        <v>5.1004636785162285</v>
      </c>
      <c r="L19" s="79">
        <f t="shared" si="4"/>
        <v>33</v>
      </c>
      <c r="M19" s="1152">
        <v>12</v>
      </c>
      <c r="N19" s="1152">
        <v>21</v>
      </c>
      <c r="O19" s="526" t="s">
        <v>164</v>
      </c>
    </row>
    <row r="20" spans="1:15" s="2" customFormat="1" ht="18.75" customHeight="1" thickTop="1" thickBot="1" x14ac:dyDescent="0.25">
      <c r="A20" s="124" t="s">
        <v>165</v>
      </c>
      <c r="B20" s="330">
        <f t="shared" si="8"/>
        <v>61</v>
      </c>
      <c r="C20" s="331">
        <f t="shared" si="0"/>
        <v>5.6338028169014089</v>
      </c>
      <c r="D20" s="330">
        <f t="shared" si="5"/>
        <v>20</v>
      </c>
      <c r="E20" s="331">
        <f t="shared" si="6"/>
        <v>9.255079006772009</v>
      </c>
      <c r="F20" s="330">
        <f t="shared" si="7"/>
        <v>41</v>
      </c>
      <c r="G20" s="331">
        <f t="shared" si="1"/>
        <v>9.2715231788079464</v>
      </c>
      <c r="H20" s="330">
        <f t="shared" si="2"/>
        <v>14</v>
      </c>
      <c r="I20" s="70">
        <v>4</v>
      </c>
      <c r="J20" s="70">
        <v>10</v>
      </c>
      <c r="K20" s="331">
        <f t="shared" si="3"/>
        <v>7.2642967542503865</v>
      </c>
      <c r="L20" s="330">
        <f t="shared" si="4"/>
        <v>47</v>
      </c>
      <c r="M20" s="70">
        <v>16</v>
      </c>
      <c r="N20" s="70">
        <v>31</v>
      </c>
      <c r="O20" s="65" t="s">
        <v>166</v>
      </c>
    </row>
    <row r="21" spans="1:15" s="2" customFormat="1" ht="18.75" customHeight="1" thickTop="1" thickBot="1" x14ac:dyDescent="0.25">
      <c r="A21" s="125" t="s">
        <v>167</v>
      </c>
      <c r="B21" s="79">
        <f t="shared" si="8"/>
        <v>89</v>
      </c>
      <c r="C21" s="84">
        <f t="shared" si="0"/>
        <v>9.8591549295774659</v>
      </c>
      <c r="D21" s="79">
        <f t="shared" si="5"/>
        <v>35</v>
      </c>
      <c r="E21" s="84">
        <f t="shared" si="6"/>
        <v>12.189616252821672</v>
      </c>
      <c r="F21" s="79">
        <f t="shared" si="7"/>
        <v>54</v>
      </c>
      <c r="G21" s="84">
        <f t="shared" si="1"/>
        <v>13.90728476821192</v>
      </c>
      <c r="H21" s="79">
        <f t="shared" si="2"/>
        <v>21</v>
      </c>
      <c r="I21" s="71">
        <v>7</v>
      </c>
      <c r="J21" s="71">
        <v>14</v>
      </c>
      <c r="K21" s="84">
        <f t="shared" si="3"/>
        <v>10.510046367851624</v>
      </c>
      <c r="L21" s="79">
        <f t="shared" si="4"/>
        <v>68</v>
      </c>
      <c r="M21" s="71">
        <v>28</v>
      </c>
      <c r="N21" s="71">
        <v>40</v>
      </c>
      <c r="O21" s="526" t="s">
        <v>168</v>
      </c>
    </row>
    <row r="22" spans="1:15" s="2" customFormat="1" ht="18.75" customHeight="1" thickTop="1" thickBot="1" x14ac:dyDescent="0.25">
      <c r="A22" s="124" t="s">
        <v>169</v>
      </c>
      <c r="B22" s="330">
        <f t="shared" si="8"/>
        <v>79</v>
      </c>
      <c r="C22" s="331">
        <f t="shared" si="0"/>
        <v>12.95774647887324</v>
      </c>
      <c r="D22" s="330">
        <f t="shared" si="5"/>
        <v>46</v>
      </c>
      <c r="E22" s="331">
        <f t="shared" si="6"/>
        <v>7.4492099322799099</v>
      </c>
      <c r="F22" s="330">
        <f t="shared" si="7"/>
        <v>33</v>
      </c>
      <c r="G22" s="331">
        <f t="shared" si="1"/>
        <v>15.894039735099337</v>
      </c>
      <c r="H22" s="330">
        <f t="shared" si="2"/>
        <v>24</v>
      </c>
      <c r="I22" s="70">
        <v>14</v>
      </c>
      <c r="J22" s="70">
        <v>10</v>
      </c>
      <c r="K22" s="331">
        <f t="shared" si="3"/>
        <v>8.5007727975270484</v>
      </c>
      <c r="L22" s="330">
        <f t="shared" si="4"/>
        <v>55</v>
      </c>
      <c r="M22" s="70">
        <v>32</v>
      </c>
      <c r="N22" s="70">
        <v>23</v>
      </c>
      <c r="O22" s="65" t="s">
        <v>170</v>
      </c>
    </row>
    <row r="23" spans="1:15" s="2" customFormat="1" ht="18.75" customHeight="1" thickTop="1" thickBot="1" x14ac:dyDescent="0.25">
      <c r="A23" s="125" t="s">
        <v>171</v>
      </c>
      <c r="B23" s="79"/>
      <c r="C23" s="84">
        <f t="shared" si="0"/>
        <v>10.985915492957748</v>
      </c>
      <c r="D23" s="79">
        <f t="shared" si="5"/>
        <v>39</v>
      </c>
      <c r="E23" s="84">
        <f t="shared" si="6"/>
        <v>6.772009029345373</v>
      </c>
      <c r="F23" s="79">
        <f t="shared" si="7"/>
        <v>30</v>
      </c>
      <c r="G23" s="84">
        <f t="shared" si="1"/>
        <v>5.298013245033113</v>
      </c>
      <c r="H23" s="79">
        <f t="shared" si="2"/>
        <v>8</v>
      </c>
      <c r="I23" s="1152">
        <v>4</v>
      </c>
      <c r="J23" s="1152">
        <v>4</v>
      </c>
      <c r="K23" s="84">
        <f t="shared" si="3"/>
        <v>9.4281298299845453</v>
      </c>
      <c r="L23" s="79">
        <f t="shared" si="4"/>
        <v>61</v>
      </c>
      <c r="M23" s="1152">
        <v>35</v>
      </c>
      <c r="N23" s="1152">
        <v>26</v>
      </c>
      <c r="O23" s="526" t="s">
        <v>172</v>
      </c>
    </row>
    <row r="24" spans="1:15" s="2" customFormat="1" ht="18.75" customHeight="1" thickTop="1" thickBot="1" x14ac:dyDescent="0.25">
      <c r="A24" s="124" t="s">
        <v>264</v>
      </c>
      <c r="B24" s="330">
        <f t="shared" si="8"/>
        <v>86</v>
      </c>
      <c r="C24" s="331">
        <f t="shared" si="0"/>
        <v>12.95774647887324</v>
      </c>
      <c r="D24" s="330">
        <f t="shared" si="5"/>
        <v>46</v>
      </c>
      <c r="E24" s="331">
        <f t="shared" si="6"/>
        <v>9.0293453724604973</v>
      </c>
      <c r="F24" s="330">
        <f t="shared" si="7"/>
        <v>40</v>
      </c>
      <c r="G24" s="331">
        <f t="shared" si="1"/>
        <v>5.298013245033113</v>
      </c>
      <c r="H24" s="330">
        <f t="shared" si="2"/>
        <v>8</v>
      </c>
      <c r="I24" s="70">
        <v>2</v>
      </c>
      <c r="J24" s="70">
        <v>6</v>
      </c>
      <c r="K24" s="331">
        <f t="shared" si="3"/>
        <v>12.055641421947451</v>
      </c>
      <c r="L24" s="330">
        <f t="shared" si="4"/>
        <v>78</v>
      </c>
      <c r="M24" s="70">
        <v>44</v>
      </c>
      <c r="N24" s="70">
        <v>34</v>
      </c>
      <c r="O24" s="65" t="s">
        <v>265</v>
      </c>
    </row>
    <row r="25" spans="1:15" s="2" customFormat="1" ht="18.75" customHeight="1" thickTop="1" x14ac:dyDescent="0.2">
      <c r="A25" s="656" t="s">
        <v>271</v>
      </c>
      <c r="B25" s="769">
        <f t="shared" si="8"/>
        <v>131</v>
      </c>
      <c r="C25" s="657">
        <f t="shared" si="0"/>
        <v>17.746478873239436</v>
      </c>
      <c r="D25" s="769">
        <f t="shared" si="5"/>
        <v>63</v>
      </c>
      <c r="E25" s="657">
        <f t="shared" si="6"/>
        <v>15.349887133182845</v>
      </c>
      <c r="F25" s="769">
        <f t="shared" si="7"/>
        <v>68</v>
      </c>
      <c r="G25" s="657">
        <f t="shared" si="1"/>
        <v>4.6357615894039732</v>
      </c>
      <c r="H25" s="747">
        <f>J25+I25</f>
        <v>7</v>
      </c>
      <c r="I25" s="746">
        <v>3</v>
      </c>
      <c r="J25" s="746">
        <v>4</v>
      </c>
      <c r="K25" s="748">
        <f t="shared" si="3"/>
        <v>19.165378670788254</v>
      </c>
      <c r="L25" s="747">
        <f t="shared" si="4"/>
        <v>124</v>
      </c>
      <c r="M25" s="746">
        <v>60</v>
      </c>
      <c r="N25" s="746">
        <v>64</v>
      </c>
      <c r="O25" s="658" t="s">
        <v>272</v>
      </c>
    </row>
    <row r="26" spans="1:15" s="25" customFormat="1" ht="18.75" customHeight="1" x14ac:dyDescent="0.2">
      <c r="A26" s="654" t="s">
        <v>42</v>
      </c>
      <c r="B26" s="1164">
        <f>SUM(B7:B25)</f>
        <v>729</v>
      </c>
      <c r="C26" s="653">
        <f>D26/$D$26%</f>
        <v>100</v>
      </c>
      <c r="D26" s="1151">
        <f>SUM(D7:D25)</f>
        <v>355</v>
      </c>
      <c r="E26" s="653">
        <f>F26/$F$26%</f>
        <v>100</v>
      </c>
      <c r="F26" s="1150">
        <f>SUM(F7:F25)</f>
        <v>443</v>
      </c>
      <c r="G26" s="653">
        <f t="shared" si="1"/>
        <v>100</v>
      </c>
      <c r="H26" s="1150">
        <f>SUM(H7:H25)</f>
        <v>151</v>
      </c>
      <c r="I26" s="1151">
        <f>SUM(I7:I25)</f>
        <v>60</v>
      </c>
      <c r="J26" s="1151">
        <f>SUM(J7:J25)</f>
        <v>91</v>
      </c>
      <c r="K26" s="1151">
        <f>L26/$L$26%</f>
        <v>100</v>
      </c>
      <c r="L26" s="1150">
        <f>SUM(L7:L25)</f>
        <v>647</v>
      </c>
      <c r="M26" s="1150">
        <f>SUM(M7:M25)</f>
        <v>295</v>
      </c>
      <c r="N26" s="1151">
        <f>SUM(N7:N25)</f>
        <v>352</v>
      </c>
      <c r="O26" s="655" t="s">
        <v>43</v>
      </c>
    </row>
    <row r="27" spans="1:15" ht="18.75" customHeight="1" x14ac:dyDescent="0.2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4"/>
  <dimension ref="A1:O26"/>
  <sheetViews>
    <sheetView view="pageBreakPreview" zoomScaleNormal="100" zoomScaleSheetLayoutView="100" workbookViewId="0">
      <selection activeCell="O18" sqref="O18"/>
    </sheetView>
  </sheetViews>
  <sheetFormatPr defaultColWidth="8.85546875" defaultRowHeight="15.75" x14ac:dyDescent="0.2"/>
  <cols>
    <col min="1" max="1" width="30.7109375" style="3" customWidth="1"/>
    <col min="2" max="3" width="10.85546875" style="3" customWidth="1"/>
    <col min="4" max="4" width="10.42578125" style="3" customWidth="1"/>
    <col min="5" max="5" width="30.7109375" style="3" customWidth="1"/>
    <col min="6" max="256" width="9.140625" style="9"/>
    <col min="257" max="257" width="40.7109375" style="9" customWidth="1"/>
    <col min="258" max="260" width="20.7109375" style="9" customWidth="1"/>
    <col min="261" max="261" width="40.7109375" style="9" customWidth="1"/>
    <col min="262" max="512" width="9.140625" style="9"/>
    <col min="513" max="513" width="40.7109375" style="9" customWidth="1"/>
    <col min="514" max="516" width="20.7109375" style="9" customWidth="1"/>
    <col min="517" max="517" width="40.7109375" style="9" customWidth="1"/>
    <col min="518" max="768" width="9.140625" style="9"/>
    <col min="769" max="769" width="40.7109375" style="9" customWidth="1"/>
    <col min="770" max="772" width="20.7109375" style="9" customWidth="1"/>
    <col min="773" max="773" width="40.7109375" style="9" customWidth="1"/>
    <col min="774" max="1024" width="9.140625" style="9"/>
    <col min="1025" max="1025" width="40.7109375" style="9" customWidth="1"/>
    <col min="1026" max="1028" width="20.7109375" style="9" customWidth="1"/>
    <col min="1029" max="1029" width="40.7109375" style="9" customWidth="1"/>
    <col min="1030" max="1280" width="9.140625" style="9"/>
    <col min="1281" max="1281" width="40.7109375" style="9" customWidth="1"/>
    <col min="1282" max="1284" width="20.7109375" style="9" customWidth="1"/>
    <col min="1285" max="1285" width="40.7109375" style="9" customWidth="1"/>
    <col min="1286" max="1536" width="9.140625" style="9"/>
    <col min="1537" max="1537" width="40.7109375" style="9" customWidth="1"/>
    <col min="1538" max="1540" width="20.7109375" style="9" customWidth="1"/>
    <col min="1541" max="1541" width="40.7109375" style="9" customWidth="1"/>
    <col min="1542" max="1792" width="9.140625" style="9"/>
    <col min="1793" max="1793" width="40.7109375" style="9" customWidth="1"/>
    <col min="1794" max="1796" width="20.7109375" style="9" customWidth="1"/>
    <col min="1797" max="1797" width="40.7109375" style="9" customWidth="1"/>
    <col min="1798" max="2048" width="9.140625" style="9"/>
    <col min="2049" max="2049" width="40.7109375" style="9" customWidth="1"/>
    <col min="2050" max="2052" width="20.7109375" style="9" customWidth="1"/>
    <col min="2053" max="2053" width="40.7109375" style="9" customWidth="1"/>
    <col min="2054" max="2304" width="9.140625" style="9"/>
    <col min="2305" max="2305" width="40.7109375" style="9" customWidth="1"/>
    <col min="2306" max="2308" width="20.7109375" style="9" customWidth="1"/>
    <col min="2309" max="2309" width="40.7109375" style="9" customWidth="1"/>
    <col min="2310" max="2560" width="9.140625" style="9"/>
    <col min="2561" max="2561" width="40.7109375" style="9" customWidth="1"/>
    <col min="2562" max="2564" width="20.7109375" style="9" customWidth="1"/>
    <col min="2565" max="2565" width="40.7109375" style="9" customWidth="1"/>
    <col min="2566" max="2816" width="9.140625" style="9"/>
    <col min="2817" max="2817" width="40.7109375" style="9" customWidth="1"/>
    <col min="2818" max="2820" width="20.7109375" style="9" customWidth="1"/>
    <col min="2821" max="2821" width="40.7109375" style="9" customWidth="1"/>
    <col min="2822" max="3072" width="9.140625" style="9"/>
    <col min="3073" max="3073" width="40.7109375" style="9" customWidth="1"/>
    <col min="3074" max="3076" width="20.7109375" style="9" customWidth="1"/>
    <col min="3077" max="3077" width="40.7109375" style="9" customWidth="1"/>
    <col min="3078" max="3328" width="9.140625" style="9"/>
    <col min="3329" max="3329" width="40.7109375" style="9" customWidth="1"/>
    <col min="3330" max="3332" width="20.7109375" style="9" customWidth="1"/>
    <col min="3333" max="3333" width="40.7109375" style="9" customWidth="1"/>
    <col min="3334" max="3584" width="9.140625" style="9"/>
    <col min="3585" max="3585" width="40.7109375" style="9" customWidth="1"/>
    <col min="3586" max="3588" width="20.7109375" style="9" customWidth="1"/>
    <col min="3589" max="3589" width="40.7109375" style="9" customWidth="1"/>
    <col min="3590" max="3840" width="9.140625" style="9"/>
    <col min="3841" max="3841" width="40.7109375" style="9" customWidth="1"/>
    <col min="3842" max="3844" width="20.7109375" style="9" customWidth="1"/>
    <col min="3845" max="3845" width="40.7109375" style="9" customWidth="1"/>
    <col min="3846" max="4096" width="9.140625" style="9"/>
    <col min="4097" max="4097" width="40.7109375" style="9" customWidth="1"/>
    <col min="4098" max="4100" width="20.7109375" style="9" customWidth="1"/>
    <col min="4101" max="4101" width="40.7109375" style="9" customWidth="1"/>
    <col min="4102" max="4352" width="9.140625" style="9"/>
    <col min="4353" max="4353" width="40.7109375" style="9" customWidth="1"/>
    <col min="4354" max="4356" width="20.7109375" style="9" customWidth="1"/>
    <col min="4357" max="4357" width="40.7109375" style="9" customWidth="1"/>
    <col min="4358" max="4608" width="9.140625" style="9"/>
    <col min="4609" max="4609" width="40.7109375" style="9" customWidth="1"/>
    <col min="4610" max="4612" width="20.7109375" style="9" customWidth="1"/>
    <col min="4613" max="4613" width="40.7109375" style="9" customWidth="1"/>
    <col min="4614" max="4864" width="9.140625" style="9"/>
    <col min="4865" max="4865" width="40.7109375" style="9" customWidth="1"/>
    <col min="4866" max="4868" width="20.7109375" style="9" customWidth="1"/>
    <col min="4869" max="4869" width="40.7109375" style="9" customWidth="1"/>
    <col min="4870" max="5120" width="9.140625" style="9"/>
    <col min="5121" max="5121" width="40.7109375" style="9" customWidth="1"/>
    <col min="5122" max="5124" width="20.7109375" style="9" customWidth="1"/>
    <col min="5125" max="5125" width="40.7109375" style="9" customWidth="1"/>
    <col min="5126" max="5376" width="9.140625" style="9"/>
    <col min="5377" max="5377" width="40.7109375" style="9" customWidth="1"/>
    <col min="5378" max="5380" width="20.7109375" style="9" customWidth="1"/>
    <col min="5381" max="5381" width="40.7109375" style="9" customWidth="1"/>
    <col min="5382" max="5632" width="9.140625" style="9"/>
    <col min="5633" max="5633" width="40.7109375" style="9" customWidth="1"/>
    <col min="5634" max="5636" width="20.7109375" style="9" customWidth="1"/>
    <col min="5637" max="5637" width="40.7109375" style="9" customWidth="1"/>
    <col min="5638" max="5888" width="9.140625" style="9"/>
    <col min="5889" max="5889" width="40.7109375" style="9" customWidth="1"/>
    <col min="5890" max="5892" width="20.7109375" style="9" customWidth="1"/>
    <col min="5893" max="5893" width="40.7109375" style="9" customWidth="1"/>
    <col min="5894" max="6144" width="9.140625" style="9"/>
    <col min="6145" max="6145" width="40.7109375" style="9" customWidth="1"/>
    <col min="6146" max="6148" width="20.7109375" style="9" customWidth="1"/>
    <col min="6149" max="6149" width="40.7109375" style="9" customWidth="1"/>
    <col min="6150" max="6400" width="9.140625" style="9"/>
    <col min="6401" max="6401" width="40.7109375" style="9" customWidth="1"/>
    <col min="6402" max="6404" width="20.7109375" style="9" customWidth="1"/>
    <col min="6405" max="6405" width="40.7109375" style="9" customWidth="1"/>
    <col min="6406" max="6656" width="9.140625" style="9"/>
    <col min="6657" max="6657" width="40.7109375" style="9" customWidth="1"/>
    <col min="6658" max="6660" width="20.7109375" style="9" customWidth="1"/>
    <col min="6661" max="6661" width="40.7109375" style="9" customWidth="1"/>
    <col min="6662" max="6912" width="9.140625" style="9"/>
    <col min="6913" max="6913" width="40.7109375" style="9" customWidth="1"/>
    <col min="6914" max="6916" width="20.7109375" style="9" customWidth="1"/>
    <col min="6917" max="6917" width="40.7109375" style="9" customWidth="1"/>
    <col min="6918" max="7168" width="9.140625" style="9"/>
    <col min="7169" max="7169" width="40.7109375" style="9" customWidth="1"/>
    <col min="7170" max="7172" width="20.7109375" style="9" customWidth="1"/>
    <col min="7173" max="7173" width="40.7109375" style="9" customWidth="1"/>
    <col min="7174" max="7424" width="9.140625" style="9"/>
    <col min="7425" max="7425" width="40.7109375" style="9" customWidth="1"/>
    <col min="7426" max="7428" width="20.7109375" style="9" customWidth="1"/>
    <col min="7429" max="7429" width="40.7109375" style="9" customWidth="1"/>
    <col min="7430" max="7680" width="9.140625" style="9"/>
    <col min="7681" max="7681" width="40.7109375" style="9" customWidth="1"/>
    <col min="7682" max="7684" width="20.7109375" style="9" customWidth="1"/>
    <col min="7685" max="7685" width="40.7109375" style="9" customWidth="1"/>
    <col min="7686" max="7936" width="9.140625" style="9"/>
    <col min="7937" max="7937" width="40.7109375" style="9" customWidth="1"/>
    <col min="7938" max="7940" width="20.7109375" style="9" customWidth="1"/>
    <col min="7941" max="7941" width="40.7109375" style="9" customWidth="1"/>
    <col min="7942" max="8192" width="9.140625" style="9"/>
    <col min="8193" max="8193" width="40.7109375" style="9" customWidth="1"/>
    <col min="8194" max="8196" width="20.7109375" style="9" customWidth="1"/>
    <col min="8197" max="8197" width="40.7109375" style="9" customWidth="1"/>
    <col min="8198" max="8448" width="9.140625" style="9"/>
    <col min="8449" max="8449" width="40.7109375" style="9" customWidth="1"/>
    <col min="8450" max="8452" width="20.7109375" style="9" customWidth="1"/>
    <col min="8453" max="8453" width="40.7109375" style="9" customWidth="1"/>
    <col min="8454" max="8704" width="9.140625" style="9"/>
    <col min="8705" max="8705" width="40.7109375" style="9" customWidth="1"/>
    <col min="8706" max="8708" width="20.7109375" style="9" customWidth="1"/>
    <col min="8709" max="8709" width="40.7109375" style="9" customWidth="1"/>
    <col min="8710" max="8960" width="9.140625" style="9"/>
    <col min="8961" max="8961" width="40.7109375" style="9" customWidth="1"/>
    <col min="8962" max="8964" width="20.7109375" style="9" customWidth="1"/>
    <col min="8965" max="8965" width="40.7109375" style="9" customWidth="1"/>
    <col min="8966" max="9216" width="9.140625" style="9"/>
    <col min="9217" max="9217" width="40.7109375" style="9" customWidth="1"/>
    <col min="9218" max="9220" width="20.7109375" style="9" customWidth="1"/>
    <col min="9221" max="9221" width="40.7109375" style="9" customWidth="1"/>
    <col min="9222" max="9472" width="9.140625" style="9"/>
    <col min="9473" max="9473" width="40.7109375" style="9" customWidth="1"/>
    <col min="9474" max="9476" width="20.7109375" style="9" customWidth="1"/>
    <col min="9477" max="9477" width="40.7109375" style="9" customWidth="1"/>
    <col min="9478" max="9728" width="9.140625" style="9"/>
    <col min="9729" max="9729" width="40.7109375" style="9" customWidth="1"/>
    <col min="9730" max="9732" width="20.7109375" style="9" customWidth="1"/>
    <col min="9733" max="9733" width="40.7109375" style="9" customWidth="1"/>
    <col min="9734" max="9984" width="9.140625" style="9"/>
    <col min="9985" max="9985" width="40.7109375" style="9" customWidth="1"/>
    <col min="9986" max="9988" width="20.7109375" style="9" customWidth="1"/>
    <col min="9989" max="9989" width="40.7109375" style="9" customWidth="1"/>
    <col min="9990" max="10240" width="9.140625" style="9"/>
    <col min="10241" max="10241" width="40.7109375" style="9" customWidth="1"/>
    <col min="10242" max="10244" width="20.7109375" style="9" customWidth="1"/>
    <col min="10245" max="10245" width="40.7109375" style="9" customWidth="1"/>
    <col min="10246" max="10496" width="9.140625" style="9"/>
    <col min="10497" max="10497" width="40.7109375" style="9" customWidth="1"/>
    <col min="10498" max="10500" width="20.7109375" style="9" customWidth="1"/>
    <col min="10501" max="10501" width="40.7109375" style="9" customWidth="1"/>
    <col min="10502" max="10752" width="9.140625" style="9"/>
    <col min="10753" max="10753" width="40.7109375" style="9" customWidth="1"/>
    <col min="10754" max="10756" width="20.7109375" style="9" customWidth="1"/>
    <col min="10757" max="10757" width="40.7109375" style="9" customWidth="1"/>
    <col min="10758" max="11008" width="9.140625" style="9"/>
    <col min="11009" max="11009" width="40.7109375" style="9" customWidth="1"/>
    <col min="11010" max="11012" width="20.7109375" style="9" customWidth="1"/>
    <col min="11013" max="11013" width="40.7109375" style="9" customWidth="1"/>
    <col min="11014" max="11264" width="9.140625" style="9"/>
    <col min="11265" max="11265" width="40.7109375" style="9" customWidth="1"/>
    <col min="11266" max="11268" width="20.7109375" style="9" customWidth="1"/>
    <col min="11269" max="11269" width="40.7109375" style="9" customWidth="1"/>
    <col min="11270" max="11520" width="9.140625" style="9"/>
    <col min="11521" max="11521" width="40.7109375" style="9" customWidth="1"/>
    <col min="11522" max="11524" width="20.7109375" style="9" customWidth="1"/>
    <col min="11525" max="11525" width="40.7109375" style="9" customWidth="1"/>
    <col min="11526" max="11776" width="9.140625" style="9"/>
    <col min="11777" max="11777" width="40.7109375" style="9" customWidth="1"/>
    <col min="11778" max="11780" width="20.7109375" style="9" customWidth="1"/>
    <col min="11781" max="11781" width="40.7109375" style="9" customWidth="1"/>
    <col min="11782" max="12032" width="9.140625" style="9"/>
    <col min="12033" max="12033" width="40.7109375" style="9" customWidth="1"/>
    <col min="12034" max="12036" width="20.7109375" style="9" customWidth="1"/>
    <col min="12037" max="12037" width="40.7109375" style="9" customWidth="1"/>
    <col min="12038" max="12288" width="9.140625" style="9"/>
    <col min="12289" max="12289" width="40.7109375" style="9" customWidth="1"/>
    <col min="12290" max="12292" width="20.7109375" style="9" customWidth="1"/>
    <col min="12293" max="12293" width="40.7109375" style="9" customWidth="1"/>
    <col min="12294" max="12544" width="9.140625" style="9"/>
    <col min="12545" max="12545" width="40.7109375" style="9" customWidth="1"/>
    <col min="12546" max="12548" width="20.7109375" style="9" customWidth="1"/>
    <col min="12549" max="12549" width="40.7109375" style="9" customWidth="1"/>
    <col min="12550" max="12800" width="9.140625" style="9"/>
    <col min="12801" max="12801" width="40.7109375" style="9" customWidth="1"/>
    <col min="12802" max="12804" width="20.7109375" style="9" customWidth="1"/>
    <col min="12805" max="12805" width="40.7109375" style="9" customWidth="1"/>
    <col min="12806" max="13056" width="9.140625" style="9"/>
    <col min="13057" max="13057" width="40.7109375" style="9" customWidth="1"/>
    <col min="13058" max="13060" width="20.7109375" style="9" customWidth="1"/>
    <col min="13061" max="13061" width="40.7109375" style="9" customWidth="1"/>
    <col min="13062" max="13312" width="9.140625" style="9"/>
    <col min="13313" max="13313" width="40.7109375" style="9" customWidth="1"/>
    <col min="13314" max="13316" width="20.7109375" style="9" customWidth="1"/>
    <col min="13317" max="13317" width="40.7109375" style="9" customWidth="1"/>
    <col min="13318" max="13568" width="9.140625" style="9"/>
    <col min="13569" max="13569" width="40.7109375" style="9" customWidth="1"/>
    <col min="13570" max="13572" width="20.7109375" style="9" customWidth="1"/>
    <col min="13573" max="13573" width="40.7109375" style="9" customWidth="1"/>
    <col min="13574" max="13824" width="9.140625" style="9"/>
    <col min="13825" max="13825" width="40.7109375" style="9" customWidth="1"/>
    <col min="13826" max="13828" width="20.7109375" style="9" customWidth="1"/>
    <col min="13829" max="13829" width="40.7109375" style="9" customWidth="1"/>
    <col min="13830" max="14080" width="9.140625" style="9"/>
    <col min="14081" max="14081" width="40.7109375" style="9" customWidth="1"/>
    <col min="14082" max="14084" width="20.7109375" style="9" customWidth="1"/>
    <col min="14085" max="14085" width="40.7109375" style="9" customWidth="1"/>
    <col min="14086" max="14336" width="9.140625" style="9"/>
    <col min="14337" max="14337" width="40.7109375" style="9" customWidth="1"/>
    <col min="14338" max="14340" width="20.7109375" style="9" customWidth="1"/>
    <col min="14341" max="14341" width="40.7109375" style="9" customWidth="1"/>
    <col min="14342" max="14592" width="9.140625" style="9"/>
    <col min="14593" max="14593" width="40.7109375" style="9" customWidth="1"/>
    <col min="14594" max="14596" width="20.7109375" style="9" customWidth="1"/>
    <col min="14597" max="14597" width="40.7109375" style="9" customWidth="1"/>
    <col min="14598" max="14848" width="9.140625" style="9"/>
    <col min="14849" max="14849" width="40.7109375" style="9" customWidth="1"/>
    <col min="14850" max="14852" width="20.7109375" style="9" customWidth="1"/>
    <col min="14853" max="14853" width="40.7109375" style="9" customWidth="1"/>
    <col min="14854" max="15104" width="9.140625" style="9"/>
    <col min="15105" max="15105" width="40.7109375" style="9" customWidth="1"/>
    <col min="15106" max="15108" width="20.7109375" style="9" customWidth="1"/>
    <col min="15109" max="15109" width="40.7109375" style="9" customWidth="1"/>
    <col min="15110" max="15360" width="9.140625" style="9"/>
    <col min="15361" max="15361" width="40.7109375" style="9" customWidth="1"/>
    <col min="15362" max="15364" width="20.7109375" style="9" customWidth="1"/>
    <col min="15365" max="15365" width="40.7109375" style="9" customWidth="1"/>
    <col min="15366" max="15616" width="9.140625" style="9"/>
    <col min="15617" max="15617" width="40.7109375" style="9" customWidth="1"/>
    <col min="15618" max="15620" width="20.7109375" style="9" customWidth="1"/>
    <col min="15621" max="15621" width="40.7109375" style="9" customWidth="1"/>
    <col min="15622" max="15872" width="9.140625" style="9"/>
    <col min="15873" max="15873" width="40.7109375" style="9" customWidth="1"/>
    <col min="15874" max="15876" width="20.7109375" style="9" customWidth="1"/>
    <col min="15877" max="15877" width="40.7109375" style="9" customWidth="1"/>
    <col min="15878" max="16128" width="9.140625" style="9"/>
    <col min="16129" max="16129" width="40.7109375" style="9" customWidth="1"/>
    <col min="16130" max="16132" width="20.7109375" style="9" customWidth="1"/>
    <col min="16133" max="16133" width="40.7109375" style="9" customWidth="1"/>
    <col min="16134" max="16384" width="9.140625" style="9"/>
  </cols>
  <sheetData>
    <row r="1" spans="1:15" s="2" customFormat="1" ht="20.100000000000001" customHeight="1" x14ac:dyDescent="0.2">
      <c r="A1" s="1285" t="s">
        <v>711</v>
      </c>
      <c r="B1" s="1285"/>
      <c r="C1" s="1285"/>
      <c r="D1" s="1285"/>
      <c r="E1" s="1285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2" customFormat="1" ht="32.25" customHeight="1" x14ac:dyDescent="0.2">
      <c r="A2" s="1472" t="s">
        <v>738</v>
      </c>
      <c r="B2" s="1472"/>
      <c r="C2" s="1472"/>
      <c r="D2" s="1472"/>
      <c r="E2" s="1472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2" customFormat="1" ht="20.100000000000001" customHeight="1" x14ac:dyDescent="0.2">
      <c r="A3" s="1286">
        <v>2023</v>
      </c>
      <c r="B3" s="1286"/>
      <c r="C3" s="1286"/>
      <c r="D3" s="1286"/>
      <c r="E3" s="1286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620" customFormat="1" ht="27.75" customHeight="1" x14ac:dyDescent="0.25">
      <c r="A4" s="615" t="s">
        <v>144</v>
      </c>
      <c r="B4" s="621"/>
      <c r="C4" s="621"/>
      <c r="D4" s="621"/>
      <c r="E4" s="617" t="s">
        <v>72</v>
      </c>
      <c r="F4" s="619"/>
    </row>
    <row r="5" spans="1:15" s="2" customFormat="1" ht="37.5" customHeight="1" x14ac:dyDescent="0.2">
      <c r="A5" s="382" t="s">
        <v>606</v>
      </c>
      <c r="B5" s="693" t="s">
        <v>387</v>
      </c>
      <c r="C5" s="694" t="s">
        <v>524</v>
      </c>
      <c r="D5" s="694" t="s">
        <v>523</v>
      </c>
      <c r="E5" s="381" t="s">
        <v>605</v>
      </c>
    </row>
    <row r="6" spans="1:15" s="25" customFormat="1" ht="30" customHeight="1" thickBot="1" x14ac:dyDescent="0.25">
      <c r="A6" s="498" t="s">
        <v>273</v>
      </c>
      <c r="B6" s="1153">
        <f>D6+C6</f>
        <v>647</v>
      </c>
      <c r="C6" s="1154">
        <v>295</v>
      </c>
      <c r="D6" s="1154">
        <v>352</v>
      </c>
      <c r="E6" s="432" t="s">
        <v>274</v>
      </c>
    </row>
    <row r="7" spans="1:15" s="25" customFormat="1" ht="30" customHeight="1" thickTop="1" thickBot="1" x14ac:dyDescent="0.25">
      <c r="A7" s="533" t="s">
        <v>275</v>
      </c>
      <c r="B7" s="330">
        <f t="shared" ref="B7:B11" si="0">D7+C7</f>
        <v>29</v>
      </c>
      <c r="C7" s="70">
        <v>11</v>
      </c>
      <c r="D7" s="70">
        <v>18</v>
      </c>
      <c r="E7" s="527" t="s">
        <v>81</v>
      </c>
    </row>
    <row r="8" spans="1:15" s="25" customFormat="1" ht="30" customHeight="1" thickTop="1" thickBot="1" x14ac:dyDescent="0.25">
      <c r="A8" s="499" t="s">
        <v>187</v>
      </c>
      <c r="B8" s="79">
        <f t="shared" si="0"/>
        <v>20</v>
      </c>
      <c r="C8" s="71">
        <v>9</v>
      </c>
      <c r="D8" s="71">
        <v>11</v>
      </c>
      <c r="E8" s="528" t="s">
        <v>82</v>
      </c>
    </row>
    <row r="9" spans="1:15" s="25" customFormat="1" ht="30" customHeight="1" thickTop="1" thickBot="1" x14ac:dyDescent="0.25">
      <c r="A9" s="476" t="s">
        <v>83</v>
      </c>
      <c r="B9" s="330">
        <f t="shared" si="0"/>
        <v>41</v>
      </c>
      <c r="C9" s="70">
        <v>16</v>
      </c>
      <c r="D9" s="70">
        <v>25</v>
      </c>
      <c r="E9" s="529" t="s">
        <v>276</v>
      </c>
    </row>
    <row r="10" spans="1:15" s="25" customFormat="1" ht="30" customHeight="1" thickTop="1" thickBot="1" x14ac:dyDescent="0.25">
      <c r="A10" s="499" t="s">
        <v>85</v>
      </c>
      <c r="B10" s="79">
        <f t="shared" si="0"/>
        <v>39</v>
      </c>
      <c r="C10" s="71">
        <v>15</v>
      </c>
      <c r="D10" s="71">
        <v>24</v>
      </c>
      <c r="E10" s="530" t="s">
        <v>277</v>
      </c>
    </row>
    <row r="11" spans="1:15" s="25" customFormat="1" ht="30" customHeight="1" thickTop="1" x14ac:dyDescent="0.2">
      <c r="A11" s="477" t="s">
        <v>795</v>
      </c>
      <c r="B11" s="332">
        <f t="shared" si="0"/>
        <v>22</v>
      </c>
      <c r="C11" s="572">
        <v>9</v>
      </c>
      <c r="D11" s="572">
        <v>13</v>
      </c>
      <c r="E11" s="531" t="s">
        <v>794</v>
      </c>
    </row>
    <row r="12" spans="1:15" s="25" customFormat="1" ht="33" customHeight="1" x14ac:dyDescent="0.2">
      <c r="A12" s="500" t="s">
        <v>42</v>
      </c>
      <c r="B12" s="644">
        <f>SUM(B6:B11)</f>
        <v>798</v>
      </c>
      <c r="C12" s="326">
        <f>SUM(C6:C11)</f>
        <v>355</v>
      </c>
      <c r="D12" s="326">
        <f>SUM(D6:D11)</f>
        <v>443</v>
      </c>
      <c r="E12" s="532" t="s">
        <v>43</v>
      </c>
    </row>
    <row r="23" spans="1:8" ht="89.25" x14ac:dyDescent="0.2">
      <c r="A23" s="86"/>
      <c r="B23" s="1095"/>
      <c r="C23" s="1095" t="s">
        <v>313</v>
      </c>
      <c r="D23" s="1095" t="s">
        <v>514</v>
      </c>
      <c r="E23" s="1095" t="s">
        <v>314</v>
      </c>
      <c r="F23" s="1095" t="s">
        <v>315</v>
      </c>
      <c r="G23" s="1095" t="s">
        <v>316</v>
      </c>
      <c r="H23" s="1"/>
    </row>
    <row r="24" spans="1:8" x14ac:dyDescent="0.2">
      <c r="B24" s="11">
        <f>'D-6'!B11</f>
        <v>22</v>
      </c>
      <c r="C24" s="11">
        <f>'D-6'!B10</f>
        <v>39</v>
      </c>
      <c r="D24" s="11">
        <f>'D-6'!B9</f>
        <v>41</v>
      </c>
      <c r="E24" s="11">
        <f>'D-6'!B8</f>
        <v>20</v>
      </c>
      <c r="F24" s="11">
        <f>'D-6'!B7</f>
        <v>29</v>
      </c>
      <c r="G24" s="11">
        <f>'D-6'!B6</f>
        <v>647</v>
      </c>
      <c r="H24" s="1097">
        <f>SUM(A24:G24)</f>
        <v>798</v>
      </c>
    </row>
    <row r="25" spans="1:8" x14ac:dyDescent="0.2">
      <c r="A25" s="108"/>
      <c r="B25" s="1096">
        <f t="shared" ref="B25:F25" si="1">B24/$H$24%</f>
        <v>2.7568922305764412</v>
      </c>
      <c r="C25" s="1096">
        <f t="shared" si="1"/>
        <v>4.8872180451127818</v>
      </c>
      <c r="D25" s="1096">
        <f t="shared" si="1"/>
        <v>5.1378446115288217</v>
      </c>
      <c r="E25" s="1096">
        <f t="shared" si="1"/>
        <v>2.5062656641604009</v>
      </c>
      <c r="F25" s="1096">
        <f t="shared" si="1"/>
        <v>3.6340852130325811</v>
      </c>
      <c r="G25" s="1096">
        <f>G24/$H$24%</f>
        <v>81.077694235588964</v>
      </c>
      <c r="H25" s="1098">
        <f>SUM(A25:G25)</f>
        <v>100</v>
      </c>
    </row>
    <row r="26" spans="1:8" x14ac:dyDescent="0.2">
      <c r="B26" s="11"/>
      <c r="C26" s="11"/>
      <c r="D26" s="11"/>
      <c r="E26" s="11"/>
      <c r="F26" s="11"/>
      <c r="G26" s="11"/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7">
    <pageSetUpPr fitToPage="1"/>
  </sheetPr>
  <dimension ref="A1:Z106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16.7109375" style="25" customWidth="1"/>
    <col min="2" max="2" width="9.5703125" style="38" customWidth="1"/>
    <col min="3" max="3" width="6" style="38" bestFit="1" customWidth="1"/>
    <col min="4" max="4" width="8.28515625" style="38" customWidth="1"/>
    <col min="5" max="6" width="9.28515625" style="38" customWidth="1"/>
    <col min="7" max="7" width="6" style="38" bestFit="1" customWidth="1"/>
    <col min="8" max="8" width="8.28515625" style="26" customWidth="1"/>
    <col min="9" max="9" width="9.7109375" style="26" customWidth="1"/>
    <col min="10" max="10" width="8.5703125" style="38" customWidth="1"/>
    <col min="11" max="11" width="6" style="38" bestFit="1" customWidth="1"/>
    <col min="12" max="12" width="8.28515625" style="26" customWidth="1"/>
    <col min="13" max="13" width="8.7109375" style="26" customWidth="1"/>
    <col min="14" max="14" width="15.7109375" style="38" customWidth="1"/>
    <col min="15" max="16" width="10.85546875" style="38" customWidth="1"/>
    <col min="17" max="259" width="9.140625" style="25"/>
    <col min="260" max="260" width="15.7109375" style="25" customWidth="1"/>
    <col min="261" max="261" width="11" style="25" customWidth="1"/>
    <col min="262" max="262" width="8.140625" style="25" customWidth="1"/>
    <col min="263" max="264" width="7" style="25" bestFit="1" customWidth="1"/>
    <col min="265" max="265" width="7.85546875" style="25" customWidth="1"/>
    <col min="266" max="267" width="7" style="25" bestFit="1" customWidth="1"/>
    <col min="268" max="268" width="8.42578125" style="25" customWidth="1"/>
    <col min="269" max="269" width="7" style="25" bestFit="1" customWidth="1"/>
    <col min="270" max="270" width="15.7109375" style="25" bestFit="1" customWidth="1"/>
    <col min="271" max="515" width="9.140625" style="25"/>
    <col min="516" max="516" width="15.7109375" style="25" customWidth="1"/>
    <col min="517" max="517" width="11" style="25" customWidth="1"/>
    <col min="518" max="518" width="8.140625" style="25" customWidth="1"/>
    <col min="519" max="520" width="7" style="25" bestFit="1" customWidth="1"/>
    <col min="521" max="521" width="7.85546875" style="25" customWidth="1"/>
    <col min="522" max="523" width="7" style="25" bestFit="1" customWidth="1"/>
    <col min="524" max="524" width="8.42578125" style="25" customWidth="1"/>
    <col min="525" max="525" width="7" style="25" bestFit="1" customWidth="1"/>
    <col min="526" max="526" width="15.7109375" style="25" bestFit="1" customWidth="1"/>
    <col min="527" max="771" width="9.140625" style="25"/>
    <col min="772" max="772" width="15.7109375" style="25" customWidth="1"/>
    <col min="773" max="773" width="11" style="25" customWidth="1"/>
    <col min="774" max="774" width="8.140625" style="25" customWidth="1"/>
    <col min="775" max="776" width="7" style="25" bestFit="1" customWidth="1"/>
    <col min="777" max="777" width="7.85546875" style="25" customWidth="1"/>
    <col min="778" max="779" width="7" style="25" bestFit="1" customWidth="1"/>
    <col min="780" max="780" width="8.42578125" style="25" customWidth="1"/>
    <col min="781" max="781" width="7" style="25" bestFit="1" customWidth="1"/>
    <col min="782" max="782" width="15.7109375" style="25" bestFit="1" customWidth="1"/>
    <col min="783" max="1027" width="9.140625" style="25"/>
    <col min="1028" max="1028" width="15.7109375" style="25" customWidth="1"/>
    <col min="1029" max="1029" width="11" style="25" customWidth="1"/>
    <col min="1030" max="1030" width="8.140625" style="25" customWidth="1"/>
    <col min="1031" max="1032" width="7" style="25" bestFit="1" customWidth="1"/>
    <col min="1033" max="1033" width="7.85546875" style="25" customWidth="1"/>
    <col min="1034" max="1035" width="7" style="25" bestFit="1" customWidth="1"/>
    <col min="1036" max="1036" width="8.42578125" style="25" customWidth="1"/>
    <col min="1037" max="1037" width="7" style="25" bestFit="1" customWidth="1"/>
    <col min="1038" max="1038" width="15.7109375" style="25" bestFit="1" customWidth="1"/>
    <col min="1039" max="1283" width="9.140625" style="25"/>
    <col min="1284" max="1284" width="15.7109375" style="25" customWidth="1"/>
    <col min="1285" max="1285" width="11" style="25" customWidth="1"/>
    <col min="1286" max="1286" width="8.140625" style="25" customWidth="1"/>
    <col min="1287" max="1288" width="7" style="25" bestFit="1" customWidth="1"/>
    <col min="1289" max="1289" width="7.85546875" style="25" customWidth="1"/>
    <col min="1290" max="1291" width="7" style="25" bestFit="1" customWidth="1"/>
    <col min="1292" max="1292" width="8.42578125" style="25" customWidth="1"/>
    <col min="1293" max="1293" width="7" style="25" bestFit="1" customWidth="1"/>
    <col min="1294" max="1294" width="15.7109375" style="25" bestFit="1" customWidth="1"/>
    <col min="1295" max="1539" width="9.140625" style="25"/>
    <col min="1540" max="1540" width="15.7109375" style="25" customWidth="1"/>
    <col min="1541" max="1541" width="11" style="25" customWidth="1"/>
    <col min="1542" max="1542" width="8.140625" style="25" customWidth="1"/>
    <col min="1543" max="1544" width="7" style="25" bestFit="1" customWidth="1"/>
    <col min="1545" max="1545" width="7.85546875" style="25" customWidth="1"/>
    <col min="1546" max="1547" width="7" style="25" bestFit="1" customWidth="1"/>
    <col min="1548" max="1548" width="8.42578125" style="25" customWidth="1"/>
    <col min="1549" max="1549" width="7" style="25" bestFit="1" customWidth="1"/>
    <col min="1550" max="1550" width="15.7109375" style="25" bestFit="1" customWidth="1"/>
    <col min="1551" max="1795" width="9.140625" style="25"/>
    <col min="1796" max="1796" width="15.7109375" style="25" customWidth="1"/>
    <col min="1797" max="1797" width="11" style="25" customWidth="1"/>
    <col min="1798" max="1798" width="8.140625" style="25" customWidth="1"/>
    <col min="1799" max="1800" width="7" style="25" bestFit="1" customWidth="1"/>
    <col min="1801" max="1801" width="7.85546875" style="25" customWidth="1"/>
    <col min="1802" max="1803" width="7" style="25" bestFit="1" customWidth="1"/>
    <col min="1804" max="1804" width="8.42578125" style="25" customWidth="1"/>
    <col min="1805" max="1805" width="7" style="25" bestFit="1" customWidth="1"/>
    <col min="1806" max="1806" width="15.7109375" style="25" bestFit="1" customWidth="1"/>
    <col min="1807" max="2051" width="9.140625" style="25"/>
    <col min="2052" max="2052" width="15.7109375" style="25" customWidth="1"/>
    <col min="2053" max="2053" width="11" style="25" customWidth="1"/>
    <col min="2054" max="2054" width="8.140625" style="25" customWidth="1"/>
    <col min="2055" max="2056" width="7" style="25" bestFit="1" customWidth="1"/>
    <col min="2057" max="2057" width="7.85546875" style="25" customWidth="1"/>
    <col min="2058" max="2059" width="7" style="25" bestFit="1" customWidth="1"/>
    <col min="2060" max="2060" width="8.42578125" style="25" customWidth="1"/>
    <col min="2061" max="2061" width="7" style="25" bestFit="1" customWidth="1"/>
    <col min="2062" max="2062" width="15.7109375" style="25" bestFit="1" customWidth="1"/>
    <col min="2063" max="2307" width="9.140625" style="25"/>
    <col min="2308" max="2308" width="15.7109375" style="25" customWidth="1"/>
    <col min="2309" max="2309" width="11" style="25" customWidth="1"/>
    <col min="2310" max="2310" width="8.140625" style="25" customWidth="1"/>
    <col min="2311" max="2312" width="7" style="25" bestFit="1" customWidth="1"/>
    <col min="2313" max="2313" width="7.85546875" style="25" customWidth="1"/>
    <col min="2314" max="2315" width="7" style="25" bestFit="1" customWidth="1"/>
    <col min="2316" max="2316" width="8.42578125" style="25" customWidth="1"/>
    <col min="2317" max="2317" width="7" style="25" bestFit="1" customWidth="1"/>
    <col min="2318" max="2318" width="15.7109375" style="25" bestFit="1" customWidth="1"/>
    <col min="2319" max="2563" width="9.140625" style="25"/>
    <col min="2564" max="2564" width="15.7109375" style="25" customWidth="1"/>
    <col min="2565" max="2565" width="11" style="25" customWidth="1"/>
    <col min="2566" max="2566" width="8.140625" style="25" customWidth="1"/>
    <col min="2567" max="2568" width="7" style="25" bestFit="1" customWidth="1"/>
    <col min="2569" max="2569" width="7.85546875" style="25" customWidth="1"/>
    <col min="2570" max="2571" width="7" style="25" bestFit="1" customWidth="1"/>
    <col min="2572" max="2572" width="8.42578125" style="25" customWidth="1"/>
    <col min="2573" max="2573" width="7" style="25" bestFit="1" customWidth="1"/>
    <col min="2574" max="2574" width="15.7109375" style="25" bestFit="1" customWidth="1"/>
    <col min="2575" max="2819" width="9.140625" style="25"/>
    <col min="2820" max="2820" width="15.7109375" style="25" customWidth="1"/>
    <col min="2821" max="2821" width="11" style="25" customWidth="1"/>
    <col min="2822" max="2822" width="8.140625" style="25" customWidth="1"/>
    <col min="2823" max="2824" width="7" style="25" bestFit="1" customWidth="1"/>
    <col min="2825" max="2825" width="7.85546875" style="25" customWidth="1"/>
    <col min="2826" max="2827" width="7" style="25" bestFit="1" customWidth="1"/>
    <col min="2828" max="2828" width="8.42578125" style="25" customWidth="1"/>
    <col min="2829" max="2829" width="7" style="25" bestFit="1" customWidth="1"/>
    <col min="2830" max="2830" width="15.7109375" style="25" bestFit="1" customWidth="1"/>
    <col min="2831" max="3075" width="9.140625" style="25"/>
    <col min="3076" max="3076" width="15.7109375" style="25" customWidth="1"/>
    <col min="3077" max="3077" width="11" style="25" customWidth="1"/>
    <col min="3078" max="3078" width="8.140625" style="25" customWidth="1"/>
    <col min="3079" max="3080" width="7" style="25" bestFit="1" customWidth="1"/>
    <col min="3081" max="3081" width="7.85546875" style="25" customWidth="1"/>
    <col min="3082" max="3083" width="7" style="25" bestFit="1" customWidth="1"/>
    <col min="3084" max="3084" width="8.42578125" style="25" customWidth="1"/>
    <col min="3085" max="3085" width="7" style="25" bestFit="1" customWidth="1"/>
    <col min="3086" max="3086" width="15.7109375" style="25" bestFit="1" customWidth="1"/>
    <col min="3087" max="3331" width="9.140625" style="25"/>
    <col min="3332" max="3332" width="15.7109375" style="25" customWidth="1"/>
    <col min="3333" max="3333" width="11" style="25" customWidth="1"/>
    <col min="3334" max="3334" width="8.140625" style="25" customWidth="1"/>
    <col min="3335" max="3336" width="7" style="25" bestFit="1" customWidth="1"/>
    <col min="3337" max="3337" width="7.85546875" style="25" customWidth="1"/>
    <col min="3338" max="3339" width="7" style="25" bestFit="1" customWidth="1"/>
    <col min="3340" max="3340" width="8.42578125" style="25" customWidth="1"/>
    <col min="3341" max="3341" width="7" style="25" bestFit="1" customWidth="1"/>
    <col min="3342" max="3342" width="15.7109375" style="25" bestFit="1" customWidth="1"/>
    <col min="3343" max="3587" width="9.140625" style="25"/>
    <col min="3588" max="3588" width="15.7109375" style="25" customWidth="1"/>
    <col min="3589" max="3589" width="11" style="25" customWidth="1"/>
    <col min="3590" max="3590" width="8.140625" style="25" customWidth="1"/>
    <col min="3591" max="3592" width="7" style="25" bestFit="1" customWidth="1"/>
    <col min="3593" max="3593" width="7.85546875" style="25" customWidth="1"/>
    <col min="3594" max="3595" width="7" style="25" bestFit="1" customWidth="1"/>
    <col min="3596" max="3596" width="8.42578125" style="25" customWidth="1"/>
    <col min="3597" max="3597" width="7" style="25" bestFit="1" customWidth="1"/>
    <col min="3598" max="3598" width="15.7109375" style="25" bestFit="1" customWidth="1"/>
    <col min="3599" max="3843" width="9.140625" style="25"/>
    <col min="3844" max="3844" width="15.7109375" style="25" customWidth="1"/>
    <col min="3845" max="3845" width="11" style="25" customWidth="1"/>
    <col min="3846" max="3846" width="8.140625" style="25" customWidth="1"/>
    <col min="3847" max="3848" width="7" style="25" bestFit="1" customWidth="1"/>
    <col min="3849" max="3849" width="7.85546875" style="25" customWidth="1"/>
    <col min="3850" max="3851" width="7" style="25" bestFit="1" customWidth="1"/>
    <col min="3852" max="3852" width="8.42578125" style="25" customWidth="1"/>
    <col min="3853" max="3853" width="7" style="25" bestFit="1" customWidth="1"/>
    <col min="3854" max="3854" width="15.7109375" style="25" bestFit="1" customWidth="1"/>
    <col min="3855" max="4099" width="9.140625" style="25"/>
    <col min="4100" max="4100" width="15.7109375" style="25" customWidth="1"/>
    <col min="4101" max="4101" width="11" style="25" customWidth="1"/>
    <col min="4102" max="4102" width="8.140625" style="25" customWidth="1"/>
    <col min="4103" max="4104" width="7" style="25" bestFit="1" customWidth="1"/>
    <col min="4105" max="4105" width="7.85546875" style="25" customWidth="1"/>
    <col min="4106" max="4107" width="7" style="25" bestFit="1" customWidth="1"/>
    <col min="4108" max="4108" width="8.42578125" style="25" customWidth="1"/>
    <col min="4109" max="4109" width="7" style="25" bestFit="1" customWidth="1"/>
    <col min="4110" max="4110" width="15.7109375" style="25" bestFit="1" customWidth="1"/>
    <col min="4111" max="4355" width="9.140625" style="25"/>
    <col min="4356" max="4356" width="15.7109375" style="25" customWidth="1"/>
    <col min="4357" max="4357" width="11" style="25" customWidth="1"/>
    <col min="4358" max="4358" width="8.140625" style="25" customWidth="1"/>
    <col min="4359" max="4360" width="7" style="25" bestFit="1" customWidth="1"/>
    <col min="4361" max="4361" width="7.85546875" style="25" customWidth="1"/>
    <col min="4362" max="4363" width="7" style="25" bestFit="1" customWidth="1"/>
    <col min="4364" max="4364" width="8.42578125" style="25" customWidth="1"/>
    <col min="4365" max="4365" width="7" style="25" bestFit="1" customWidth="1"/>
    <col min="4366" max="4366" width="15.7109375" style="25" bestFit="1" customWidth="1"/>
    <col min="4367" max="4611" width="9.140625" style="25"/>
    <col min="4612" max="4612" width="15.7109375" style="25" customWidth="1"/>
    <col min="4613" max="4613" width="11" style="25" customWidth="1"/>
    <col min="4614" max="4614" width="8.140625" style="25" customWidth="1"/>
    <col min="4615" max="4616" width="7" style="25" bestFit="1" customWidth="1"/>
    <col min="4617" max="4617" width="7.85546875" style="25" customWidth="1"/>
    <col min="4618" max="4619" width="7" style="25" bestFit="1" customWidth="1"/>
    <col min="4620" max="4620" width="8.42578125" style="25" customWidth="1"/>
    <col min="4621" max="4621" width="7" style="25" bestFit="1" customWidth="1"/>
    <col min="4622" max="4622" width="15.7109375" style="25" bestFit="1" customWidth="1"/>
    <col min="4623" max="4867" width="9.140625" style="25"/>
    <col min="4868" max="4868" width="15.7109375" style="25" customWidth="1"/>
    <col min="4869" max="4869" width="11" style="25" customWidth="1"/>
    <col min="4870" max="4870" width="8.140625" style="25" customWidth="1"/>
    <col min="4871" max="4872" width="7" style="25" bestFit="1" customWidth="1"/>
    <col min="4873" max="4873" width="7.85546875" style="25" customWidth="1"/>
    <col min="4874" max="4875" width="7" style="25" bestFit="1" customWidth="1"/>
    <col min="4876" max="4876" width="8.42578125" style="25" customWidth="1"/>
    <col min="4877" max="4877" width="7" style="25" bestFit="1" customWidth="1"/>
    <col min="4878" max="4878" width="15.7109375" style="25" bestFit="1" customWidth="1"/>
    <col min="4879" max="5123" width="9.140625" style="25"/>
    <col min="5124" max="5124" width="15.7109375" style="25" customWidth="1"/>
    <col min="5125" max="5125" width="11" style="25" customWidth="1"/>
    <col min="5126" max="5126" width="8.140625" style="25" customWidth="1"/>
    <col min="5127" max="5128" width="7" style="25" bestFit="1" customWidth="1"/>
    <col min="5129" max="5129" width="7.85546875" style="25" customWidth="1"/>
    <col min="5130" max="5131" width="7" style="25" bestFit="1" customWidth="1"/>
    <col min="5132" max="5132" width="8.42578125" style="25" customWidth="1"/>
    <col min="5133" max="5133" width="7" style="25" bestFit="1" customWidth="1"/>
    <col min="5134" max="5134" width="15.7109375" style="25" bestFit="1" customWidth="1"/>
    <col min="5135" max="5379" width="9.140625" style="25"/>
    <col min="5380" max="5380" width="15.7109375" style="25" customWidth="1"/>
    <col min="5381" max="5381" width="11" style="25" customWidth="1"/>
    <col min="5382" max="5382" width="8.140625" style="25" customWidth="1"/>
    <col min="5383" max="5384" width="7" style="25" bestFit="1" customWidth="1"/>
    <col min="5385" max="5385" width="7.85546875" style="25" customWidth="1"/>
    <col min="5386" max="5387" width="7" style="25" bestFit="1" customWidth="1"/>
    <col min="5388" max="5388" width="8.42578125" style="25" customWidth="1"/>
    <col min="5389" max="5389" width="7" style="25" bestFit="1" customWidth="1"/>
    <col min="5390" max="5390" width="15.7109375" style="25" bestFit="1" customWidth="1"/>
    <col min="5391" max="5635" width="9.140625" style="25"/>
    <col min="5636" max="5636" width="15.7109375" style="25" customWidth="1"/>
    <col min="5637" max="5637" width="11" style="25" customWidth="1"/>
    <col min="5638" max="5638" width="8.140625" style="25" customWidth="1"/>
    <col min="5639" max="5640" width="7" style="25" bestFit="1" customWidth="1"/>
    <col min="5641" max="5641" width="7.85546875" style="25" customWidth="1"/>
    <col min="5642" max="5643" width="7" style="25" bestFit="1" customWidth="1"/>
    <col min="5644" max="5644" width="8.42578125" style="25" customWidth="1"/>
    <col min="5645" max="5645" width="7" style="25" bestFit="1" customWidth="1"/>
    <col min="5646" max="5646" width="15.7109375" style="25" bestFit="1" customWidth="1"/>
    <col min="5647" max="5891" width="9.140625" style="25"/>
    <col min="5892" max="5892" width="15.7109375" style="25" customWidth="1"/>
    <col min="5893" max="5893" width="11" style="25" customWidth="1"/>
    <col min="5894" max="5894" width="8.140625" style="25" customWidth="1"/>
    <col min="5895" max="5896" width="7" style="25" bestFit="1" customWidth="1"/>
    <col min="5897" max="5897" width="7.85546875" style="25" customWidth="1"/>
    <col min="5898" max="5899" width="7" style="25" bestFit="1" customWidth="1"/>
    <col min="5900" max="5900" width="8.42578125" style="25" customWidth="1"/>
    <col min="5901" max="5901" width="7" style="25" bestFit="1" customWidth="1"/>
    <col min="5902" max="5902" width="15.7109375" style="25" bestFit="1" customWidth="1"/>
    <col min="5903" max="6147" width="9.140625" style="25"/>
    <col min="6148" max="6148" width="15.7109375" style="25" customWidth="1"/>
    <col min="6149" max="6149" width="11" style="25" customWidth="1"/>
    <col min="6150" max="6150" width="8.140625" style="25" customWidth="1"/>
    <col min="6151" max="6152" width="7" style="25" bestFit="1" customWidth="1"/>
    <col min="6153" max="6153" width="7.85546875" style="25" customWidth="1"/>
    <col min="6154" max="6155" width="7" style="25" bestFit="1" customWidth="1"/>
    <col min="6156" max="6156" width="8.42578125" style="25" customWidth="1"/>
    <col min="6157" max="6157" width="7" style="25" bestFit="1" customWidth="1"/>
    <col min="6158" max="6158" width="15.7109375" style="25" bestFit="1" customWidth="1"/>
    <col min="6159" max="6403" width="9.140625" style="25"/>
    <col min="6404" max="6404" width="15.7109375" style="25" customWidth="1"/>
    <col min="6405" max="6405" width="11" style="25" customWidth="1"/>
    <col min="6406" max="6406" width="8.140625" style="25" customWidth="1"/>
    <col min="6407" max="6408" width="7" style="25" bestFit="1" customWidth="1"/>
    <col min="6409" max="6409" width="7.85546875" style="25" customWidth="1"/>
    <col min="6410" max="6411" width="7" style="25" bestFit="1" customWidth="1"/>
    <col min="6412" max="6412" width="8.42578125" style="25" customWidth="1"/>
    <col min="6413" max="6413" width="7" style="25" bestFit="1" customWidth="1"/>
    <col min="6414" max="6414" width="15.7109375" style="25" bestFit="1" customWidth="1"/>
    <col min="6415" max="6659" width="9.140625" style="25"/>
    <col min="6660" max="6660" width="15.7109375" style="25" customWidth="1"/>
    <col min="6661" max="6661" width="11" style="25" customWidth="1"/>
    <col min="6662" max="6662" width="8.140625" style="25" customWidth="1"/>
    <col min="6663" max="6664" width="7" style="25" bestFit="1" customWidth="1"/>
    <col min="6665" max="6665" width="7.85546875" style="25" customWidth="1"/>
    <col min="6666" max="6667" width="7" style="25" bestFit="1" customWidth="1"/>
    <col min="6668" max="6668" width="8.42578125" style="25" customWidth="1"/>
    <col min="6669" max="6669" width="7" style="25" bestFit="1" customWidth="1"/>
    <col min="6670" max="6670" width="15.7109375" style="25" bestFit="1" customWidth="1"/>
    <col min="6671" max="6915" width="9.140625" style="25"/>
    <col min="6916" max="6916" width="15.7109375" style="25" customWidth="1"/>
    <col min="6917" max="6917" width="11" style="25" customWidth="1"/>
    <col min="6918" max="6918" width="8.140625" style="25" customWidth="1"/>
    <col min="6919" max="6920" width="7" style="25" bestFit="1" customWidth="1"/>
    <col min="6921" max="6921" width="7.85546875" style="25" customWidth="1"/>
    <col min="6922" max="6923" width="7" style="25" bestFit="1" customWidth="1"/>
    <col min="6924" max="6924" width="8.42578125" style="25" customWidth="1"/>
    <col min="6925" max="6925" width="7" style="25" bestFit="1" customWidth="1"/>
    <col min="6926" max="6926" width="15.7109375" style="25" bestFit="1" customWidth="1"/>
    <col min="6927" max="7171" width="9.140625" style="25"/>
    <col min="7172" max="7172" width="15.7109375" style="25" customWidth="1"/>
    <col min="7173" max="7173" width="11" style="25" customWidth="1"/>
    <col min="7174" max="7174" width="8.140625" style="25" customWidth="1"/>
    <col min="7175" max="7176" width="7" style="25" bestFit="1" customWidth="1"/>
    <col min="7177" max="7177" width="7.85546875" style="25" customWidth="1"/>
    <col min="7178" max="7179" width="7" style="25" bestFit="1" customWidth="1"/>
    <col min="7180" max="7180" width="8.42578125" style="25" customWidth="1"/>
    <col min="7181" max="7181" width="7" style="25" bestFit="1" customWidth="1"/>
    <col min="7182" max="7182" width="15.7109375" style="25" bestFit="1" customWidth="1"/>
    <col min="7183" max="7427" width="9.140625" style="25"/>
    <col min="7428" max="7428" width="15.7109375" style="25" customWidth="1"/>
    <col min="7429" max="7429" width="11" style="25" customWidth="1"/>
    <col min="7430" max="7430" width="8.140625" style="25" customWidth="1"/>
    <col min="7431" max="7432" width="7" style="25" bestFit="1" customWidth="1"/>
    <col min="7433" max="7433" width="7.85546875" style="25" customWidth="1"/>
    <col min="7434" max="7435" width="7" style="25" bestFit="1" customWidth="1"/>
    <col min="7436" max="7436" width="8.42578125" style="25" customWidth="1"/>
    <col min="7437" max="7437" width="7" style="25" bestFit="1" customWidth="1"/>
    <col min="7438" max="7438" width="15.7109375" style="25" bestFit="1" customWidth="1"/>
    <col min="7439" max="7683" width="9.140625" style="25"/>
    <col min="7684" max="7684" width="15.7109375" style="25" customWidth="1"/>
    <col min="7685" max="7685" width="11" style="25" customWidth="1"/>
    <col min="7686" max="7686" width="8.140625" style="25" customWidth="1"/>
    <col min="7687" max="7688" width="7" style="25" bestFit="1" customWidth="1"/>
    <col min="7689" max="7689" width="7.85546875" style="25" customWidth="1"/>
    <col min="7690" max="7691" width="7" style="25" bestFit="1" customWidth="1"/>
    <col min="7692" max="7692" width="8.42578125" style="25" customWidth="1"/>
    <col min="7693" max="7693" width="7" style="25" bestFit="1" customWidth="1"/>
    <col min="7694" max="7694" width="15.7109375" style="25" bestFit="1" customWidth="1"/>
    <col min="7695" max="7939" width="9.140625" style="25"/>
    <col min="7940" max="7940" width="15.7109375" style="25" customWidth="1"/>
    <col min="7941" max="7941" width="11" style="25" customWidth="1"/>
    <col min="7942" max="7942" width="8.140625" style="25" customWidth="1"/>
    <col min="7943" max="7944" width="7" style="25" bestFit="1" customWidth="1"/>
    <col min="7945" max="7945" width="7.85546875" style="25" customWidth="1"/>
    <col min="7946" max="7947" width="7" style="25" bestFit="1" customWidth="1"/>
    <col min="7948" max="7948" width="8.42578125" style="25" customWidth="1"/>
    <col min="7949" max="7949" width="7" style="25" bestFit="1" customWidth="1"/>
    <col min="7950" max="7950" width="15.7109375" style="25" bestFit="1" customWidth="1"/>
    <col min="7951" max="8195" width="9.140625" style="25"/>
    <col min="8196" max="8196" width="15.7109375" style="25" customWidth="1"/>
    <col min="8197" max="8197" width="11" style="25" customWidth="1"/>
    <col min="8198" max="8198" width="8.140625" style="25" customWidth="1"/>
    <col min="8199" max="8200" width="7" style="25" bestFit="1" customWidth="1"/>
    <col min="8201" max="8201" width="7.85546875" style="25" customWidth="1"/>
    <col min="8202" max="8203" width="7" style="25" bestFit="1" customWidth="1"/>
    <col min="8204" max="8204" width="8.42578125" style="25" customWidth="1"/>
    <col min="8205" max="8205" width="7" style="25" bestFit="1" customWidth="1"/>
    <col min="8206" max="8206" width="15.7109375" style="25" bestFit="1" customWidth="1"/>
    <col min="8207" max="8451" width="9.140625" style="25"/>
    <col min="8452" max="8452" width="15.7109375" style="25" customWidth="1"/>
    <col min="8453" max="8453" width="11" style="25" customWidth="1"/>
    <col min="8454" max="8454" width="8.140625" style="25" customWidth="1"/>
    <col min="8455" max="8456" width="7" style="25" bestFit="1" customWidth="1"/>
    <col min="8457" max="8457" width="7.85546875" style="25" customWidth="1"/>
    <col min="8458" max="8459" width="7" style="25" bestFit="1" customWidth="1"/>
    <col min="8460" max="8460" width="8.42578125" style="25" customWidth="1"/>
    <col min="8461" max="8461" width="7" style="25" bestFit="1" customWidth="1"/>
    <col min="8462" max="8462" width="15.7109375" style="25" bestFit="1" customWidth="1"/>
    <col min="8463" max="8707" width="9.140625" style="25"/>
    <col min="8708" max="8708" width="15.7109375" style="25" customWidth="1"/>
    <col min="8709" max="8709" width="11" style="25" customWidth="1"/>
    <col min="8710" max="8710" width="8.140625" style="25" customWidth="1"/>
    <col min="8711" max="8712" width="7" style="25" bestFit="1" customWidth="1"/>
    <col min="8713" max="8713" width="7.85546875" style="25" customWidth="1"/>
    <col min="8714" max="8715" width="7" style="25" bestFit="1" customWidth="1"/>
    <col min="8716" max="8716" width="8.42578125" style="25" customWidth="1"/>
    <col min="8717" max="8717" width="7" style="25" bestFit="1" customWidth="1"/>
    <col min="8718" max="8718" width="15.7109375" style="25" bestFit="1" customWidth="1"/>
    <col min="8719" max="8963" width="9.140625" style="25"/>
    <col min="8964" max="8964" width="15.7109375" style="25" customWidth="1"/>
    <col min="8965" max="8965" width="11" style="25" customWidth="1"/>
    <col min="8966" max="8966" width="8.140625" style="25" customWidth="1"/>
    <col min="8967" max="8968" width="7" style="25" bestFit="1" customWidth="1"/>
    <col min="8969" max="8969" width="7.85546875" style="25" customWidth="1"/>
    <col min="8970" max="8971" width="7" style="25" bestFit="1" customWidth="1"/>
    <col min="8972" max="8972" width="8.42578125" style="25" customWidth="1"/>
    <col min="8973" max="8973" width="7" style="25" bestFit="1" customWidth="1"/>
    <col min="8974" max="8974" width="15.7109375" style="25" bestFit="1" customWidth="1"/>
    <col min="8975" max="9219" width="9.140625" style="25"/>
    <col min="9220" max="9220" width="15.7109375" style="25" customWidth="1"/>
    <col min="9221" max="9221" width="11" style="25" customWidth="1"/>
    <col min="9222" max="9222" width="8.140625" style="25" customWidth="1"/>
    <col min="9223" max="9224" width="7" style="25" bestFit="1" customWidth="1"/>
    <col min="9225" max="9225" width="7.85546875" style="25" customWidth="1"/>
    <col min="9226" max="9227" width="7" style="25" bestFit="1" customWidth="1"/>
    <col min="9228" max="9228" width="8.42578125" style="25" customWidth="1"/>
    <col min="9229" max="9229" width="7" style="25" bestFit="1" customWidth="1"/>
    <col min="9230" max="9230" width="15.7109375" style="25" bestFit="1" customWidth="1"/>
    <col min="9231" max="9475" width="9.140625" style="25"/>
    <col min="9476" max="9476" width="15.7109375" style="25" customWidth="1"/>
    <col min="9477" max="9477" width="11" style="25" customWidth="1"/>
    <col min="9478" max="9478" width="8.140625" style="25" customWidth="1"/>
    <col min="9479" max="9480" width="7" style="25" bestFit="1" customWidth="1"/>
    <col min="9481" max="9481" width="7.85546875" style="25" customWidth="1"/>
    <col min="9482" max="9483" width="7" style="25" bestFit="1" customWidth="1"/>
    <col min="9484" max="9484" width="8.42578125" style="25" customWidth="1"/>
    <col min="9485" max="9485" width="7" style="25" bestFit="1" customWidth="1"/>
    <col min="9486" max="9486" width="15.7109375" style="25" bestFit="1" customWidth="1"/>
    <col min="9487" max="9731" width="9.140625" style="25"/>
    <col min="9732" max="9732" width="15.7109375" style="25" customWidth="1"/>
    <col min="9733" max="9733" width="11" style="25" customWidth="1"/>
    <col min="9734" max="9734" width="8.140625" style="25" customWidth="1"/>
    <col min="9735" max="9736" width="7" style="25" bestFit="1" customWidth="1"/>
    <col min="9737" max="9737" width="7.85546875" style="25" customWidth="1"/>
    <col min="9738" max="9739" width="7" style="25" bestFit="1" customWidth="1"/>
    <col min="9740" max="9740" width="8.42578125" style="25" customWidth="1"/>
    <col min="9741" max="9741" width="7" style="25" bestFit="1" customWidth="1"/>
    <col min="9742" max="9742" width="15.7109375" style="25" bestFit="1" customWidth="1"/>
    <col min="9743" max="9987" width="9.140625" style="25"/>
    <col min="9988" max="9988" width="15.7109375" style="25" customWidth="1"/>
    <col min="9989" max="9989" width="11" style="25" customWidth="1"/>
    <col min="9990" max="9990" width="8.140625" style="25" customWidth="1"/>
    <col min="9991" max="9992" width="7" style="25" bestFit="1" customWidth="1"/>
    <col min="9993" max="9993" width="7.85546875" style="25" customWidth="1"/>
    <col min="9994" max="9995" width="7" style="25" bestFit="1" customWidth="1"/>
    <col min="9996" max="9996" width="8.42578125" style="25" customWidth="1"/>
    <col min="9997" max="9997" width="7" style="25" bestFit="1" customWidth="1"/>
    <col min="9998" max="9998" width="15.7109375" style="25" bestFit="1" customWidth="1"/>
    <col min="9999" max="10243" width="9.140625" style="25"/>
    <col min="10244" max="10244" width="15.7109375" style="25" customWidth="1"/>
    <col min="10245" max="10245" width="11" style="25" customWidth="1"/>
    <col min="10246" max="10246" width="8.140625" style="25" customWidth="1"/>
    <col min="10247" max="10248" width="7" style="25" bestFit="1" customWidth="1"/>
    <col min="10249" max="10249" width="7.85546875" style="25" customWidth="1"/>
    <col min="10250" max="10251" width="7" style="25" bestFit="1" customWidth="1"/>
    <col min="10252" max="10252" width="8.42578125" style="25" customWidth="1"/>
    <col min="10253" max="10253" width="7" style="25" bestFit="1" customWidth="1"/>
    <col min="10254" max="10254" width="15.7109375" style="25" bestFit="1" customWidth="1"/>
    <col min="10255" max="10499" width="9.140625" style="25"/>
    <col min="10500" max="10500" width="15.7109375" style="25" customWidth="1"/>
    <col min="10501" max="10501" width="11" style="25" customWidth="1"/>
    <col min="10502" max="10502" width="8.140625" style="25" customWidth="1"/>
    <col min="10503" max="10504" width="7" style="25" bestFit="1" customWidth="1"/>
    <col min="10505" max="10505" width="7.85546875" style="25" customWidth="1"/>
    <col min="10506" max="10507" width="7" style="25" bestFit="1" customWidth="1"/>
    <col min="10508" max="10508" width="8.42578125" style="25" customWidth="1"/>
    <col min="10509" max="10509" width="7" style="25" bestFit="1" customWidth="1"/>
    <col min="10510" max="10510" width="15.7109375" style="25" bestFit="1" customWidth="1"/>
    <col min="10511" max="10755" width="9.140625" style="25"/>
    <col min="10756" max="10756" width="15.7109375" style="25" customWidth="1"/>
    <col min="10757" max="10757" width="11" style="25" customWidth="1"/>
    <col min="10758" max="10758" width="8.140625" style="25" customWidth="1"/>
    <col min="10759" max="10760" width="7" style="25" bestFit="1" customWidth="1"/>
    <col min="10761" max="10761" width="7.85546875" style="25" customWidth="1"/>
    <col min="10762" max="10763" width="7" style="25" bestFit="1" customWidth="1"/>
    <col min="10764" max="10764" width="8.42578125" style="25" customWidth="1"/>
    <col min="10765" max="10765" width="7" style="25" bestFit="1" customWidth="1"/>
    <col min="10766" max="10766" width="15.7109375" style="25" bestFit="1" customWidth="1"/>
    <col min="10767" max="11011" width="9.140625" style="25"/>
    <col min="11012" max="11012" width="15.7109375" style="25" customWidth="1"/>
    <col min="11013" max="11013" width="11" style="25" customWidth="1"/>
    <col min="11014" max="11014" width="8.140625" style="25" customWidth="1"/>
    <col min="11015" max="11016" width="7" style="25" bestFit="1" customWidth="1"/>
    <col min="11017" max="11017" width="7.85546875" style="25" customWidth="1"/>
    <col min="11018" max="11019" width="7" style="25" bestFit="1" customWidth="1"/>
    <col min="11020" max="11020" width="8.42578125" style="25" customWidth="1"/>
    <col min="11021" max="11021" width="7" style="25" bestFit="1" customWidth="1"/>
    <col min="11022" max="11022" width="15.7109375" style="25" bestFit="1" customWidth="1"/>
    <col min="11023" max="11267" width="9.140625" style="25"/>
    <col min="11268" max="11268" width="15.7109375" style="25" customWidth="1"/>
    <col min="11269" max="11269" width="11" style="25" customWidth="1"/>
    <col min="11270" max="11270" width="8.140625" style="25" customWidth="1"/>
    <col min="11271" max="11272" width="7" style="25" bestFit="1" customWidth="1"/>
    <col min="11273" max="11273" width="7.85546875" style="25" customWidth="1"/>
    <col min="11274" max="11275" width="7" style="25" bestFit="1" customWidth="1"/>
    <col min="11276" max="11276" width="8.42578125" style="25" customWidth="1"/>
    <col min="11277" max="11277" width="7" style="25" bestFit="1" customWidth="1"/>
    <col min="11278" max="11278" width="15.7109375" style="25" bestFit="1" customWidth="1"/>
    <col min="11279" max="11523" width="9.140625" style="25"/>
    <col min="11524" max="11524" width="15.7109375" style="25" customWidth="1"/>
    <col min="11525" max="11525" width="11" style="25" customWidth="1"/>
    <col min="11526" max="11526" width="8.140625" style="25" customWidth="1"/>
    <col min="11527" max="11528" width="7" style="25" bestFit="1" customWidth="1"/>
    <col min="11529" max="11529" width="7.85546875" style="25" customWidth="1"/>
    <col min="11530" max="11531" width="7" style="25" bestFit="1" customWidth="1"/>
    <col min="11532" max="11532" width="8.42578125" style="25" customWidth="1"/>
    <col min="11533" max="11533" width="7" style="25" bestFit="1" customWidth="1"/>
    <col min="11534" max="11534" width="15.7109375" style="25" bestFit="1" customWidth="1"/>
    <col min="11535" max="11779" width="9.140625" style="25"/>
    <col min="11780" max="11780" width="15.7109375" style="25" customWidth="1"/>
    <col min="11781" max="11781" width="11" style="25" customWidth="1"/>
    <col min="11782" max="11782" width="8.140625" style="25" customWidth="1"/>
    <col min="11783" max="11784" width="7" style="25" bestFit="1" customWidth="1"/>
    <col min="11785" max="11785" width="7.85546875" style="25" customWidth="1"/>
    <col min="11786" max="11787" width="7" style="25" bestFit="1" customWidth="1"/>
    <col min="11788" max="11788" width="8.42578125" style="25" customWidth="1"/>
    <col min="11789" max="11789" width="7" style="25" bestFit="1" customWidth="1"/>
    <col min="11790" max="11790" width="15.7109375" style="25" bestFit="1" customWidth="1"/>
    <col min="11791" max="12035" width="9.140625" style="25"/>
    <col min="12036" max="12036" width="15.7109375" style="25" customWidth="1"/>
    <col min="12037" max="12037" width="11" style="25" customWidth="1"/>
    <col min="12038" max="12038" width="8.140625" style="25" customWidth="1"/>
    <col min="12039" max="12040" width="7" style="25" bestFit="1" customWidth="1"/>
    <col min="12041" max="12041" width="7.85546875" style="25" customWidth="1"/>
    <col min="12042" max="12043" width="7" style="25" bestFit="1" customWidth="1"/>
    <col min="12044" max="12044" width="8.42578125" style="25" customWidth="1"/>
    <col min="12045" max="12045" width="7" style="25" bestFit="1" customWidth="1"/>
    <col min="12046" max="12046" width="15.7109375" style="25" bestFit="1" customWidth="1"/>
    <col min="12047" max="12291" width="9.140625" style="25"/>
    <col min="12292" max="12292" width="15.7109375" style="25" customWidth="1"/>
    <col min="12293" max="12293" width="11" style="25" customWidth="1"/>
    <col min="12294" max="12294" width="8.140625" style="25" customWidth="1"/>
    <col min="12295" max="12296" width="7" style="25" bestFit="1" customWidth="1"/>
    <col min="12297" max="12297" width="7.85546875" style="25" customWidth="1"/>
    <col min="12298" max="12299" width="7" style="25" bestFit="1" customWidth="1"/>
    <col min="12300" max="12300" width="8.42578125" style="25" customWidth="1"/>
    <col min="12301" max="12301" width="7" style="25" bestFit="1" customWidth="1"/>
    <col min="12302" max="12302" width="15.7109375" style="25" bestFit="1" customWidth="1"/>
    <col min="12303" max="12547" width="9.140625" style="25"/>
    <col min="12548" max="12548" width="15.7109375" style="25" customWidth="1"/>
    <col min="12549" max="12549" width="11" style="25" customWidth="1"/>
    <col min="12550" max="12550" width="8.140625" style="25" customWidth="1"/>
    <col min="12551" max="12552" width="7" style="25" bestFit="1" customWidth="1"/>
    <col min="12553" max="12553" width="7.85546875" style="25" customWidth="1"/>
    <col min="12554" max="12555" width="7" style="25" bestFit="1" customWidth="1"/>
    <col min="12556" max="12556" width="8.42578125" style="25" customWidth="1"/>
    <col min="12557" max="12557" width="7" style="25" bestFit="1" customWidth="1"/>
    <col min="12558" max="12558" width="15.7109375" style="25" bestFit="1" customWidth="1"/>
    <col min="12559" max="12803" width="9.140625" style="25"/>
    <col min="12804" max="12804" width="15.7109375" style="25" customWidth="1"/>
    <col min="12805" max="12805" width="11" style="25" customWidth="1"/>
    <col min="12806" max="12806" width="8.140625" style="25" customWidth="1"/>
    <col min="12807" max="12808" width="7" style="25" bestFit="1" customWidth="1"/>
    <col min="12809" max="12809" width="7.85546875" style="25" customWidth="1"/>
    <col min="12810" max="12811" width="7" style="25" bestFit="1" customWidth="1"/>
    <col min="12812" max="12812" width="8.42578125" style="25" customWidth="1"/>
    <col min="12813" max="12813" width="7" style="25" bestFit="1" customWidth="1"/>
    <col min="12814" max="12814" width="15.7109375" style="25" bestFit="1" customWidth="1"/>
    <col min="12815" max="13059" width="9.140625" style="25"/>
    <col min="13060" max="13060" width="15.7109375" style="25" customWidth="1"/>
    <col min="13061" max="13061" width="11" style="25" customWidth="1"/>
    <col min="13062" max="13062" width="8.140625" style="25" customWidth="1"/>
    <col min="13063" max="13064" width="7" style="25" bestFit="1" customWidth="1"/>
    <col min="13065" max="13065" width="7.85546875" style="25" customWidth="1"/>
    <col min="13066" max="13067" width="7" style="25" bestFit="1" customWidth="1"/>
    <col min="13068" max="13068" width="8.42578125" style="25" customWidth="1"/>
    <col min="13069" max="13069" width="7" style="25" bestFit="1" customWidth="1"/>
    <col min="13070" max="13070" width="15.7109375" style="25" bestFit="1" customWidth="1"/>
    <col min="13071" max="13315" width="9.140625" style="25"/>
    <col min="13316" max="13316" width="15.7109375" style="25" customWidth="1"/>
    <col min="13317" max="13317" width="11" style="25" customWidth="1"/>
    <col min="13318" max="13318" width="8.140625" style="25" customWidth="1"/>
    <col min="13319" max="13320" width="7" style="25" bestFit="1" customWidth="1"/>
    <col min="13321" max="13321" width="7.85546875" style="25" customWidth="1"/>
    <col min="13322" max="13323" width="7" style="25" bestFit="1" customWidth="1"/>
    <col min="13324" max="13324" width="8.42578125" style="25" customWidth="1"/>
    <col min="13325" max="13325" width="7" style="25" bestFit="1" customWidth="1"/>
    <col min="13326" max="13326" width="15.7109375" style="25" bestFit="1" customWidth="1"/>
    <col min="13327" max="13571" width="9.140625" style="25"/>
    <col min="13572" max="13572" width="15.7109375" style="25" customWidth="1"/>
    <col min="13573" max="13573" width="11" style="25" customWidth="1"/>
    <col min="13574" max="13574" width="8.140625" style="25" customWidth="1"/>
    <col min="13575" max="13576" width="7" style="25" bestFit="1" customWidth="1"/>
    <col min="13577" max="13577" width="7.85546875" style="25" customWidth="1"/>
    <col min="13578" max="13579" width="7" style="25" bestFit="1" customWidth="1"/>
    <col min="13580" max="13580" width="8.42578125" style="25" customWidth="1"/>
    <col min="13581" max="13581" width="7" style="25" bestFit="1" customWidth="1"/>
    <col min="13582" max="13582" width="15.7109375" style="25" bestFit="1" customWidth="1"/>
    <col min="13583" max="13827" width="9.140625" style="25"/>
    <col min="13828" max="13828" width="15.7109375" style="25" customWidth="1"/>
    <col min="13829" max="13829" width="11" style="25" customWidth="1"/>
    <col min="13830" max="13830" width="8.140625" style="25" customWidth="1"/>
    <col min="13831" max="13832" width="7" style="25" bestFit="1" customWidth="1"/>
    <col min="13833" max="13833" width="7.85546875" style="25" customWidth="1"/>
    <col min="13834" max="13835" width="7" style="25" bestFit="1" customWidth="1"/>
    <col min="13836" max="13836" width="8.42578125" style="25" customWidth="1"/>
    <col min="13837" max="13837" width="7" style="25" bestFit="1" customWidth="1"/>
    <col min="13838" max="13838" width="15.7109375" style="25" bestFit="1" customWidth="1"/>
    <col min="13839" max="14083" width="9.140625" style="25"/>
    <col min="14084" max="14084" width="15.7109375" style="25" customWidth="1"/>
    <col min="14085" max="14085" width="11" style="25" customWidth="1"/>
    <col min="14086" max="14086" width="8.140625" style="25" customWidth="1"/>
    <col min="14087" max="14088" width="7" style="25" bestFit="1" customWidth="1"/>
    <col min="14089" max="14089" width="7.85546875" style="25" customWidth="1"/>
    <col min="14090" max="14091" width="7" style="25" bestFit="1" customWidth="1"/>
    <col min="14092" max="14092" width="8.42578125" style="25" customWidth="1"/>
    <col min="14093" max="14093" width="7" style="25" bestFit="1" customWidth="1"/>
    <col min="14094" max="14094" width="15.7109375" style="25" bestFit="1" customWidth="1"/>
    <col min="14095" max="14339" width="9.140625" style="25"/>
    <col min="14340" max="14340" width="15.7109375" style="25" customWidth="1"/>
    <col min="14341" max="14341" width="11" style="25" customWidth="1"/>
    <col min="14342" max="14342" width="8.140625" style="25" customWidth="1"/>
    <col min="14343" max="14344" width="7" style="25" bestFit="1" customWidth="1"/>
    <col min="14345" max="14345" width="7.85546875" style="25" customWidth="1"/>
    <col min="14346" max="14347" width="7" style="25" bestFit="1" customWidth="1"/>
    <col min="14348" max="14348" width="8.42578125" style="25" customWidth="1"/>
    <col min="14349" max="14349" width="7" style="25" bestFit="1" customWidth="1"/>
    <col min="14350" max="14350" width="15.7109375" style="25" bestFit="1" customWidth="1"/>
    <col min="14351" max="14595" width="9.140625" style="25"/>
    <col min="14596" max="14596" width="15.7109375" style="25" customWidth="1"/>
    <col min="14597" max="14597" width="11" style="25" customWidth="1"/>
    <col min="14598" max="14598" width="8.140625" style="25" customWidth="1"/>
    <col min="14599" max="14600" width="7" style="25" bestFit="1" customWidth="1"/>
    <col min="14601" max="14601" width="7.85546875" style="25" customWidth="1"/>
    <col min="14602" max="14603" width="7" style="25" bestFit="1" customWidth="1"/>
    <col min="14604" max="14604" width="8.42578125" style="25" customWidth="1"/>
    <col min="14605" max="14605" width="7" style="25" bestFit="1" customWidth="1"/>
    <col min="14606" max="14606" width="15.7109375" style="25" bestFit="1" customWidth="1"/>
    <col min="14607" max="14851" width="9.140625" style="25"/>
    <col min="14852" max="14852" width="15.7109375" style="25" customWidth="1"/>
    <col min="14853" max="14853" width="11" style="25" customWidth="1"/>
    <col min="14854" max="14854" width="8.140625" style="25" customWidth="1"/>
    <col min="14855" max="14856" width="7" style="25" bestFit="1" customWidth="1"/>
    <col min="14857" max="14857" width="7.85546875" style="25" customWidth="1"/>
    <col min="14858" max="14859" width="7" style="25" bestFit="1" customWidth="1"/>
    <col min="14860" max="14860" width="8.42578125" style="25" customWidth="1"/>
    <col min="14861" max="14861" width="7" style="25" bestFit="1" customWidth="1"/>
    <col min="14862" max="14862" width="15.7109375" style="25" bestFit="1" customWidth="1"/>
    <col min="14863" max="15107" width="9.140625" style="25"/>
    <col min="15108" max="15108" width="15.7109375" style="25" customWidth="1"/>
    <col min="15109" max="15109" width="11" style="25" customWidth="1"/>
    <col min="15110" max="15110" width="8.140625" style="25" customWidth="1"/>
    <col min="15111" max="15112" width="7" style="25" bestFit="1" customWidth="1"/>
    <col min="15113" max="15113" width="7.85546875" style="25" customWidth="1"/>
    <col min="15114" max="15115" width="7" style="25" bestFit="1" customWidth="1"/>
    <col min="15116" max="15116" width="8.42578125" style="25" customWidth="1"/>
    <col min="15117" max="15117" width="7" style="25" bestFit="1" customWidth="1"/>
    <col min="15118" max="15118" width="15.7109375" style="25" bestFit="1" customWidth="1"/>
    <col min="15119" max="15363" width="9.140625" style="25"/>
    <col min="15364" max="15364" width="15.7109375" style="25" customWidth="1"/>
    <col min="15365" max="15365" width="11" style="25" customWidth="1"/>
    <col min="15366" max="15366" width="8.140625" style="25" customWidth="1"/>
    <col min="15367" max="15368" width="7" style="25" bestFit="1" customWidth="1"/>
    <col min="15369" max="15369" width="7.85546875" style="25" customWidth="1"/>
    <col min="15370" max="15371" width="7" style="25" bestFit="1" customWidth="1"/>
    <col min="15372" max="15372" width="8.42578125" style="25" customWidth="1"/>
    <col min="15373" max="15373" width="7" style="25" bestFit="1" customWidth="1"/>
    <col min="15374" max="15374" width="15.7109375" style="25" bestFit="1" customWidth="1"/>
    <col min="15375" max="15619" width="9.140625" style="25"/>
    <col min="15620" max="15620" width="15.7109375" style="25" customWidth="1"/>
    <col min="15621" max="15621" width="11" style="25" customWidth="1"/>
    <col min="15622" max="15622" width="8.140625" style="25" customWidth="1"/>
    <col min="15623" max="15624" width="7" style="25" bestFit="1" customWidth="1"/>
    <col min="15625" max="15625" width="7.85546875" style="25" customWidth="1"/>
    <col min="15626" max="15627" width="7" style="25" bestFit="1" customWidth="1"/>
    <col min="15628" max="15628" width="8.42578125" style="25" customWidth="1"/>
    <col min="15629" max="15629" width="7" style="25" bestFit="1" customWidth="1"/>
    <col min="15630" max="15630" width="15.7109375" style="25" bestFit="1" customWidth="1"/>
    <col min="15631" max="15875" width="9.140625" style="25"/>
    <col min="15876" max="15876" width="15.7109375" style="25" customWidth="1"/>
    <col min="15877" max="15877" width="11" style="25" customWidth="1"/>
    <col min="15878" max="15878" width="8.140625" style="25" customWidth="1"/>
    <col min="15879" max="15880" width="7" style="25" bestFit="1" customWidth="1"/>
    <col min="15881" max="15881" width="7.85546875" style="25" customWidth="1"/>
    <col min="15882" max="15883" width="7" style="25" bestFit="1" customWidth="1"/>
    <col min="15884" max="15884" width="8.42578125" style="25" customWidth="1"/>
    <col min="15885" max="15885" width="7" style="25" bestFit="1" customWidth="1"/>
    <col min="15886" max="15886" width="15.7109375" style="25" bestFit="1" customWidth="1"/>
    <col min="15887" max="16131" width="9.140625" style="25"/>
    <col min="16132" max="16132" width="15.7109375" style="25" customWidth="1"/>
    <col min="16133" max="16133" width="11" style="25" customWidth="1"/>
    <col min="16134" max="16134" width="8.140625" style="25" customWidth="1"/>
    <col min="16135" max="16136" width="7" style="25" bestFit="1" customWidth="1"/>
    <col min="16137" max="16137" width="7.85546875" style="25" customWidth="1"/>
    <col min="16138" max="16139" width="7" style="25" bestFit="1" customWidth="1"/>
    <col min="16140" max="16140" width="8.42578125" style="25" customWidth="1"/>
    <col min="16141" max="16141" width="7" style="25" bestFit="1" customWidth="1"/>
    <col min="16142" max="16142" width="15.7109375" style="25" bestFit="1" customWidth="1"/>
    <col min="16143" max="16384" width="9.140625" style="25"/>
  </cols>
  <sheetData>
    <row r="1" spans="1:26" ht="18.75" customHeight="1" x14ac:dyDescent="0.2">
      <c r="A1" s="1285" t="s">
        <v>826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092"/>
      <c r="P1" s="1092"/>
    </row>
    <row r="2" spans="1:26" ht="33" customHeight="1" x14ac:dyDescent="0.2">
      <c r="A2" s="1472" t="s">
        <v>739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093"/>
      <c r="P2" s="1093"/>
    </row>
    <row r="3" spans="1:26" ht="24" customHeight="1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093"/>
      <c r="P3" s="1093"/>
    </row>
    <row r="4" spans="1:26" ht="15.75" customHeight="1" x14ac:dyDescent="0.25">
      <c r="A4" s="255" t="s">
        <v>651</v>
      </c>
      <c r="B4" s="1206"/>
      <c r="C4" s="1206"/>
      <c r="D4" s="1206"/>
      <c r="E4" s="1483"/>
      <c r="F4" s="1483"/>
      <c r="G4" s="1483"/>
      <c r="H4" s="1483"/>
      <c r="I4" s="1212"/>
      <c r="J4" s="1206"/>
      <c r="K4" s="1206"/>
      <c r="L4" s="1212"/>
      <c r="M4" s="1213"/>
      <c r="N4" s="1108" t="s">
        <v>77</v>
      </c>
      <c r="O4" s="1108"/>
      <c r="P4" s="1108"/>
    </row>
    <row r="5" spans="1:26" ht="37.5" customHeight="1" x14ac:dyDescent="0.2">
      <c r="A5" s="1477" t="s">
        <v>1043</v>
      </c>
      <c r="B5" s="1460" t="s">
        <v>582</v>
      </c>
      <c r="C5" s="1293"/>
      <c r="D5" s="1293"/>
      <c r="E5" s="1294"/>
      <c r="F5" s="1356" t="s">
        <v>565</v>
      </c>
      <c r="G5" s="1363"/>
      <c r="H5" s="1363"/>
      <c r="I5" s="1364"/>
      <c r="J5" s="1356" t="s">
        <v>608</v>
      </c>
      <c r="K5" s="1363"/>
      <c r="L5" s="1363"/>
      <c r="M5" s="1484"/>
      <c r="N5" s="1475" t="s">
        <v>981</v>
      </c>
      <c r="O5" s="1161"/>
      <c r="P5" s="1161"/>
    </row>
    <row r="6" spans="1:26" ht="53.25" customHeight="1" x14ac:dyDescent="0.2">
      <c r="A6" s="1478"/>
      <c r="B6" s="347" t="s">
        <v>387</v>
      </c>
      <c r="C6" s="347" t="s">
        <v>1047</v>
      </c>
      <c r="D6" s="344" t="s">
        <v>524</v>
      </c>
      <c r="E6" s="344" t="s">
        <v>523</v>
      </c>
      <c r="F6" s="343" t="s">
        <v>387</v>
      </c>
      <c r="G6" s="347" t="s">
        <v>1047</v>
      </c>
      <c r="H6" s="344" t="s">
        <v>524</v>
      </c>
      <c r="I6" s="344" t="s">
        <v>523</v>
      </c>
      <c r="J6" s="343" t="s">
        <v>387</v>
      </c>
      <c r="K6" s="347" t="s">
        <v>1047</v>
      </c>
      <c r="L6" s="344" t="s">
        <v>524</v>
      </c>
      <c r="M6" s="1028" t="s">
        <v>523</v>
      </c>
      <c r="N6" s="1476"/>
      <c r="O6" s="1161"/>
      <c r="P6" s="1161"/>
    </row>
    <row r="7" spans="1:26" ht="18" customHeight="1" thickBot="1" x14ac:dyDescent="0.25">
      <c r="A7" s="427" t="s">
        <v>145</v>
      </c>
      <c r="B7" s="169">
        <f>J7+F7</f>
        <v>151</v>
      </c>
      <c r="C7" s="169">
        <f>K7+G7</f>
        <v>2</v>
      </c>
      <c r="D7" s="169">
        <f>L7+H7</f>
        <v>62</v>
      </c>
      <c r="E7" s="169">
        <f>M7+I7</f>
        <v>87</v>
      </c>
      <c r="F7" s="169">
        <f>I7+H7+G7</f>
        <v>113</v>
      </c>
      <c r="G7" s="169">
        <v>2</v>
      </c>
      <c r="H7" s="144">
        <v>42</v>
      </c>
      <c r="I7" s="144">
        <v>69</v>
      </c>
      <c r="J7" s="169">
        <f>M7+L7+K7</f>
        <v>38</v>
      </c>
      <c r="K7" s="169">
        <v>0</v>
      </c>
      <c r="L7" s="144">
        <v>20</v>
      </c>
      <c r="M7" s="144">
        <v>18</v>
      </c>
      <c r="N7" s="525" t="s">
        <v>146</v>
      </c>
      <c r="O7" s="633"/>
      <c r="P7" s="633"/>
    </row>
    <row r="8" spans="1:26" ht="18" customHeight="1" thickBot="1" x14ac:dyDescent="0.25">
      <c r="A8" s="33">
        <v>1</v>
      </c>
      <c r="B8" s="225">
        <f t="shared" ref="B8:D45" si="0">J8+F8</f>
        <v>15</v>
      </c>
      <c r="C8" s="225">
        <f t="shared" si="0"/>
        <v>0</v>
      </c>
      <c r="D8" s="225">
        <f t="shared" si="0"/>
        <v>6</v>
      </c>
      <c r="E8" s="225">
        <f t="shared" ref="E8:E45" si="1">M8+I8</f>
        <v>9</v>
      </c>
      <c r="F8" s="225">
        <f t="shared" ref="F8:F71" si="2">I8+H8+G8</f>
        <v>9</v>
      </c>
      <c r="G8" s="303">
        <v>0</v>
      </c>
      <c r="H8" s="142">
        <v>3</v>
      </c>
      <c r="I8" s="142">
        <v>6</v>
      </c>
      <c r="J8" s="225">
        <f t="shared" ref="J8:J71" si="3">M8+L8+K8</f>
        <v>6</v>
      </c>
      <c r="K8" s="303">
        <v>0</v>
      </c>
      <c r="L8" s="142">
        <v>3</v>
      </c>
      <c r="M8" s="142">
        <v>3</v>
      </c>
      <c r="N8" s="72">
        <v>1</v>
      </c>
      <c r="O8" s="1485"/>
      <c r="P8" s="1485"/>
      <c r="Q8" s="1485"/>
      <c r="R8" s="1485"/>
      <c r="S8" s="1485"/>
    </row>
    <row r="9" spans="1:26" ht="18" customHeight="1" thickBot="1" x14ac:dyDescent="0.25">
      <c r="A9" s="34">
        <v>2</v>
      </c>
      <c r="B9" s="169">
        <f t="shared" si="0"/>
        <v>14</v>
      </c>
      <c r="C9" s="169">
        <f t="shared" si="0"/>
        <v>0</v>
      </c>
      <c r="D9" s="169">
        <f t="shared" si="0"/>
        <v>5</v>
      </c>
      <c r="E9" s="169">
        <f t="shared" si="1"/>
        <v>9</v>
      </c>
      <c r="F9" s="169">
        <f t="shared" si="2"/>
        <v>13</v>
      </c>
      <c r="G9" s="158">
        <v>0</v>
      </c>
      <c r="H9" s="143">
        <v>4</v>
      </c>
      <c r="I9" s="143">
        <v>9</v>
      </c>
      <c r="J9" s="169">
        <f t="shared" si="3"/>
        <v>1</v>
      </c>
      <c r="K9" s="158">
        <v>0</v>
      </c>
      <c r="L9" s="143">
        <v>1</v>
      </c>
      <c r="M9" s="143">
        <v>0</v>
      </c>
      <c r="N9" s="73">
        <v>2</v>
      </c>
      <c r="O9" s="1485"/>
      <c r="P9" s="1485"/>
      <c r="Q9" s="1485"/>
      <c r="R9" s="1485"/>
      <c r="S9" s="1485"/>
    </row>
    <row r="10" spans="1:26" ht="18" customHeight="1" thickBot="1" x14ac:dyDescent="0.25">
      <c r="A10" s="33">
        <v>3</v>
      </c>
      <c r="B10" s="225">
        <f t="shared" si="0"/>
        <v>7</v>
      </c>
      <c r="C10" s="225">
        <f t="shared" si="0"/>
        <v>0</v>
      </c>
      <c r="D10" s="225">
        <f t="shared" si="0"/>
        <v>1</v>
      </c>
      <c r="E10" s="225">
        <f t="shared" si="1"/>
        <v>6</v>
      </c>
      <c r="F10" s="225">
        <f t="shared" si="2"/>
        <v>5</v>
      </c>
      <c r="G10" s="303">
        <v>0</v>
      </c>
      <c r="H10" s="142">
        <v>0</v>
      </c>
      <c r="I10" s="142">
        <v>5</v>
      </c>
      <c r="J10" s="225">
        <f t="shared" si="3"/>
        <v>2</v>
      </c>
      <c r="K10" s="303">
        <v>0</v>
      </c>
      <c r="L10" s="142">
        <v>1</v>
      </c>
      <c r="M10" s="142">
        <v>1</v>
      </c>
      <c r="N10" s="72">
        <v>3</v>
      </c>
      <c r="O10" s="1485"/>
      <c r="P10" s="1485"/>
      <c r="Q10" s="1485"/>
      <c r="R10" s="1485"/>
      <c r="S10" s="1485"/>
    </row>
    <row r="11" spans="1:26" ht="18" customHeight="1" thickBot="1" x14ac:dyDescent="0.25">
      <c r="A11" s="34">
        <v>4</v>
      </c>
      <c r="B11" s="169">
        <f t="shared" si="0"/>
        <v>8</v>
      </c>
      <c r="C11" s="169">
        <f t="shared" si="0"/>
        <v>0</v>
      </c>
      <c r="D11" s="169">
        <f t="shared" si="0"/>
        <v>2</v>
      </c>
      <c r="E11" s="169">
        <f t="shared" si="1"/>
        <v>6</v>
      </c>
      <c r="F11" s="169">
        <f t="shared" si="2"/>
        <v>6</v>
      </c>
      <c r="G11" s="158">
        <v>0</v>
      </c>
      <c r="H11" s="143">
        <v>1</v>
      </c>
      <c r="I11" s="143">
        <v>5</v>
      </c>
      <c r="J11" s="169">
        <f t="shared" si="3"/>
        <v>2</v>
      </c>
      <c r="K11" s="158">
        <v>0</v>
      </c>
      <c r="L11" s="143">
        <v>1</v>
      </c>
      <c r="M11" s="143">
        <v>1</v>
      </c>
      <c r="N11" s="73">
        <v>4</v>
      </c>
      <c r="O11" s="1485"/>
      <c r="P11" s="1485"/>
      <c r="Q11" s="1485"/>
      <c r="R11" s="1485"/>
      <c r="S11" s="1485"/>
    </row>
    <row r="12" spans="1:26" ht="18" customHeight="1" thickBot="1" x14ac:dyDescent="0.25">
      <c r="A12" s="33">
        <v>5</v>
      </c>
      <c r="B12" s="225">
        <f t="shared" si="0"/>
        <v>7</v>
      </c>
      <c r="C12" s="225">
        <f t="shared" si="0"/>
        <v>0</v>
      </c>
      <c r="D12" s="225">
        <f t="shared" si="0"/>
        <v>2</v>
      </c>
      <c r="E12" s="225">
        <f t="shared" si="1"/>
        <v>5</v>
      </c>
      <c r="F12" s="225">
        <f t="shared" si="2"/>
        <v>3</v>
      </c>
      <c r="G12" s="303">
        <v>0</v>
      </c>
      <c r="H12" s="142">
        <v>0</v>
      </c>
      <c r="I12" s="142">
        <v>3</v>
      </c>
      <c r="J12" s="225">
        <f t="shared" si="3"/>
        <v>4</v>
      </c>
      <c r="K12" s="303">
        <v>0</v>
      </c>
      <c r="L12" s="142">
        <v>2</v>
      </c>
      <c r="M12" s="142">
        <v>2</v>
      </c>
      <c r="N12" s="72">
        <v>5</v>
      </c>
      <c r="O12" s="1481"/>
      <c r="P12" s="1481"/>
      <c r="Q12" s="1481"/>
      <c r="R12" s="1481"/>
      <c r="S12" s="642"/>
      <c r="V12" s="642"/>
      <c r="W12" s="642"/>
      <c r="X12" s="642"/>
      <c r="Y12" s="1481"/>
      <c r="Z12" s="1481"/>
    </row>
    <row r="13" spans="1:26" ht="18" customHeight="1" thickBot="1" x14ac:dyDescent="0.25">
      <c r="A13" s="34">
        <v>6</v>
      </c>
      <c r="B13" s="169">
        <f>J13+F13</f>
        <v>8</v>
      </c>
      <c r="C13" s="169">
        <f t="shared" si="0"/>
        <v>0</v>
      </c>
      <c r="D13" s="169">
        <f t="shared" si="0"/>
        <v>2</v>
      </c>
      <c r="E13" s="169">
        <f t="shared" si="1"/>
        <v>6</v>
      </c>
      <c r="F13" s="169">
        <f t="shared" si="2"/>
        <v>5</v>
      </c>
      <c r="G13" s="158">
        <v>0</v>
      </c>
      <c r="H13" s="143">
        <v>0</v>
      </c>
      <c r="I13" s="143">
        <v>5</v>
      </c>
      <c r="J13" s="169">
        <f t="shared" si="3"/>
        <v>3</v>
      </c>
      <c r="K13" s="158">
        <v>0</v>
      </c>
      <c r="L13" s="143">
        <v>2</v>
      </c>
      <c r="M13" s="143">
        <v>1</v>
      </c>
      <c r="N13" s="73">
        <v>6</v>
      </c>
      <c r="O13" s="1482"/>
      <c r="P13" s="1482"/>
      <c r="Q13" s="1482"/>
      <c r="R13" s="1482"/>
      <c r="S13" s="642"/>
      <c r="V13" s="642"/>
      <c r="W13" s="642"/>
      <c r="X13" s="642"/>
      <c r="Y13" s="1481"/>
      <c r="Z13" s="1481"/>
    </row>
    <row r="14" spans="1:26" ht="18" customHeight="1" thickBot="1" x14ac:dyDescent="0.25">
      <c r="A14" s="33">
        <v>7</v>
      </c>
      <c r="B14" s="225">
        <f t="shared" si="0"/>
        <v>6</v>
      </c>
      <c r="C14" s="225">
        <f t="shared" si="0"/>
        <v>0</v>
      </c>
      <c r="D14" s="225">
        <f t="shared" si="0"/>
        <v>2</v>
      </c>
      <c r="E14" s="225">
        <f t="shared" si="1"/>
        <v>4</v>
      </c>
      <c r="F14" s="225">
        <f t="shared" si="2"/>
        <v>4</v>
      </c>
      <c r="G14" s="303">
        <v>0</v>
      </c>
      <c r="H14" s="142">
        <v>1</v>
      </c>
      <c r="I14" s="142">
        <v>3</v>
      </c>
      <c r="J14" s="225">
        <f t="shared" si="3"/>
        <v>2</v>
      </c>
      <c r="K14" s="303">
        <v>0</v>
      </c>
      <c r="L14" s="142">
        <v>1</v>
      </c>
      <c r="M14" s="142">
        <v>1</v>
      </c>
      <c r="N14" s="72">
        <v>7</v>
      </c>
      <c r="O14" s="1482"/>
      <c r="P14" s="1482"/>
      <c r="Q14" s="1482"/>
      <c r="R14" s="1482"/>
      <c r="S14" s="642"/>
      <c r="V14" s="642"/>
      <c r="W14" s="642"/>
      <c r="X14" s="642"/>
      <c r="Y14" s="1481"/>
      <c r="Z14" s="1481"/>
    </row>
    <row r="15" spans="1:26" ht="18" customHeight="1" thickBot="1" x14ac:dyDescent="0.25">
      <c r="A15" s="34">
        <v>8</v>
      </c>
      <c r="B15" s="169">
        <f t="shared" si="0"/>
        <v>7</v>
      </c>
      <c r="C15" s="169">
        <f t="shared" si="0"/>
        <v>0</v>
      </c>
      <c r="D15" s="169">
        <f t="shared" si="0"/>
        <v>3</v>
      </c>
      <c r="E15" s="169">
        <f t="shared" si="1"/>
        <v>4</v>
      </c>
      <c r="F15" s="169">
        <f t="shared" si="2"/>
        <v>6</v>
      </c>
      <c r="G15" s="158">
        <v>0</v>
      </c>
      <c r="H15" s="143">
        <v>2</v>
      </c>
      <c r="I15" s="143">
        <v>4</v>
      </c>
      <c r="J15" s="169">
        <f t="shared" si="3"/>
        <v>1</v>
      </c>
      <c r="K15" s="158">
        <v>0</v>
      </c>
      <c r="L15" s="143">
        <v>1</v>
      </c>
      <c r="M15" s="143">
        <v>0</v>
      </c>
      <c r="N15" s="73">
        <v>8</v>
      </c>
      <c r="O15" s="1482"/>
      <c r="P15" s="1482"/>
      <c r="Q15" s="1482"/>
      <c r="R15" s="1482"/>
      <c r="S15" s="642"/>
      <c r="V15" s="642"/>
      <c r="W15" s="642"/>
      <c r="X15" s="642"/>
      <c r="Y15" s="1481"/>
      <c r="Z15" s="1481"/>
    </row>
    <row r="16" spans="1:26" ht="18" customHeight="1" thickBot="1" x14ac:dyDescent="0.25">
      <c r="A16" s="33">
        <v>9</v>
      </c>
      <c r="B16" s="225">
        <f t="shared" si="0"/>
        <v>10</v>
      </c>
      <c r="C16" s="225">
        <f t="shared" si="0"/>
        <v>0</v>
      </c>
      <c r="D16" s="225">
        <f t="shared" si="0"/>
        <v>8</v>
      </c>
      <c r="E16" s="225">
        <f t="shared" si="1"/>
        <v>2</v>
      </c>
      <c r="F16" s="225">
        <f t="shared" si="2"/>
        <v>6</v>
      </c>
      <c r="G16" s="303">
        <v>0</v>
      </c>
      <c r="H16" s="142">
        <v>6</v>
      </c>
      <c r="I16" s="142">
        <v>0</v>
      </c>
      <c r="J16" s="225">
        <f t="shared" si="3"/>
        <v>4</v>
      </c>
      <c r="K16" s="303">
        <v>0</v>
      </c>
      <c r="L16" s="142">
        <v>2</v>
      </c>
      <c r="M16" s="142">
        <v>2</v>
      </c>
      <c r="N16" s="72">
        <v>9</v>
      </c>
      <c r="O16" s="1482"/>
      <c r="P16" s="1482"/>
      <c r="Q16" s="1482"/>
      <c r="R16" s="1482"/>
      <c r="S16" s="642"/>
      <c r="V16" s="642"/>
      <c r="W16" s="642"/>
      <c r="X16" s="642"/>
      <c r="Y16" s="1481"/>
      <c r="Z16" s="1481"/>
    </row>
    <row r="17" spans="1:26" ht="18" customHeight="1" thickBot="1" x14ac:dyDescent="0.25">
      <c r="A17" s="34">
        <v>10</v>
      </c>
      <c r="B17" s="169">
        <f t="shared" si="0"/>
        <v>3</v>
      </c>
      <c r="C17" s="169">
        <f t="shared" si="0"/>
        <v>0</v>
      </c>
      <c r="D17" s="169">
        <f t="shared" si="0"/>
        <v>2</v>
      </c>
      <c r="E17" s="169">
        <f t="shared" si="1"/>
        <v>1</v>
      </c>
      <c r="F17" s="169">
        <f t="shared" si="2"/>
        <v>0</v>
      </c>
      <c r="G17" s="158">
        <v>0</v>
      </c>
      <c r="H17" s="143">
        <v>0</v>
      </c>
      <c r="I17" s="143">
        <v>0</v>
      </c>
      <c r="J17" s="169">
        <f t="shared" si="3"/>
        <v>3</v>
      </c>
      <c r="K17" s="158">
        <v>0</v>
      </c>
      <c r="L17" s="143">
        <v>2</v>
      </c>
      <c r="M17" s="143">
        <v>1</v>
      </c>
      <c r="N17" s="73">
        <v>10</v>
      </c>
      <c r="O17" s="1481"/>
      <c r="P17" s="1481"/>
      <c r="Q17" s="1481"/>
      <c r="R17" s="1481"/>
      <c r="S17" s="642"/>
      <c r="V17" s="642"/>
      <c r="W17" s="642"/>
      <c r="X17" s="642"/>
      <c r="Y17" s="1481"/>
      <c r="Z17" s="1481"/>
    </row>
    <row r="18" spans="1:26" ht="18" customHeight="1" thickBot="1" x14ac:dyDescent="0.25">
      <c r="A18" s="33">
        <v>11</v>
      </c>
      <c r="B18" s="225">
        <f>J18+F18</f>
        <v>1</v>
      </c>
      <c r="C18" s="225">
        <f t="shared" si="0"/>
        <v>0</v>
      </c>
      <c r="D18" s="225">
        <f t="shared" si="0"/>
        <v>1</v>
      </c>
      <c r="E18" s="225">
        <f t="shared" si="1"/>
        <v>0</v>
      </c>
      <c r="F18" s="225">
        <f t="shared" si="2"/>
        <v>1</v>
      </c>
      <c r="G18" s="303">
        <v>0</v>
      </c>
      <c r="H18" s="142">
        <v>1</v>
      </c>
      <c r="I18" s="142">
        <v>0</v>
      </c>
      <c r="J18" s="225">
        <f>M18+L18+K18</f>
        <v>0</v>
      </c>
      <c r="K18" s="303">
        <v>0</v>
      </c>
      <c r="L18" s="142">
        <v>0</v>
      </c>
      <c r="M18" s="142">
        <v>0</v>
      </c>
      <c r="N18" s="72">
        <v>11</v>
      </c>
      <c r="O18" s="1482"/>
      <c r="P18" s="1482"/>
      <c r="Q18" s="1482"/>
      <c r="R18" s="1482"/>
      <c r="S18" s="642"/>
      <c r="V18" s="642"/>
      <c r="W18" s="642"/>
      <c r="X18" s="642"/>
      <c r="Y18" s="1481"/>
      <c r="Z18" s="1481"/>
    </row>
    <row r="19" spans="1:26" ht="18" customHeight="1" thickBot="1" x14ac:dyDescent="0.25">
      <c r="A19" s="34">
        <v>12</v>
      </c>
      <c r="B19" s="169">
        <f t="shared" si="0"/>
        <v>4</v>
      </c>
      <c r="C19" s="169">
        <f t="shared" si="0"/>
        <v>0</v>
      </c>
      <c r="D19" s="169">
        <f t="shared" si="0"/>
        <v>3</v>
      </c>
      <c r="E19" s="169">
        <f t="shared" si="1"/>
        <v>1</v>
      </c>
      <c r="F19" s="169">
        <f t="shared" si="2"/>
        <v>4</v>
      </c>
      <c r="G19" s="158">
        <v>0</v>
      </c>
      <c r="H19" s="143">
        <v>3</v>
      </c>
      <c r="I19" s="143">
        <v>1</v>
      </c>
      <c r="J19" s="169">
        <f t="shared" si="3"/>
        <v>0</v>
      </c>
      <c r="K19" s="158">
        <v>0</v>
      </c>
      <c r="L19" s="143">
        <v>0</v>
      </c>
      <c r="M19" s="143">
        <v>0</v>
      </c>
      <c r="N19" s="73">
        <v>12</v>
      </c>
      <c r="O19" s="1482"/>
      <c r="P19" s="1482"/>
      <c r="Q19" s="1482"/>
      <c r="R19" s="1482"/>
      <c r="V19" s="642"/>
      <c r="W19" s="642"/>
      <c r="X19" s="642"/>
      <c r="Y19" s="1481"/>
      <c r="Z19" s="1481"/>
    </row>
    <row r="20" spans="1:26" ht="18" customHeight="1" thickBot="1" x14ac:dyDescent="0.25">
      <c r="A20" s="33">
        <v>13</v>
      </c>
      <c r="B20" s="225">
        <f t="shared" si="0"/>
        <v>1</v>
      </c>
      <c r="C20" s="225">
        <f t="shared" si="0"/>
        <v>0</v>
      </c>
      <c r="D20" s="225">
        <f t="shared" si="0"/>
        <v>1</v>
      </c>
      <c r="E20" s="225">
        <f t="shared" si="1"/>
        <v>0</v>
      </c>
      <c r="F20" s="225">
        <f t="shared" si="2"/>
        <v>1</v>
      </c>
      <c r="G20" s="303">
        <v>0</v>
      </c>
      <c r="H20" s="142">
        <v>1</v>
      </c>
      <c r="I20" s="142">
        <v>0</v>
      </c>
      <c r="J20" s="225">
        <f t="shared" si="3"/>
        <v>0</v>
      </c>
      <c r="K20" s="303">
        <v>0</v>
      </c>
      <c r="L20" s="142">
        <v>0</v>
      </c>
      <c r="M20" s="142">
        <v>0</v>
      </c>
      <c r="N20" s="72">
        <v>13</v>
      </c>
      <c r="O20" s="1482"/>
      <c r="P20" s="1482"/>
      <c r="Q20" s="1482"/>
      <c r="R20" s="1482"/>
      <c r="V20" s="642"/>
      <c r="W20" s="642"/>
      <c r="X20" s="642"/>
      <c r="Y20" s="1481"/>
      <c r="Z20" s="1481"/>
    </row>
    <row r="21" spans="1:26" ht="18" customHeight="1" thickBot="1" x14ac:dyDescent="0.25">
      <c r="A21" s="34">
        <v>14</v>
      </c>
      <c r="B21" s="169">
        <f t="shared" si="0"/>
        <v>9</v>
      </c>
      <c r="C21" s="169">
        <f t="shared" si="0"/>
        <v>0</v>
      </c>
      <c r="D21" s="169">
        <f t="shared" si="0"/>
        <v>3</v>
      </c>
      <c r="E21" s="169">
        <f t="shared" si="1"/>
        <v>6</v>
      </c>
      <c r="F21" s="169">
        <f t="shared" si="2"/>
        <v>5</v>
      </c>
      <c r="G21" s="158">
        <v>0</v>
      </c>
      <c r="H21" s="143">
        <v>2</v>
      </c>
      <c r="I21" s="143">
        <v>3</v>
      </c>
      <c r="J21" s="169">
        <f t="shared" si="3"/>
        <v>4</v>
      </c>
      <c r="K21" s="158">
        <v>0</v>
      </c>
      <c r="L21" s="143">
        <v>1</v>
      </c>
      <c r="M21" s="143">
        <v>3</v>
      </c>
      <c r="N21" s="73">
        <v>14</v>
      </c>
      <c r="O21" s="1482"/>
      <c r="P21" s="1482"/>
      <c r="Q21" s="1482"/>
      <c r="R21" s="1482"/>
      <c r="V21" s="642"/>
      <c r="W21" s="642"/>
      <c r="X21" s="642"/>
      <c r="Y21" s="1481"/>
      <c r="Z21" s="1481"/>
    </row>
    <row r="22" spans="1:26" ht="18" customHeight="1" thickBot="1" x14ac:dyDescent="0.25">
      <c r="A22" s="33">
        <v>15</v>
      </c>
      <c r="B22" s="225">
        <f t="shared" si="0"/>
        <v>8</v>
      </c>
      <c r="C22" s="225">
        <f t="shared" si="0"/>
        <v>0</v>
      </c>
      <c r="D22" s="225">
        <f t="shared" si="0"/>
        <v>1</v>
      </c>
      <c r="E22" s="225">
        <f t="shared" si="1"/>
        <v>7</v>
      </c>
      <c r="F22" s="225">
        <f t="shared" si="2"/>
        <v>4</v>
      </c>
      <c r="G22" s="303">
        <v>0</v>
      </c>
      <c r="H22" s="142">
        <v>1</v>
      </c>
      <c r="I22" s="142">
        <v>3</v>
      </c>
      <c r="J22" s="225">
        <f t="shared" si="3"/>
        <v>4</v>
      </c>
      <c r="K22" s="303">
        <v>0</v>
      </c>
      <c r="L22" s="142">
        <v>0</v>
      </c>
      <c r="M22" s="142">
        <v>4</v>
      </c>
      <c r="N22" s="72">
        <v>15</v>
      </c>
      <c r="O22" s="1481"/>
      <c r="P22" s="1481"/>
      <c r="Q22" s="1481"/>
      <c r="R22" s="1481"/>
      <c r="V22" s="642"/>
      <c r="W22" s="642"/>
      <c r="X22" s="642"/>
      <c r="Y22" s="1481"/>
      <c r="Z22" s="1481"/>
    </row>
    <row r="23" spans="1:26" ht="18" customHeight="1" thickBot="1" x14ac:dyDescent="0.25">
      <c r="A23" s="34">
        <v>16</v>
      </c>
      <c r="B23" s="169"/>
      <c r="C23" s="169">
        <f t="shared" si="0"/>
        <v>0</v>
      </c>
      <c r="D23" s="169">
        <f t="shared" si="0"/>
        <v>4</v>
      </c>
      <c r="E23" s="169">
        <f t="shared" si="1"/>
        <v>7</v>
      </c>
      <c r="F23" s="169">
        <f>I23+H23+G23</f>
        <v>6</v>
      </c>
      <c r="G23" s="158">
        <v>0</v>
      </c>
      <c r="H23" s="143">
        <v>2</v>
      </c>
      <c r="I23" s="143">
        <v>4</v>
      </c>
      <c r="J23" s="169">
        <f t="shared" si="3"/>
        <v>5</v>
      </c>
      <c r="K23" s="158">
        <v>0</v>
      </c>
      <c r="L23" s="143">
        <v>2</v>
      </c>
      <c r="M23" s="143">
        <v>3</v>
      </c>
      <c r="N23" s="73">
        <v>16</v>
      </c>
      <c r="O23" s="1482"/>
      <c r="P23" s="1482"/>
      <c r="Q23" s="1482"/>
      <c r="R23" s="1482"/>
      <c r="S23" s="642"/>
      <c r="V23" s="642"/>
      <c r="W23" s="642"/>
      <c r="X23" s="642"/>
      <c r="Y23" s="1481"/>
      <c r="Z23" s="1481"/>
    </row>
    <row r="24" spans="1:26" ht="18" customHeight="1" thickBot="1" x14ac:dyDescent="0.25">
      <c r="A24" s="33">
        <v>17</v>
      </c>
      <c r="B24" s="225">
        <f t="shared" si="0"/>
        <v>2</v>
      </c>
      <c r="C24" s="225">
        <f t="shared" si="0"/>
        <v>0</v>
      </c>
      <c r="D24" s="225">
        <f t="shared" si="0"/>
        <v>0</v>
      </c>
      <c r="E24" s="225">
        <f>M24+I24</f>
        <v>2</v>
      </c>
      <c r="F24" s="225">
        <f t="shared" si="2"/>
        <v>1</v>
      </c>
      <c r="G24" s="303">
        <v>0</v>
      </c>
      <c r="H24" s="142">
        <v>0</v>
      </c>
      <c r="I24" s="142">
        <v>1</v>
      </c>
      <c r="J24" s="225">
        <f t="shared" si="3"/>
        <v>1</v>
      </c>
      <c r="K24" s="303">
        <v>0</v>
      </c>
      <c r="L24" s="142">
        <v>0</v>
      </c>
      <c r="M24" s="142">
        <v>1</v>
      </c>
      <c r="N24" s="72">
        <v>17</v>
      </c>
      <c r="O24" s="1482"/>
      <c r="P24" s="1482"/>
      <c r="Q24" s="1482"/>
      <c r="R24" s="1482"/>
      <c r="S24" s="642"/>
      <c r="V24" s="642"/>
      <c r="W24" s="642"/>
      <c r="X24" s="642"/>
      <c r="Y24" s="1481"/>
      <c r="Z24" s="1481"/>
    </row>
    <row r="25" spans="1:26" ht="18" customHeight="1" thickBot="1" x14ac:dyDescent="0.25">
      <c r="A25" s="34">
        <v>18</v>
      </c>
      <c r="B25" s="169">
        <f t="shared" si="0"/>
        <v>7</v>
      </c>
      <c r="C25" s="169">
        <f t="shared" si="0"/>
        <v>0</v>
      </c>
      <c r="D25" s="169">
        <f t="shared" si="0"/>
        <v>1</v>
      </c>
      <c r="E25" s="169">
        <f t="shared" si="1"/>
        <v>6</v>
      </c>
      <c r="F25" s="169">
        <f t="shared" si="2"/>
        <v>0</v>
      </c>
      <c r="G25" s="158">
        <v>0</v>
      </c>
      <c r="H25" s="143">
        <v>0</v>
      </c>
      <c r="I25" s="143">
        <v>0</v>
      </c>
      <c r="J25" s="169">
        <f t="shared" si="3"/>
        <v>7</v>
      </c>
      <c r="K25" s="158">
        <v>0</v>
      </c>
      <c r="L25" s="143">
        <v>1</v>
      </c>
      <c r="M25" s="143">
        <v>6</v>
      </c>
      <c r="N25" s="73">
        <v>18</v>
      </c>
      <c r="O25" s="1482"/>
      <c r="P25" s="1482"/>
      <c r="Q25" s="1482"/>
      <c r="R25" s="1482"/>
      <c r="S25" s="642"/>
      <c r="V25" s="642"/>
      <c r="W25" s="642"/>
      <c r="X25" s="642"/>
      <c r="Y25" s="1481"/>
      <c r="Z25" s="1481"/>
    </row>
    <row r="26" spans="1:26" ht="18" customHeight="1" thickBot="1" x14ac:dyDescent="0.25">
      <c r="A26" s="33">
        <v>19</v>
      </c>
      <c r="B26" s="225">
        <f t="shared" si="0"/>
        <v>11</v>
      </c>
      <c r="C26" s="225">
        <f t="shared" si="0"/>
        <v>0</v>
      </c>
      <c r="D26" s="225">
        <f t="shared" si="0"/>
        <v>1</v>
      </c>
      <c r="E26" s="225">
        <f t="shared" si="1"/>
        <v>10</v>
      </c>
      <c r="F26" s="225">
        <f t="shared" si="2"/>
        <v>5</v>
      </c>
      <c r="G26" s="303">
        <v>0</v>
      </c>
      <c r="H26" s="142">
        <v>0</v>
      </c>
      <c r="I26" s="142">
        <v>5</v>
      </c>
      <c r="J26" s="225">
        <f t="shared" si="3"/>
        <v>6</v>
      </c>
      <c r="K26" s="303">
        <v>0</v>
      </c>
      <c r="L26" s="142">
        <v>1</v>
      </c>
      <c r="M26" s="142">
        <v>5</v>
      </c>
      <c r="N26" s="72">
        <v>19</v>
      </c>
      <c r="O26" s="1482"/>
      <c r="P26" s="1482"/>
      <c r="Q26" s="1482"/>
      <c r="R26" s="1482"/>
      <c r="T26" s="642"/>
      <c r="U26" s="642"/>
      <c r="V26" s="642"/>
      <c r="W26" s="642"/>
      <c r="X26" s="642"/>
      <c r="Y26" s="1481"/>
      <c r="Z26" s="1481"/>
    </row>
    <row r="27" spans="1:26" ht="18" customHeight="1" thickBot="1" x14ac:dyDescent="0.25">
      <c r="A27" s="34">
        <v>20</v>
      </c>
      <c r="B27" s="169">
        <f t="shared" si="0"/>
        <v>13</v>
      </c>
      <c r="C27" s="169">
        <f t="shared" si="0"/>
        <v>0</v>
      </c>
      <c r="D27" s="169">
        <f t="shared" si="0"/>
        <v>2</v>
      </c>
      <c r="E27" s="169">
        <f t="shared" si="1"/>
        <v>11</v>
      </c>
      <c r="F27" s="169">
        <f t="shared" si="2"/>
        <v>9</v>
      </c>
      <c r="G27" s="158">
        <v>0</v>
      </c>
      <c r="H27" s="143">
        <v>0</v>
      </c>
      <c r="I27" s="143">
        <v>9</v>
      </c>
      <c r="J27" s="169">
        <f t="shared" si="3"/>
        <v>4</v>
      </c>
      <c r="K27" s="158">
        <v>0</v>
      </c>
      <c r="L27" s="143">
        <v>2</v>
      </c>
      <c r="M27" s="143">
        <v>2</v>
      </c>
      <c r="N27" s="73">
        <v>20</v>
      </c>
      <c r="O27" s="1481"/>
      <c r="P27" s="1481"/>
      <c r="Q27" s="1481"/>
      <c r="R27" s="1481"/>
      <c r="T27" s="642"/>
      <c r="U27" s="642"/>
      <c r="V27" s="642"/>
      <c r="W27" s="642"/>
      <c r="X27" s="642"/>
      <c r="Y27" s="1481"/>
      <c r="Z27" s="1481"/>
    </row>
    <row r="28" spans="1:26" ht="18" customHeight="1" thickBot="1" x14ac:dyDescent="0.25">
      <c r="A28" s="33">
        <v>21</v>
      </c>
      <c r="B28" s="225">
        <f t="shared" si="0"/>
        <v>16</v>
      </c>
      <c r="C28" s="225">
        <f t="shared" si="0"/>
        <v>0</v>
      </c>
      <c r="D28" s="225">
        <f t="shared" si="0"/>
        <v>4</v>
      </c>
      <c r="E28" s="225">
        <f t="shared" si="1"/>
        <v>12</v>
      </c>
      <c r="F28" s="225">
        <f t="shared" si="2"/>
        <v>12</v>
      </c>
      <c r="G28" s="303">
        <v>0</v>
      </c>
      <c r="H28" s="142">
        <v>4</v>
      </c>
      <c r="I28" s="142">
        <v>8</v>
      </c>
      <c r="J28" s="225">
        <f t="shared" si="3"/>
        <v>4</v>
      </c>
      <c r="K28" s="303">
        <v>0</v>
      </c>
      <c r="L28" s="142">
        <v>0</v>
      </c>
      <c r="M28" s="142">
        <v>4</v>
      </c>
      <c r="N28" s="72">
        <v>21</v>
      </c>
      <c r="O28" s="1482"/>
      <c r="P28" s="1482"/>
      <c r="Q28" s="1482"/>
      <c r="R28" s="1482"/>
      <c r="T28" s="642"/>
      <c r="U28" s="642"/>
      <c r="V28" s="642"/>
      <c r="W28" s="642"/>
      <c r="X28" s="642"/>
      <c r="Y28" s="1481"/>
      <c r="Z28" s="1481"/>
    </row>
    <row r="29" spans="1:26" ht="18" customHeight="1" thickBot="1" x14ac:dyDescent="0.25">
      <c r="A29" s="34">
        <v>22</v>
      </c>
      <c r="B29" s="169">
        <f t="shared" si="0"/>
        <v>15</v>
      </c>
      <c r="C29" s="169">
        <f t="shared" si="0"/>
        <v>0</v>
      </c>
      <c r="D29" s="169">
        <f t="shared" si="0"/>
        <v>3</v>
      </c>
      <c r="E29" s="169">
        <f t="shared" si="1"/>
        <v>12</v>
      </c>
      <c r="F29" s="169">
        <f t="shared" si="2"/>
        <v>13</v>
      </c>
      <c r="G29" s="158">
        <v>0</v>
      </c>
      <c r="H29" s="143">
        <v>1</v>
      </c>
      <c r="I29" s="143">
        <v>12</v>
      </c>
      <c r="J29" s="169">
        <f t="shared" si="3"/>
        <v>2</v>
      </c>
      <c r="K29" s="158">
        <v>0</v>
      </c>
      <c r="L29" s="143">
        <v>2</v>
      </c>
      <c r="M29" s="143">
        <v>0</v>
      </c>
      <c r="N29" s="73">
        <v>22</v>
      </c>
      <c r="O29" s="1482"/>
      <c r="P29" s="1482"/>
      <c r="Q29" s="1482"/>
      <c r="R29" s="1482"/>
      <c r="T29" s="642"/>
      <c r="U29" s="642"/>
      <c r="V29" s="642"/>
      <c r="W29" s="642"/>
      <c r="X29" s="642"/>
      <c r="Y29" s="1481"/>
      <c r="Z29" s="1481"/>
    </row>
    <row r="30" spans="1:26" ht="18" customHeight="1" thickBot="1" x14ac:dyDescent="0.25">
      <c r="A30" s="33">
        <v>23</v>
      </c>
      <c r="B30" s="225">
        <f t="shared" ref="B30:D32" si="4">J30+F30</f>
        <v>24</v>
      </c>
      <c r="C30" s="225">
        <f t="shared" si="4"/>
        <v>0</v>
      </c>
      <c r="D30" s="225">
        <f t="shared" si="4"/>
        <v>2</v>
      </c>
      <c r="E30" s="225">
        <f t="shared" ref="E30:E32" si="5">M30+I30</f>
        <v>22</v>
      </c>
      <c r="F30" s="225">
        <f t="shared" si="2"/>
        <v>22</v>
      </c>
      <c r="G30" s="303">
        <v>0</v>
      </c>
      <c r="H30" s="142">
        <v>1</v>
      </c>
      <c r="I30" s="142">
        <v>21</v>
      </c>
      <c r="J30" s="225">
        <f t="shared" si="3"/>
        <v>2</v>
      </c>
      <c r="K30" s="303">
        <v>0</v>
      </c>
      <c r="L30" s="142">
        <v>1</v>
      </c>
      <c r="M30" s="142">
        <v>1</v>
      </c>
      <c r="N30" s="72">
        <v>23</v>
      </c>
      <c r="O30" s="1482"/>
      <c r="P30" s="1482"/>
      <c r="Q30" s="1482"/>
      <c r="R30" s="1482"/>
      <c r="T30" s="642"/>
      <c r="U30" s="642"/>
      <c r="V30" s="642"/>
      <c r="W30" s="642"/>
      <c r="X30" s="642"/>
      <c r="Y30" s="1481"/>
      <c r="Z30" s="1481"/>
    </row>
    <row r="31" spans="1:26" ht="18" customHeight="1" thickBot="1" x14ac:dyDescent="0.25">
      <c r="A31" s="34">
        <v>24</v>
      </c>
      <c r="B31" s="169">
        <f t="shared" si="4"/>
        <v>16</v>
      </c>
      <c r="C31" s="169">
        <f t="shared" si="4"/>
        <v>0</v>
      </c>
      <c r="D31" s="169">
        <f t="shared" si="4"/>
        <v>2</v>
      </c>
      <c r="E31" s="169">
        <f t="shared" si="5"/>
        <v>14</v>
      </c>
      <c r="F31" s="169">
        <f t="shared" si="2"/>
        <v>15</v>
      </c>
      <c r="G31" s="158">
        <v>0</v>
      </c>
      <c r="H31" s="143">
        <v>2</v>
      </c>
      <c r="I31" s="143">
        <v>13</v>
      </c>
      <c r="J31" s="169">
        <f t="shared" si="3"/>
        <v>1</v>
      </c>
      <c r="K31" s="158">
        <v>0</v>
      </c>
      <c r="L31" s="143">
        <v>0</v>
      </c>
      <c r="M31" s="143">
        <v>1</v>
      </c>
      <c r="N31" s="73">
        <v>24</v>
      </c>
      <c r="O31" s="1482"/>
      <c r="P31" s="1482"/>
      <c r="Q31" s="1482"/>
      <c r="R31" s="1482"/>
      <c r="T31" s="642"/>
      <c r="U31" s="642"/>
      <c r="V31" s="642"/>
      <c r="W31" s="642"/>
      <c r="X31" s="642"/>
      <c r="Y31" s="1481"/>
      <c r="Z31" s="1481"/>
    </row>
    <row r="32" spans="1:26" ht="18" customHeight="1" thickBot="1" x14ac:dyDescent="0.25">
      <c r="A32" s="33">
        <v>25</v>
      </c>
      <c r="B32" s="225">
        <f t="shared" si="4"/>
        <v>18</v>
      </c>
      <c r="C32" s="225">
        <f t="shared" si="4"/>
        <v>0</v>
      </c>
      <c r="D32" s="225">
        <f t="shared" si="4"/>
        <v>2</v>
      </c>
      <c r="E32" s="225">
        <f t="shared" si="5"/>
        <v>16</v>
      </c>
      <c r="F32" s="225">
        <f t="shared" si="2"/>
        <v>13</v>
      </c>
      <c r="G32" s="303">
        <v>0</v>
      </c>
      <c r="H32" s="142">
        <v>0</v>
      </c>
      <c r="I32" s="142">
        <v>13</v>
      </c>
      <c r="J32" s="225">
        <f t="shared" si="3"/>
        <v>5</v>
      </c>
      <c r="K32" s="303">
        <v>0</v>
      </c>
      <c r="L32" s="142">
        <v>2</v>
      </c>
      <c r="M32" s="142">
        <v>3</v>
      </c>
      <c r="N32" s="72">
        <v>25</v>
      </c>
      <c r="O32" s="1481"/>
      <c r="P32" s="1481"/>
      <c r="Q32" s="1481"/>
      <c r="R32" s="1481"/>
      <c r="T32" s="642"/>
      <c r="U32" s="642"/>
      <c r="V32" s="642"/>
      <c r="W32" s="642"/>
      <c r="X32" s="642"/>
      <c r="Y32" s="1481"/>
      <c r="Z32" s="1481"/>
    </row>
    <row r="33" spans="1:26" ht="18" customHeight="1" thickBot="1" x14ac:dyDescent="0.25">
      <c r="A33" s="34">
        <v>26</v>
      </c>
      <c r="B33" s="169">
        <f t="shared" si="0"/>
        <v>23</v>
      </c>
      <c r="C33" s="169">
        <f t="shared" si="0"/>
        <v>0</v>
      </c>
      <c r="D33" s="169">
        <f t="shared" si="0"/>
        <v>4</v>
      </c>
      <c r="E33" s="169">
        <f t="shared" si="1"/>
        <v>19</v>
      </c>
      <c r="F33" s="169">
        <f t="shared" si="2"/>
        <v>19</v>
      </c>
      <c r="G33" s="158">
        <v>0</v>
      </c>
      <c r="H33" s="143">
        <v>2</v>
      </c>
      <c r="I33" s="143">
        <v>17</v>
      </c>
      <c r="J33" s="169">
        <f t="shared" si="3"/>
        <v>4</v>
      </c>
      <c r="K33" s="158">
        <v>0</v>
      </c>
      <c r="L33" s="143">
        <v>2</v>
      </c>
      <c r="M33" s="143">
        <v>2</v>
      </c>
      <c r="N33" s="73">
        <v>26</v>
      </c>
      <c r="O33" s="1482"/>
      <c r="P33" s="1482"/>
      <c r="Q33" s="1482"/>
      <c r="R33" s="1482"/>
      <c r="T33" s="642"/>
      <c r="U33" s="642"/>
      <c r="V33" s="642"/>
      <c r="W33" s="642"/>
      <c r="X33" s="642"/>
      <c r="Y33" s="1481"/>
      <c r="Z33" s="1481"/>
    </row>
    <row r="34" spans="1:26" ht="18" customHeight="1" thickBot="1" x14ac:dyDescent="0.25">
      <c r="A34" s="33">
        <v>27</v>
      </c>
      <c r="B34" s="225">
        <f t="shared" si="0"/>
        <v>27</v>
      </c>
      <c r="C34" s="225">
        <f t="shared" si="0"/>
        <v>0</v>
      </c>
      <c r="D34" s="225">
        <f t="shared" si="0"/>
        <v>3</v>
      </c>
      <c r="E34" s="225">
        <f t="shared" si="1"/>
        <v>24</v>
      </c>
      <c r="F34" s="225">
        <f t="shared" si="2"/>
        <v>24</v>
      </c>
      <c r="G34" s="303">
        <v>0</v>
      </c>
      <c r="H34" s="142">
        <v>2</v>
      </c>
      <c r="I34" s="142">
        <v>22</v>
      </c>
      <c r="J34" s="225">
        <f t="shared" si="3"/>
        <v>3</v>
      </c>
      <c r="K34" s="303">
        <v>0</v>
      </c>
      <c r="L34" s="142">
        <v>1</v>
      </c>
      <c r="M34" s="142">
        <v>2</v>
      </c>
      <c r="N34" s="72">
        <v>27</v>
      </c>
      <c r="O34" s="1482"/>
      <c r="P34" s="1482"/>
      <c r="Q34" s="1482"/>
      <c r="R34" s="1482"/>
      <c r="T34" s="642"/>
      <c r="U34" s="642"/>
      <c r="V34" s="642"/>
      <c r="W34" s="642"/>
      <c r="X34" s="642"/>
      <c r="Y34" s="1481"/>
      <c r="Z34" s="1481"/>
    </row>
    <row r="35" spans="1:26" ht="18" customHeight="1" thickBot="1" x14ac:dyDescent="0.25">
      <c r="A35" s="34">
        <v>28</v>
      </c>
      <c r="B35" s="169">
        <f t="shared" si="0"/>
        <v>19</v>
      </c>
      <c r="C35" s="169">
        <f t="shared" si="0"/>
        <v>0</v>
      </c>
      <c r="D35" s="169">
        <f t="shared" si="0"/>
        <v>2</v>
      </c>
      <c r="E35" s="169">
        <f t="shared" si="1"/>
        <v>17</v>
      </c>
      <c r="F35" s="169">
        <f t="shared" si="2"/>
        <v>15</v>
      </c>
      <c r="G35" s="158">
        <v>0</v>
      </c>
      <c r="H35" s="143">
        <v>2</v>
      </c>
      <c r="I35" s="143">
        <v>13</v>
      </c>
      <c r="J35" s="169">
        <f t="shared" si="3"/>
        <v>4</v>
      </c>
      <c r="K35" s="158">
        <v>0</v>
      </c>
      <c r="L35" s="143">
        <v>0</v>
      </c>
      <c r="M35" s="143">
        <v>4</v>
      </c>
      <c r="N35" s="73">
        <v>28</v>
      </c>
      <c r="O35" s="1482"/>
      <c r="P35" s="1482"/>
      <c r="Q35" s="1482"/>
      <c r="R35" s="1482"/>
      <c r="T35" s="642"/>
      <c r="U35" s="642"/>
      <c r="V35" s="642"/>
      <c r="W35" s="642"/>
      <c r="X35" s="642"/>
      <c r="Y35" s="1481"/>
      <c r="Z35" s="1481"/>
    </row>
    <row r="36" spans="1:26" ht="18" customHeight="1" thickBot="1" x14ac:dyDescent="0.25">
      <c r="A36" s="33">
        <v>29</v>
      </c>
      <c r="B36" s="225">
        <f t="shared" si="0"/>
        <v>23</v>
      </c>
      <c r="C36" s="225">
        <f t="shared" si="0"/>
        <v>0</v>
      </c>
      <c r="D36" s="225">
        <f t="shared" si="0"/>
        <v>2</v>
      </c>
      <c r="E36" s="225">
        <f t="shared" si="1"/>
        <v>21</v>
      </c>
      <c r="F36" s="225">
        <f t="shared" si="2"/>
        <v>20</v>
      </c>
      <c r="G36" s="303">
        <v>0</v>
      </c>
      <c r="H36" s="142">
        <v>1</v>
      </c>
      <c r="I36" s="142">
        <v>19</v>
      </c>
      <c r="J36" s="225">
        <f t="shared" si="3"/>
        <v>3</v>
      </c>
      <c r="K36" s="303">
        <v>0</v>
      </c>
      <c r="L36" s="142">
        <v>1</v>
      </c>
      <c r="M36" s="142">
        <v>2</v>
      </c>
      <c r="N36" s="72">
        <v>29</v>
      </c>
      <c r="O36" s="1482"/>
      <c r="P36" s="1482"/>
      <c r="Q36" s="1482"/>
      <c r="R36" s="1482"/>
      <c r="T36" s="642"/>
      <c r="U36" s="642"/>
      <c r="V36" s="642"/>
      <c r="W36" s="642"/>
      <c r="X36" s="642"/>
      <c r="Y36" s="1481"/>
      <c r="Z36" s="1481"/>
    </row>
    <row r="37" spans="1:26" ht="18" customHeight="1" thickBot="1" x14ac:dyDescent="0.25">
      <c r="A37" s="34">
        <v>30</v>
      </c>
      <c r="B37" s="169">
        <f t="shared" si="0"/>
        <v>35</v>
      </c>
      <c r="C37" s="169">
        <f t="shared" si="0"/>
        <v>0</v>
      </c>
      <c r="D37" s="169">
        <f t="shared" si="0"/>
        <v>8</v>
      </c>
      <c r="E37" s="169">
        <f t="shared" si="1"/>
        <v>27</v>
      </c>
      <c r="F37" s="169">
        <f t="shared" si="2"/>
        <v>33</v>
      </c>
      <c r="G37" s="158">
        <v>0</v>
      </c>
      <c r="H37" s="143">
        <v>7</v>
      </c>
      <c r="I37" s="143">
        <v>26</v>
      </c>
      <c r="J37" s="169">
        <f t="shared" si="3"/>
        <v>2</v>
      </c>
      <c r="K37" s="158">
        <v>0</v>
      </c>
      <c r="L37" s="143">
        <v>1</v>
      </c>
      <c r="M37" s="143">
        <v>1</v>
      </c>
      <c r="N37" s="73">
        <v>30</v>
      </c>
      <c r="O37" s="1481"/>
      <c r="P37" s="1481"/>
      <c r="Q37" s="1481"/>
      <c r="R37" s="1481"/>
      <c r="S37" s="642"/>
      <c r="T37" s="642"/>
      <c r="U37" s="642"/>
      <c r="V37" s="642"/>
      <c r="W37" s="642"/>
      <c r="X37" s="642"/>
      <c r="Y37" s="1481"/>
      <c r="Z37" s="1481"/>
    </row>
    <row r="38" spans="1:26" ht="18" customHeight="1" thickBot="1" x14ac:dyDescent="0.25">
      <c r="A38" s="33">
        <v>31</v>
      </c>
      <c r="B38" s="159">
        <f t="shared" si="0"/>
        <v>32</v>
      </c>
      <c r="C38" s="159">
        <f t="shared" si="0"/>
        <v>0</v>
      </c>
      <c r="D38" s="159">
        <f t="shared" si="0"/>
        <v>2</v>
      </c>
      <c r="E38" s="159">
        <f t="shared" si="1"/>
        <v>30</v>
      </c>
      <c r="F38" s="159">
        <f t="shared" si="2"/>
        <v>27</v>
      </c>
      <c r="G38" s="159">
        <v>0</v>
      </c>
      <c r="H38" s="142">
        <v>2</v>
      </c>
      <c r="I38" s="142">
        <v>25</v>
      </c>
      <c r="J38" s="159">
        <f t="shared" si="3"/>
        <v>5</v>
      </c>
      <c r="K38" s="159">
        <v>0</v>
      </c>
      <c r="L38" s="142">
        <v>0</v>
      </c>
      <c r="M38" s="142">
        <v>5</v>
      </c>
      <c r="N38" s="72">
        <v>31</v>
      </c>
      <c r="O38" s="1482"/>
      <c r="P38" s="1482"/>
      <c r="Q38" s="1482"/>
      <c r="R38" s="1482"/>
      <c r="S38" s="642"/>
      <c r="T38" s="642"/>
      <c r="U38" s="642"/>
      <c r="V38" s="642"/>
      <c r="W38" s="642"/>
      <c r="X38" s="642"/>
      <c r="Y38" s="1481"/>
      <c r="Z38" s="1481"/>
    </row>
    <row r="39" spans="1:26" ht="18" customHeight="1" thickBot="1" x14ac:dyDescent="0.25">
      <c r="A39" s="34">
        <v>32</v>
      </c>
      <c r="B39" s="169">
        <f t="shared" si="0"/>
        <v>22</v>
      </c>
      <c r="C39" s="169">
        <f t="shared" si="0"/>
        <v>0</v>
      </c>
      <c r="D39" s="169">
        <f t="shared" si="0"/>
        <v>3</v>
      </c>
      <c r="E39" s="169">
        <f t="shared" si="1"/>
        <v>19</v>
      </c>
      <c r="F39" s="160">
        <f t="shared" si="2"/>
        <v>19</v>
      </c>
      <c r="G39" s="160">
        <v>0</v>
      </c>
      <c r="H39" s="143">
        <v>3</v>
      </c>
      <c r="I39" s="143">
        <v>16</v>
      </c>
      <c r="J39" s="160">
        <f t="shared" si="3"/>
        <v>3</v>
      </c>
      <c r="K39" s="158">
        <v>0</v>
      </c>
      <c r="L39" s="143">
        <v>0</v>
      </c>
      <c r="M39" s="143">
        <v>3</v>
      </c>
      <c r="N39" s="73">
        <v>32</v>
      </c>
      <c r="O39" s="1482"/>
      <c r="P39" s="1482"/>
      <c r="Q39" s="1482"/>
      <c r="R39" s="1482"/>
      <c r="S39" s="642"/>
      <c r="T39" s="642"/>
      <c r="U39" s="642"/>
      <c r="V39" s="642"/>
      <c r="W39" s="642"/>
      <c r="X39" s="642"/>
      <c r="Y39" s="1481"/>
      <c r="Z39" s="1481"/>
    </row>
    <row r="40" spans="1:26" ht="18" customHeight="1" thickBot="1" x14ac:dyDescent="0.25">
      <c r="A40" s="33">
        <v>33</v>
      </c>
      <c r="B40" s="159">
        <f t="shared" si="0"/>
        <v>24</v>
      </c>
      <c r="C40" s="159">
        <f t="shared" si="0"/>
        <v>0</v>
      </c>
      <c r="D40" s="159">
        <f t="shared" si="0"/>
        <v>6</v>
      </c>
      <c r="E40" s="159">
        <f t="shared" si="1"/>
        <v>18</v>
      </c>
      <c r="F40" s="159">
        <f t="shared" si="2"/>
        <v>21</v>
      </c>
      <c r="G40" s="159">
        <v>0</v>
      </c>
      <c r="H40" s="142">
        <v>5</v>
      </c>
      <c r="I40" s="142">
        <v>16</v>
      </c>
      <c r="J40" s="159">
        <f t="shared" si="3"/>
        <v>3</v>
      </c>
      <c r="K40" s="159">
        <v>0</v>
      </c>
      <c r="L40" s="142">
        <v>1</v>
      </c>
      <c r="M40" s="142">
        <v>2</v>
      </c>
      <c r="N40" s="72">
        <v>33</v>
      </c>
      <c r="O40" s="1482"/>
      <c r="P40" s="1482"/>
      <c r="Q40" s="1482"/>
      <c r="R40" s="1482"/>
      <c r="S40" s="642"/>
      <c r="T40" s="642"/>
      <c r="U40" s="642"/>
      <c r="V40" s="642"/>
      <c r="W40" s="642"/>
      <c r="X40" s="642"/>
      <c r="Y40" s="1481"/>
      <c r="Z40" s="1481"/>
    </row>
    <row r="41" spans="1:26" ht="18" customHeight="1" thickBot="1" x14ac:dyDescent="0.25">
      <c r="A41" s="999">
        <v>34</v>
      </c>
      <c r="B41" s="169">
        <f t="shared" si="0"/>
        <v>32</v>
      </c>
      <c r="C41" s="169">
        <f t="shared" si="0"/>
        <v>0</v>
      </c>
      <c r="D41" s="169">
        <f t="shared" si="0"/>
        <v>6</v>
      </c>
      <c r="E41" s="169">
        <f t="shared" si="1"/>
        <v>26</v>
      </c>
      <c r="F41" s="169">
        <f t="shared" si="2"/>
        <v>29</v>
      </c>
      <c r="G41" s="169">
        <v>0</v>
      </c>
      <c r="H41" s="144">
        <v>5</v>
      </c>
      <c r="I41" s="144">
        <v>24</v>
      </c>
      <c r="J41" s="169">
        <f t="shared" si="3"/>
        <v>3</v>
      </c>
      <c r="K41" s="169">
        <v>0</v>
      </c>
      <c r="L41" s="144">
        <v>1</v>
      </c>
      <c r="M41" s="144">
        <v>2</v>
      </c>
      <c r="N41" s="1000">
        <v>34</v>
      </c>
      <c r="O41" s="1482"/>
      <c r="P41" s="1482"/>
      <c r="Q41" s="1482"/>
      <c r="R41" s="1482"/>
      <c r="S41" s="642"/>
      <c r="T41" s="642"/>
      <c r="U41" s="642"/>
      <c r="V41" s="642"/>
      <c r="W41" s="642"/>
      <c r="X41" s="642"/>
      <c r="Y41" s="1481"/>
      <c r="Z41" s="1481"/>
    </row>
    <row r="42" spans="1:26" ht="18" customHeight="1" thickBot="1" x14ac:dyDescent="0.25">
      <c r="A42" s="33">
        <v>35</v>
      </c>
      <c r="B42" s="225">
        <f t="shared" si="0"/>
        <v>40</v>
      </c>
      <c r="C42" s="225">
        <f t="shared" si="0"/>
        <v>0</v>
      </c>
      <c r="D42" s="225">
        <f t="shared" si="0"/>
        <v>6</v>
      </c>
      <c r="E42" s="225">
        <f t="shared" si="1"/>
        <v>34</v>
      </c>
      <c r="F42" s="225">
        <f t="shared" si="2"/>
        <v>35</v>
      </c>
      <c r="G42" s="303">
        <v>0</v>
      </c>
      <c r="H42" s="142">
        <v>4</v>
      </c>
      <c r="I42" s="142">
        <v>31</v>
      </c>
      <c r="J42" s="225">
        <f t="shared" si="3"/>
        <v>5</v>
      </c>
      <c r="K42" s="303">
        <v>0</v>
      </c>
      <c r="L42" s="142">
        <v>2</v>
      </c>
      <c r="M42" s="142">
        <v>3</v>
      </c>
      <c r="N42" s="72">
        <v>35</v>
      </c>
      <c r="O42" s="1481"/>
      <c r="P42" s="1481"/>
      <c r="Q42" s="1481"/>
      <c r="R42" s="1481"/>
      <c r="S42" s="642"/>
      <c r="T42" s="642"/>
      <c r="U42" s="642"/>
      <c r="V42" s="642"/>
      <c r="W42" s="642"/>
      <c r="X42" s="642"/>
      <c r="Y42" s="1481"/>
      <c r="Z42" s="1481"/>
    </row>
    <row r="43" spans="1:26" ht="18" customHeight="1" thickBot="1" x14ac:dyDescent="0.25">
      <c r="A43" s="34">
        <v>36</v>
      </c>
      <c r="B43" s="169">
        <f t="shared" si="0"/>
        <v>32</v>
      </c>
      <c r="C43" s="169">
        <f t="shared" si="0"/>
        <v>0</v>
      </c>
      <c r="D43" s="169">
        <f t="shared" si="0"/>
        <v>5</v>
      </c>
      <c r="E43" s="169">
        <f t="shared" si="1"/>
        <v>27</v>
      </c>
      <c r="F43" s="169">
        <f t="shared" si="2"/>
        <v>31</v>
      </c>
      <c r="G43" s="158">
        <v>0</v>
      </c>
      <c r="H43" s="143">
        <v>4</v>
      </c>
      <c r="I43" s="143">
        <v>27</v>
      </c>
      <c r="J43" s="169">
        <f t="shared" si="3"/>
        <v>1</v>
      </c>
      <c r="K43" s="158">
        <v>0</v>
      </c>
      <c r="L43" s="143">
        <v>1</v>
      </c>
      <c r="M43" s="143">
        <v>0</v>
      </c>
      <c r="N43" s="73">
        <v>36</v>
      </c>
      <c r="O43" s="1482"/>
      <c r="P43" s="1482"/>
      <c r="Q43" s="1482"/>
      <c r="R43" s="1482"/>
      <c r="S43" s="642"/>
      <c r="T43" s="642"/>
      <c r="U43" s="642"/>
      <c r="V43" s="642"/>
      <c r="W43" s="642"/>
      <c r="X43" s="642"/>
      <c r="Y43" s="1481"/>
      <c r="Z43" s="1481"/>
    </row>
    <row r="44" spans="1:26" ht="18" customHeight="1" thickBot="1" x14ac:dyDescent="0.25">
      <c r="A44" s="33">
        <v>37</v>
      </c>
      <c r="B44" s="225">
        <f t="shared" si="0"/>
        <v>46</v>
      </c>
      <c r="C44" s="225">
        <f t="shared" si="0"/>
        <v>0</v>
      </c>
      <c r="D44" s="225">
        <f t="shared" si="0"/>
        <v>5</v>
      </c>
      <c r="E44" s="225">
        <f t="shared" si="1"/>
        <v>41</v>
      </c>
      <c r="F44" s="225">
        <f t="shared" si="2"/>
        <v>42</v>
      </c>
      <c r="G44" s="303">
        <v>0</v>
      </c>
      <c r="H44" s="142">
        <v>5</v>
      </c>
      <c r="I44" s="142">
        <v>37</v>
      </c>
      <c r="J44" s="225">
        <f t="shared" si="3"/>
        <v>4</v>
      </c>
      <c r="K44" s="303">
        <v>0</v>
      </c>
      <c r="L44" s="142">
        <v>0</v>
      </c>
      <c r="M44" s="142">
        <v>4</v>
      </c>
      <c r="N44" s="72">
        <v>37</v>
      </c>
      <c r="O44" s="1482"/>
      <c r="P44" s="1482"/>
      <c r="Q44" s="1482"/>
      <c r="R44" s="1482"/>
      <c r="S44" s="642"/>
      <c r="T44" s="642"/>
      <c r="U44" s="642"/>
      <c r="V44" s="642"/>
      <c r="W44" s="642"/>
      <c r="X44" s="642"/>
      <c r="Y44" s="1481"/>
      <c r="Z44" s="1481"/>
    </row>
    <row r="45" spans="1:26" ht="18" customHeight="1" thickBot="1" x14ac:dyDescent="0.25">
      <c r="A45" s="34">
        <v>38</v>
      </c>
      <c r="B45" s="169">
        <f t="shared" si="0"/>
        <v>38</v>
      </c>
      <c r="C45" s="169">
        <f t="shared" si="0"/>
        <v>0</v>
      </c>
      <c r="D45" s="169">
        <f t="shared" si="0"/>
        <v>6</v>
      </c>
      <c r="E45" s="169">
        <f t="shared" si="1"/>
        <v>32</v>
      </c>
      <c r="F45" s="169">
        <f t="shared" si="2"/>
        <v>37</v>
      </c>
      <c r="G45" s="158">
        <v>0</v>
      </c>
      <c r="H45" s="143">
        <v>6</v>
      </c>
      <c r="I45" s="143">
        <v>31</v>
      </c>
      <c r="J45" s="169">
        <f t="shared" si="3"/>
        <v>1</v>
      </c>
      <c r="K45" s="158">
        <v>0</v>
      </c>
      <c r="L45" s="143">
        <v>0</v>
      </c>
      <c r="M45" s="143">
        <v>1</v>
      </c>
      <c r="N45" s="73">
        <v>38</v>
      </c>
      <c r="O45" s="1482"/>
      <c r="P45" s="1482"/>
      <c r="Q45" s="1482"/>
      <c r="R45" s="1482"/>
      <c r="S45" s="642"/>
      <c r="T45" s="642"/>
      <c r="U45" s="642"/>
      <c r="V45" s="642"/>
      <c r="W45" s="642"/>
      <c r="X45" s="642"/>
      <c r="Y45" s="1481"/>
      <c r="Z45" s="1481"/>
    </row>
    <row r="46" spans="1:26" ht="18" customHeight="1" thickBot="1" x14ac:dyDescent="0.25">
      <c r="A46" s="33">
        <v>39</v>
      </c>
      <c r="B46" s="225">
        <f t="shared" ref="B46:D71" si="6">J46+F46</f>
        <v>31</v>
      </c>
      <c r="C46" s="225">
        <f t="shared" si="6"/>
        <v>0</v>
      </c>
      <c r="D46" s="225">
        <f t="shared" si="6"/>
        <v>11</v>
      </c>
      <c r="E46" s="225">
        <f t="shared" ref="E46:E71" si="7">M46+I46</f>
        <v>20</v>
      </c>
      <c r="F46" s="225">
        <f t="shared" si="2"/>
        <v>27</v>
      </c>
      <c r="G46" s="303">
        <v>0</v>
      </c>
      <c r="H46" s="142">
        <v>9</v>
      </c>
      <c r="I46" s="142">
        <v>18</v>
      </c>
      <c r="J46" s="225">
        <f t="shared" si="3"/>
        <v>4</v>
      </c>
      <c r="K46" s="303">
        <v>0</v>
      </c>
      <c r="L46" s="142">
        <v>2</v>
      </c>
      <c r="M46" s="142">
        <v>2</v>
      </c>
      <c r="N46" s="72">
        <v>39</v>
      </c>
      <c r="O46" s="1482"/>
      <c r="P46" s="1482"/>
      <c r="Q46" s="1482"/>
      <c r="R46" s="1482"/>
      <c r="T46" s="642"/>
      <c r="U46" s="642"/>
      <c r="V46" s="642"/>
      <c r="W46" s="642"/>
      <c r="X46" s="642"/>
      <c r="Y46" s="1481"/>
      <c r="Z46" s="1481"/>
    </row>
    <row r="47" spans="1:26" ht="18" customHeight="1" thickBot="1" x14ac:dyDescent="0.25">
      <c r="A47" s="34">
        <v>40</v>
      </c>
      <c r="B47" s="169">
        <f t="shared" si="6"/>
        <v>36</v>
      </c>
      <c r="C47" s="169">
        <f t="shared" si="6"/>
        <v>0</v>
      </c>
      <c r="D47" s="169">
        <f t="shared" si="6"/>
        <v>10</v>
      </c>
      <c r="E47" s="169">
        <f t="shared" si="7"/>
        <v>26</v>
      </c>
      <c r="F47" s="169">
        <f t="shared" si="2"/>
        <v>30</v>
      </c>
      <c r="G47" s="158">
        <v>0</v>
      </c>
      <c r="H47" s="143">
        <v>7</v>
      </c>
      <c r="I47" s="143">
        <v>23</v>
      </c>
      <c r="J47" s="169">
        <f t="shared" si="3"/>
        <v>6</v>
      </c>
      <c r="K47" s="158">
        <v>0</v>
      </c>
      <c r="L47" s="143">
        <v>3</v>
      </c>
      <c r="M47" s="143">
        <v>3</v>
      </c>
      <c r="N47" s="73">
        <v>40</v>
      </c>
      <c r="O47" s="1481"/>
      <c r="P47" s="1481"/>
      <c r="Q47" s="1481"/>
      <c r="R47" s="1481"/>
      <c r="T47" s="642"/>
      <c r="U47" s="642"/>
      <c r="V47" s="642"/>
      <c r="W47" s="642"/>
      <c r="X47" s="642"/>
      <c r="Y47" s="1481"/>
      <c r="Z47" s="1481"/>
    </row>
    <row r="48" spans="1:26" ht="18" customHeight="1" thickBot="1" x14ac:dyDescent="0.25">
      <c r="A48" s="33">
        <v>41</v>
      </c>
      <c r="B48" s="225">
        <f t="shared" si="6"/>
        <v>46</v>
      </c>
      <c r="C48" s="225">
        <f t="shared" si="6"/>
        <v>0</v>
      </c>
      <c r="D48" s="225">
        <f t="shared" si="6"/>
        <v>8</v>
      </c>
      <c r="E48" s="225">
        <f t="shared" si="7"/>
        <v>38</v>
      </c>
      <c r="F48" s="225">
        <f t="shared" si="2"/>
        <v>40</v>
      </c>
      <c r="G48" s="303">
        <v>0</v>
      </c>
      <c r="H48" s="142">
        <v>5</v>
      </c>
      <c r="I48" s="142">
        <v>35</v>
      </c>
      <c r="J48" s="225">
        <f t="shared" si="3"/>
        <v>6</v>
      </c>
      <c r="K48" s="303">
        <v>0</v>
      </c>
      <c r="L48" s="142">
        <v>3</v>
      </c>
      <c r="M48" s="142">
        <v>3</v>
      </c>
      <c r="N48" s="72">
        <v>41</v>
      </c>
      <c r="O48" s="1482"/>
      <c r="P48" s="1482"/>
      <c r="Q48" s="1482"/>
      <c r="R48" s="1482"/>
      <c r="T48" s="642"/>
      <c r="U48" s="642"/>
      <c r="V48" s="642"/>
      <c r="W48" s="642"/>
      <c r="X48" s="642"/>
      <c r="Y48" s="1481"/>
      <c r="Z48" s="1481"/>
    </row>
    <row r="49" spans="1:26" ht="18" customHeight="1" thickBot="1" x14ac:dyDescent="0.25">
      <c r="A49" s="34">
        <v>42</v>
      </c>
      <c r="B49" s="169">
        <f t="shared" si="6"/>
        <v>44</v>
      </c>
      <c r="C49" s="169">
        <f t="shared" si="6"/>
        <v>0</v>
      </c>
      <c r="D49" s="169">
        <f t="shared" si="6"/>
        <v>3</v>
      </c>
      <c r="E49" s="169">
        <f t="shared" si="7"/>
        <v>41</v>
      </c>
      <c r="F49" s="169">
        <f t="shared" si="2"/>
        <v>42</v>
      </c>
      <c r="G49" s="158">
        <v>0</v>
      </c>
      <c r="H49" s="143">
        <v>2</v>
      </c>
      <c r="I49" s="143">
        <v>40</v>
      </c>
      <c r="J49" s="169">
        <f t="shared" si="3"/>
        <v>2</v>
      </c>
      <c r="K49" s="158">
        <v>0</v>
      </c>
      <c r="L49" s="143">
        <v>1</v>
      </c>
      <c r="M49" s="143">
        <v>1</v>
      </c>
      <c r="N49" s="73">
        <v>42</v>
      </c>
      <c r="O49" s="1482"/>
      <c r="P49" s="1482"/>
      <c r="Q49" s="1482"/>
      <c r="R49" s="1482"/>
      <c r="T49" s="642"/>
      <c r="U49" s="642"/>
      <c r="V49" s="642"/>
      <c r="W49" s="642"/>
      <c r="X49" s="642"/>
      <c r="Y49" s="1481"/>
      <c r="Z49" s="1481"/>
    </row>
    <row r="50" spans="1:26" ht="18" customHeight="1" thickBot="1" x14ac:dyDescent="0.25">
      <c r="A50" s="33">
        <v>43</v>
      </c>
      <c r="B50" s="225">
        <f t="shared" si="6"/>
        <v>40</v>
      </c>
      <c r="C50" s="225">
        <f t="shared" si="6"/>
        <v>0</v>
      </c>
      <c r="D50" s="225">
        <f t="shared" si="6"/>
        <v>6</v>
      </c>
      <c r="E50" s="225">
        <f t="shared" si="7"/>
        <v>34</v>
      </c>
      <c r="F50" s="225">
        <f t="shared" si="2"/>
        <v>37</v>
      </c>
      <c r="G50" s="303">
        <v>0</v>
      </c>
      <c r="H50" s="142">
        <v>6</v>
      </c>
      <c r="I50" s="142">
        <v>31</v>
      </c>
      <c r="J50" s="225">
        <f t="shared" si="3"/>
        <v>3</v>
      </c>
      <c r="K50" s="303">
        <v>0</v>
      </c>
      <c r="L50" s="142">
        <v>0</v>
      </c>
      <c r="M50" s="142">
        <v>3</v>
      </c>
      <c r="N50" s="72">
        <v>43</v>
      </c>
      <c r="O50" s="1482"/>
      <c r="P50" s="1482"/>
      <c r="Q50" s="1482"/>
      <c r="R50" s="1482"/>
      <c r="T50" s="642"/>
      <c r="U50" s="642"/>
      <c r="V50" s="642"/>
      <c r="W50" s="642"/>
      <c r="X50" s="642"/>
      <c r="Y50" s="1481"/>
      <c r="Z50" s="1481"/>
    </row>
    <row r="51" spans="1:26" ht="18" customHeight="1" thickBot="1" x14ac:dyDescent="0.25">
      <c r="A51" s="34">
        <v>44</v>
      </c>
      <c r="B51" s="169">
        <f t="shared" si="6"/>
        <v>43</v>
      </c>
      <c r="C51" s="169">
        <f t="shared" si="6"/>
        <v>0</v>
      </c>
      <c r="D51" s="169">
        <f t="shared" si="6"/>
        <v>6</v>
      </c>
      <c r="E51" s="169">
        <f t="shared" si="7"/>
        <v>37</v>
      </c>
      <c r="F51" s="169">
        <f t="shared" si="2"/>
        <v>40</v>
      </c>
      <c r="G51" s="158">
        <v>0</v>
      </c>
      <c r="H51" s="143">
        <v>5</v>
      </c>
      <c r="I51" s="143">
        <v>35</v>
      </c>
      <c r="J51" s="169">
        <f t="shared" si="3"/>
        <v>3</v>
      </c>
      <c r="K51" s="158">
        <v>0</v>
      </c>
      <c r="L51" s="143">
        <v>1</v>
      </c>
      <c r="M51" s="143">
        <v>2</v>
      </c>
      <c r="N51" s="73">
        <v>44</v>
      </c>
      <c r="O51" s="1482"/>
      <c r="P51" s="1482"/>
      <c r="Q51" s="1482"/>
      <c r="R51" s="1482"/>
      <c r="T51" s="642"/>
      <c r="U51" s="642"/>
      <c r="V51" s="642"/>
      <c r="W51" s="642"/>
      <c r="X51" s="642"/>
      <c r="Y51" s="1481"/>
      <c r="Z51" s="1481"/>
    </row>
    <row r="52" spans="1:26" ht="18" customHeight="1" thickBot="1" x14ac:dyDescent="0.25">
      <c r="A52" s="33">
        <v>45</v>
      </c>
      <c r="B52" s="225">
        <f t="shared" si="6"/>
        <v>41</v>
      </c>
      <c r="C52" s="225">
        <f t="shared" si="6"/>
        <v>0</v>
      </c>
      <c r="D52" s="225">
        <f t="shared" si="6"/>
        <v>10</v>
      </c>
      <c r="E52" s="225">
        <f t="shared" si="7"/>
        <v>31</v>
      </c>
      <c r="F52" s="225">
        <f t="shared" si="2"/>
        <v>38</v>
      </c>
      <c r="G52" s="303">
        <v>0</v>
      </c>
      <c r="H52" s="142">
        <v>9</v>
      </c>
      <c r="I52" s="142">
        <v>29</v>
      </c>
      <c r="J52" s="225">
        <f t="shared" si="3"/>
        <v>3</v>
      </c>
      <c r="K52" s="303">
        <v>0</v>
      </c>
      <c r="L52" s="142">
        <v>1</v>
      </c>
      <c r="M52" s="142">
        <v>2</v>
      </c>
      <c r="N52" s="72">
        <v>45</v>
      </c>
      <c r="O52" s="1481"/>
      <c r="P52" s="1481"/>
      <c r="Q52" s="1481"/>
      <c r="R52" s="1481"/>
      <c r="S52" s="642"/>
      <c r="T52" s="642"/>
      <c r="U52" s="642"/>
      <c r="V52" s="642"/>
      <c r="W52" s="642"/>
      <c r="X52" s="642"/>
      <c r="Y52" s="1481"/>
      <c r="Z52" s="1481"/>
    </row>
    <row r="53" spans="1:26" ht="18" customHeight="1" thickBot="1" x14ac:dyDescent="0.25">
      <c r="A53" s="34">
        <v>46</v>
      </c>
      <c r="B53" s="169">
        <f t="shared" si="6"/>
        <v>45</v>
      </c>
      <c r="C53" s="169">
        <f t="shared" si="6"/>
        <v>0</v>
      </c>
      <c r="D53" s="169">
        <f t="shared" si="6"/>
        <v>5</v>
      </c>
      <c r="E53" s="169">
        <f t="shared" si="7"/>
        <v>40</v>
      </c>
      <c r="F53" s="169">
        <f t="shared" si="2"/>
        <v>34</v>
      </c>
      <c r="G53" s="158">
        <v>0</v>
      </c>
      <c r="H53" s="143">
        <v>3</v>
      </c>
      <c r="I53" s="143">
        <v>31</v>
      </c>
      <c r="J53" s="169">
        <f t="shared" si="3"/>
        <v>11</v>
      </c>
      <c r="K53" s="158">
        <v>0</v>
      </c>
      <c r="L53" s="143">
        <v>2</v>
      </c>
      <c r="M53" s="143">
        <v>9</v>
      </c>
      <c r="N53" s="73">
        <v>46</v>
      </c>
      <c r="O53" s="1482"/>
      <c r="P53" s="1482"/>
      <c r="Q53" s="1482"/>
      <c r="R53" s="1482"/>
      <c r="S53" s="642"/>
      <c r="T53" s="642"/>
      <c r="U53" s="642"/>
      <c r="V53" s="642"/>
      <c r="W53" s="642"/>
      <c r="X53" s="642"/>
      <c r="Y53" s="1481"/>
      <c r="Z53" s="1481"/>
    </row>
    <row r="54" spans="1:26" ht="18" customHeight="1" thickBot="1" x14ac:dyDescent="0.25">
      <c r="A54" s="33">
        <v>47</v>
      </c>
      <c r="B54" s="225">
        <f t="shared" si="6"/>
        <v>35</v>
      </c>
      <c r="C54" s="225">
        <f t="shared" si="6"/>
        <v>0</v>
      </c>
      <c r="D54" s="225">
        <f t="shared" si="6"/>
        <v>9</v>
      </c>
      <c r="E54" s="225">
        <f t="shared" si="7"/>
        <v>26</v>
      </c>
      <c r="F54" s="225">
        <f t="shared" si="2"/>
        <v>31</v>
      </c>
      <c r="G54" s="303">
        <v>0</v>
      </c>
      <c r="H54" s="142">
        <v>8</v>
      </c>
      <c r="I54" s="142">
        <v>23</v>
      </c>
      <c r="J54" s="225">
        <f t="shared" si="3"/>
        <v>4</v>
      </c>
      <c r="K54" s="303">
        <v>0</v>
      </c>
      <c r="L54" s="142">
        <v>1</v>
      </c>
      <c r="M54" s="142">
        <v>3</v>
      </c>
      <c r="N54" s="72">
        <v>47</v>
      </c>
      <c r="O54" s="1482"/>
      <c r="P54" s="1482"/>
      <c r="Q54" s="1482"/>
      <c r="R54" s="1482"/>
      <c r="S54" s="642"/>
      <c r="T54" s="642"/>
      <c r="U54" s="642"/>
      <c r="V54" s="642"/>
      <c r="W54" s="642"/>
      <c r="X54" s="642"/>
      <c r="Y54" s="1481"/>
      <c r="Z54" s="1481"/>
    </row>
    <row r="55" spans="1:26" ht="18" customHeight="1" thickBot="1" x14ac:dyDescent="0.25">
      <c r="A55" s="34">
        <v>48</v>
      </c>
      <c r="B55" s="169">
        <f t="shared" si="6"/>
        <v>36</v>
      </c>
      <c r="C55" s="169">
        <f t="shared" si="6"/>
        <v>0</v>
      </c>
      <c r="D55" s="169">
        <f t="shared" si="6"/>
        <v>7</v>
      </c>
      <c r="E55" s="169">
        <f t="shared" si="7"/>
        <v>29</v>
      </c>
      <c r="F55" s="169">
        <f t="shared" si="2"/>
        <v>28</v>
      </c>
      <c r="G55" s="158">
        <v>0</v>
      </c>
      <c r="H55" s="143">
        <v>4</v>
      </c>
      <c r="I55" s="143">
        <v>24</v>
      </c>
      <c r="J55" s="169">
        <f t="shared" si="3"/>
        <v>8</v>
      </c>
      <c r="K55" s="158">
        <v>0</v>
      </c>
      <c r="L55" s="143">
        <v>3</v>
      </c>
      <c r="M55" s="143">
        <v>5</v>
      </c>
      <c r="N55" s="73">
        <v>48</v>
      </c>
      <c r="O55" s="1482"/>
      <c r="P55" s="1482"/>
      <c r="Q55" s="1482"/>
      <c r="R55" s="1482"/>
      <c r="S55" s="642"/>
      <c r="T55" s="642"/>
      <c r="U55" s="642"/>
      <c r="V55" s="642"/>
      <c r="W55" s="642"/>
      <c r="X55" s="642"/>
      <c r="Y55" s="1481"/>
      <c r="Z55" s="1481"/>
    </row>
    <row r="56" spans="1:26" ht="18" customHeight="1" thickBot="1" x14ac:dyDescent="0.25">
      <c r="A56" s="33">
        <v>49</v>
      </c>
      <c r="B56" s="225">
        <f t="shared" si="6"/>
        <v>35</v>
      </c>
      <c r="C56" s="225">
        <f t="shared" si="6"/>
        <v>0</v>
      </c>
      <c r="D56" s="225">
        <f t="shared" si="6"/>
        <v>8</v>
      </c>
      <c r="E56" s="225">
        <f t="shared" si="7"/>
        <v>27</v>
      </c>
      <c r="F56" s="225">
        <f t="shared" si="2"/>
        <v>31</v>
      </c>
      <c r="G56" s="303">
        <v>0</v>
      </c>
      <c r="H56" s="142">
        <v>6</v>
      </c>
      <c r="I56" s="142">
        <v>25</v>
      </c>
      <c r="J56" s="225">
        <f t="shared" si="3"/>
        <v>4</v>
      </c>
      <c r="K56" s="303">
        <v>0</v>
      </c>
      <c r="L56" s="142">
        <v>2</v>
      </c>
      <c r="M56" s="142">
        <v>2</v>
      </c>
      <c r="N56" s="72">
        <v>49</v>
      </c>
      <c r="O56" s="1482"/>
      <c r="P56" s="1482"/>
      <c r="Q56" s="1482"/>
      <c r="R56" s="1482"/>
      <c r="S56" s="642"/>
      <c r="T56" s="642"/>
      <c r="U56" s="642"/>
      <c r="V56" s="642"/>
      <c r="W56" s="642"/>
      <c r="X56" s="642"/>
      <c r="Y56" s="1481"/>
      <c r="Z56" s="1481"/>
    </row>
    <row r="57" spans="1:26" ht="18" customHeight="1" thickBot="1" x14ac:dyDescent="0.25">
      <c r="A57" s="34">
        <v>50</v>
      </c>
      <c r="B57" s="169">
        <f t="shared" si="6"/>
        <v>46</v>
      </c>
      <c r="C57" s="169">
        <f t="shared" si="6"/>
        <v>0</v>
      </c>
      <c r="D57" s="169">
        <f t="shared" si="6"/>
        <v>11</v>
      </c>
      <c r="E57" s="169">
        <f t="shared" si="7"/>
        <v>35</v>
      </c>
      <c r="F57" s="169">
        <f t="shared" si="2"/>
        <v>39</v>
      </c>
      <c r="G57" s="158">
        <v>0</v>
      </c>
      <c r="H57" s="143">
        <v>7</v>
      </c>
      <c r="I57" s="143">
        <v>32</v>
      </c>
      <c r="J57" s="169">
        <f t="shared" si="3"/>
        <v>7</v>
      </c>
      <c r="K57" s="158">
        <v>0</v>
      </c>
      <c r="L57" s="143">
        <v>4</v>
      </c>
      <c r="M57" s="143">
        <v>3</v>
      </c>
      <c r="N57" s="73">
        <v>50</v>
      </c>
      <c r="O57" s="1481"/>
      <c r="P57" s="1481"/>
      <c r="Q57" s="1481"/>
      <c r="R57" s="1481"/>
      <c r="S57" s="642"/>
      <c r="T57" s="642"/>
      <c r="U57" s="642"/>
      <c r="V57" s="642"/>
      <c r="W57" s="642"/>
      <c r="X57" s="642"/>
      <c r="Y57" s="1481"/>
      <c r="Z57" s="1481"/>
    </row>
    <row r="58" spans="1:26" ht="18" customHeight="1" thickBot="1" x14ac:dyDescent="0.25">
      <c r="A58" s="33">
        <v>51</v>
      </c>
      <c r="B58" s="225">
        <f t="shared" si="6"/>
        <v>32</v>
      </c>
      <c r="C58" s="225">
        <f t="shared" si="6"/>
        <v>0</v>
      </c>
      <c r="D58" s="225">
        <f t="shared" si="6"/>
        <v>6</v>
      </c>
      <c r="E58" s="225">
        <f t="shared" si="7"/>
        <v>26</v>
      </c>
      <c r="F58" s="225">
        <f t="shared" si="2"/>
        <v>30</v>
      </c>
      <c r="G58" s="303">
        <v>0</v>
      </c>
      <c r="H58" s="142">
        <v>6</v>
      </c>
      <c r="I58" s="142">
        <v>24</v>
      </c>
      <c r="J58" s="225">
        <f t="shared" si="3"/>
        <v>2</v>
      </c>
      <c r="K58" s="303">
        <v>0</v>
      </c>
      <c r="L58" s="142">
        <v>0</v>
      </c>
      <c r="M58" s="142">
        <v>2</v>
      </c>
      <c r="N58" s="72">
        <v>51</v>
      </c>
      <c r="O58" s="1482"/>
      <c r="P58" s="1482"/>
      <c r="Q58" s="1482"/>
      <c r="R58" s="1482"/>
      <c r="S58" s="642"/>
      <c r="T58" s="642"/>
      <c r="U58" s="642"/>
      <c r="V58" s="642"/>
      <c r="W58" s="642"/>
      <c r="X58" s="642"/>
      <c r="Y58" s="1481"/>
      <c r="Z58" s="1481"/>
    </row>
    <row r="59" spans="1:26" ht="18" customHeight="1" thickBot="1" x14ac:dyDescent="0.25">
      <c r="A59" s="34">
        <v>52</v>
      </c>
      <c r="B59" s="169">
        <f t="shared" si="6"/>
        <v>41</v>
      </c>
      <c r="C59" s="169">
        <f t="shared" si="6"/>
        <v>0</v>
      </c>
      <c r="D59" s="169">
        <f t="shared" si="6"/>
        <v>8</v>
      </c>
      <c r="E59" s="169">
        <f t="shared" si="7"/>
        <v>33</v>
      </c>
      <c r="F59" s="169">
        <f t="shared" si="2"/>
        <v>34</v>
      </c>
      <c r="G59" s="158">
        <v>0</v>
      </c>
      <c r="H59" s="143">
        <v>6</v>
      </c>
      <c r="I59" s="143">
        <v>28</v>
      </c>
      <c r="J59" s="169">
        <f t="shared" si="3"/>
        <v>7</v>
      </c>
      <c r="K59" s="158">
        <v>0</v>
      </c>
      <c r="L59" s="143">
        <v>2</v>
      </c>
      <c r="M59" s="143">
        <v>5</v>
      </c>
      <c r="N59" s="73">
        <v>52</v>
      </c>
      <c r="O59" s="1482"/>
      <c r="P59" s="1482"/>
      <c r="Q59" s="1482"/>
      <c r="R59" s="1482"/>
      <c r="S59" s="642"/>
      <c r="T59" s="642"/>
      <c r="U59" s="642"/>
      <c r="V59" s="642"/>
      <c r="W59" s="642"/>
      <c r="X59" s="642"/>
      <c r="Y59" s="1481"/>
      <c r="Z59" s="1481"/>
    </row>
    <row r="60" spans="1:26" ht="18" customHeight="1" thickBot="1" x14ac:dyDescent="0.25">
      <c r="A60" s="33">
        <v>53</v>
      </c>
      <c r="B60" s="225">
        <f t="shared" si="6"/>
        <v>46</v>
      </c>
      <c r="C60" s="225">
        <f t="shared" si="6"/>
        <v>0</v>
      </c>
      <c r="D60" s="225">
        <f t="shared" si="6"/>
        <v>6</v>
      </c>
      <c r="E60" s="225">
        <f t="shared" si="7"/>
        <v>40</v>
      </c>
      <c r="F60" s="225">
        <f t="shared" si="2"/>
        <v>42</v>
      </c>
      <c r="G60" s="303">
        <v>0</v>
      </c>
      <c r="H60" s="142">
        <v>5</v>
      </c>
      <c r="I60" s="142">
        <v>37</v>
      </c>
      <c r="J60" s="225">
        <f t="shared" si="3"/>
        <v>4</v>
      </c>
      <c r="K60" s="303">
        <v>0</v>
      </c>
      <c r="L60" s="142">
        <v>1</v>
      </c>
      <c r="M60" s="142">
        <v>3</v>
      </c>
      <c r="N60" s="72">
        <v>53</v>
      </c>
      <c r="O60" s="1482"/>
      <c r="P60" s="1482"/>
      <c r="Q60" s="1482"/>
      <c r="R60" s="1482"/>
      <c r="S60" s="642"/>
      <c r="T60" s="642"/>
      <c r="U60" s="642"/>
      <c r="V60" s="642"/>
      <c r="W60" s="642"/>
      <c r="X60" s="642"/>
      <c r="Y60" s="1481"/>
      <c r="Z60" s="1481"/>
    </row>
    <row r="61" spans="1:26" ht="18" customHeight="1" thickBot="1" x14ac:dyDescent="0.25">
      <c r="A61" s="34">
        <v>54</v>
      </c>
      <c r="B61" s="169">
        <f t="shared" si="6"/>
        <v>42</v>
      </c>
      <c r="C61" s="169">
        <f t="shared" si="6"/>
        <v>0</v>
      </c>
      <c r="D61" s="169">
        <f t="shared" si="6"/>
        <v>15</v>
      </c>
      <c r="E61" s="169">
        <f t="shared" si="7"/>
        <v>27</v>
      </c>
      <c r="F61" s="169">
        <f t="shared" si="2"/>
        <v>32</v>
      </c>
      <c r="G61" s="158">
        <v>0</v>
      </c>
      <c r="H61" s="143">
        <v>11</v>
      </c>
      <c r="I61" s="143">
        <v>21</v>
      </c>
      <c r="J61" s="169">
        <f t="shared" si="3"/>
        <v>10</v>
      </c>
      <c r="K61" s="158">
        <v>0</v>
      </c>
      <c r="L61" s="143">
        <v>4</v>
      </c>
      <c r="M61" s="143">
        <v>6</v>
      </c>
      <c r="N61" s="73">
        <v>54</v>
      </c>
      <c r="O61" s="1482"/>
      <c r="P61" s="1482"/>
      <c r="Q61" s="1482"/>
      <c r="R61" s="1482"/>
      <c r="S61" s="642"/>
      <c r="T61" s="642"/>
      <c r="U61" s="642"/>
      <c r="V61" s="642"/>
      <c r="W61" s="642"/>
      <c r="X61" s="642"/>
      <c r="Y61" s="1481"/>
      <c r="Z61" s="1481"/>
    </row>
    <row r="62" spans="1:26" ht="18" customHeight="1" thickBot="1" x14ac:dyDescent="0.25">
      <c r="A62" s="33">
        <v>55</v>
      </c>
      <c r="B62" s="225">
        <f t="shared" si="6"/>
        <v>36</v>
      </c>
      <c r="C62" s="225">
        <f t="shared" si="6"/>
        <v>0</v>
      </c>
      <c r="D62" s="225">
        <f t="shared" si="6"/>
        <v>5</v>
      </c>
      <c r="E62" s="225">
        <f t="shared" si="7"/>
        <v>31</v>
      </c>
      <c r="F62" s="225">
        <f t="shared" si="2"/>
        <v>33</v>
      </c>
      <c r="G62" s="303">
        <v>0</v>
      </c>
      <c r="H62" s="142">
        <v>3</v>
      </c>
      <c r="I62" s="142">
        <v>30</v>
      </c>
      <c r="J62" s="225">
        <f t="shared" si="3"/>
        <v>3</v>
      </c>
      <c r="K62" s="303">
        <v>0</v>
      </c>
      <c r="L62" s="142">
        <v>2</v>
      </c>
      <c r="M62" s="142">
        <v>1</v>
      </c>
      <c r="N62" s="72">
        <v>55</v>
      </c>
      <c r="O62" s="1481"/>
      <c r="P62" s="1481"/>
      <c r="Q62" s="1481"/>
      <c r="R62" s="1481"/>
      <c r="S62" s="642"/>
      <c r="T62" s="642"/>
      <c r="U62" s="642"/>
      <c r="V62" s="642"/>
      <c r="W62" s="642"/>
      <c r="X62" s="642"/>
      <c r="Y62" s="1481"/>
      <c r="Z62" s="1481"/>
    </row>
    <row r="63" spans="1:26" ht="18" customHeight="1" thickBot="1" x14ac:dyDescent="0.25">
      <c r="A63" s="34">
        <v>56</v>
      </c>
      <c r="B63" s="169">
        <f t="shared" si="6"/>
        <v>32</v>
      </c>
      <c r="C63" s="169">
        <f t="shared" si="6"/>
        <v>0</v>
      </c>
      <c r="D63" s="169">
        <f t="shared" si="6"/>
        <v>9</v>
      </c>
      <c r="E63" s="169">
        <f t="shared" si="7"/>
        <v>23</v>
      </c>
      <c r="F63" s="169">
        <f t="shared" si="2"/>
        <v>21</v>
      </c>
      <c r="G63" s="158">
        <v>0</v>
      </c>
      <c r="H63" s="143">
        <v>5</v>
      </c>
      <c r="I63" s="143">
        <v>16</v>
      </c>
      <c r="J63" s="169">
        <f t="shared" si="3"/>
        <v>11</v>
      </c>
      <c r="K63" s="158">
        <v>0</v>
      </c>
      <c r="L63" s="143">
        <v>4</v>
      </c>
      <c r="M63" s="143">
        <v>7</v>
      </c>
      <c r="N63" s="73">
        <v>56</v>
      </c>
      <c r="O63" s="1482"/>
      <c r="P63" s="1482"/>
      <c r="Q63" s="1482"/>
      <c r="R63" s="1482"/>
      <c r="S63" s="642"/>
      <c r="T63" s="642"/>
      <c r="U63" s="642"/>
      <c r="V63" s="642"/>
      <c r="W63" s="642"/>
      <c r="X63" s="642"/>
      <c r="Y63" s="1481"/>
      <c r="Z63" s="1481"/>
    </row>
    <row r="64" spans="1:26" ht="18" customHeight="1" thickBot="1" x14ac:dyDescent="0.25">
      <c r="A64" s="33">
        <v>57</v>
      </c>
      <c r="B64" s="225">
        <f t="shared" si="6"/>
        <v>38</v>
      </c>
      <c r="C64" s="225">
        <f t="shared" si="6"/>
        <v>0</v>
      </c>
      <c r="D64" s="225">
        <f t="shared" si="6"/>
        <v>11</v>
      </c>
      <c r="E64" s="225">
        <f t="shared" si="7"/>
        <v>27</v>
      </c>
      <c r="F64" s="225">
        <f t="shared" si="2"/>
        <v>27</v>
      </c>
      <c r="G64" s="303">
        <v>0</v>
      </c>
      <c r="H64" s="142">
        <v>5</v>
      </c>
      <c r="I64" s="142">
        <v>22</v>
      </c>
      <c r="J64" s="225">
        <f t="shared" si="3"/>
        <v>11</v>
      </c>
      <c r="K64" s="303">
        <v>0</v>
      </c>
      <c r="L64" s="142">
        <v>6</v>
      </c>
      <c r="M64" s="142">
        <v>5</v>
      </c>
      <c r="N64" s="72">
        <v>57</v>
      </c>
      <c r="O64" s="1482"/>
      <c r="P64" s="1482"/>
      <c r="Q64" s="1482"/>
      <c r="R64" s="1482"/>
      <c r="S64" s="642"/>
      <c r="T64" s="642"/>
      <c r="U64" s="642"/>
      <c r="V64" s="642"/>
      <c r="W64" s="642"/>
      <c r="X64" s="642"/>
      <c r="Y64" s="1481"/>
      <c r="Z64" s="1481"/>
    </row>
    <row r="65" spans="1:26" ht="18" customHeight="1" thickBot="1" x14ac:dyDescent="0.25">
      <c r="A65" s="34">
        <v>58</v>
      </c>
      <c r="B65" s="169">
        <f t="shared" si="6"/>
        <v>31</v>
      </c>
      <c r="C65" s="169">
        <f t="shared" si="6"/>
        <v>0</v>
      </c>
      <c r="D65" s="169">
        <f t="shared" si="6"/>
        <v>10</v>
      </c>
      <c r="E65" s="169">
        <f t="shared" si="7"/>
        <v>21</v>
      </c>
      <c r="F65" s="169">
        <f t="shared" si="2"/>
        <v>23</v>
      </c>
      <c r="G65" s="158">
        <v>0</v>
      </c>
      <c r="H65" s="143">
        <v>8</v>
      </c>
      <c r="I65" s="143">
        <v>15</v>
      </c>
      <c r="J65" s="169">
        <f t="shared" si="3"/>
        <v>8</v>
      </c>
      <c r="K65" s="158">
        <v>0</v>
      </c>
      <c r="L65" s="143">
        <v>2</v>
      </c>
      <c r="M65" s="143">
        <v>6</v>
      </c>
      <c r="N65" s="73">
        <v>58</v>
      </c>
      <c r="O65" s="1482"/>
      <c r="P65" s="1482"/>
      <c r="Q65" s="1482"/>
      <c r="R65" s="1482"/>
      <c r="S65" s="642"/>
      <c r="T65" s="642"/>
      <c r="U65" s="642"/>
      <c r="V65" s="642"/>
      <c r="W65" s="642"/>
      <c r="X65" s="642"/>
      <c r="Y65" s="1481"/>
      <c r="Z65" s="1481"/>
    </row>
    <row r="66" spans="1:26" ht="18" customHeight="1" thickBot="1" x14ac:dyDescent="0.25">
      <c r="A66" s="33">
        <v>59</v>
      </c>
      <c r="B66" s="225">
        <f t="shared" si="6"/>
        <v>47</v>
      </c>
      <c r="C66" s="225">
        <f t="shared" si="6"/>
        <v>0</v>
      </c>
      <c r="D66" s="225">
        <f t="shared" si="6"/>
        <v>12</v>
      </c>
      <c r="E66" s="225">
        <f t="shared" si="7"/>
        <v>35</v>
      </c>
      <c r="F66" s="225">
        <f t="shared" si="2"/>
        <v>33</v>
      </c>
      <c r="G66" s="303">
        <v>0</v>
      </c>
      <c r="H66" s="142">
        <v>8</v>
      </c>
      <c r="I66" s="142">
        <v>25</v>
      </c>
      <c r="J66" s="225">
        <f t="shared" si="3"/>
        <v>14</v>
      </c>
      <c r="K66" s="303">
        <v>0</v>
      </c>
      <c r="L66" s="142">
        <v>4</v>
      </c>
      <c r="M66" s="142">
        <v>10</v>
      </c>
      <c r="N66" s="72">
        <v>59</v>
      </c>
      <c r="O66" s="1482"/>
      <c r="P66" s="1482"/>
      <c r="Q66" s="1482"/>
      <c r="R66" s="1482"/>
      <c r="S66" s="642"/>
      <c r="T66" s="642"/>
      <c r="U66" s="642"/>
      <c r="V66" s="642"/>
      <c r="W66" s="642"/>
      <c r="X66" s="642"/>
      <c r="Y66" s="1481"/>
      <c r="Z66" s="1481"/>
    </row>
    <row r="67" spans="1:26" ht="18" customHeight="1" thickBot="1" x14ac:dyDescent="0.25">
      <c r="A67" s="34">
        <v>60</v>
      </c>
      <c r="B67" s="169">
        <f t="shared" si="6"/>
        <v>38</v>
      </c>
      <c r="C67" s="169">
        <f t="shared" si="6"/>
        <v>0</v>
      </c>
      <c r="D67" s="169">
        <f t="shared" si="6"/>
        <v>10</v>
      </c>
      <c r="E67" s="169">
        <f t="shared" si="7"/>
        <v>28</v>
      </c>
      <c r="F67" s="169">
        <f t="shared" si="2"/>
        <v>28</v>
      </c>
      <c r="G67" s="158">
        <v>0</v>
      </c>
      <c r="H67" s="143">
        <v>8</v>
      </c>
      <c r="I67" s="143">
        <v>20</v>
      </c>
      <c r="J67" s="169">
        <f t="shared" si="3"/>
        <v>10</v>
      </c>
      <c r="K67" s="158">
        <v>0</v>
      </c>
      <c r="L67" s="143">
        <v>2</v>
      </c>
      <c r="M67" s="143">
        <v>8</v>
      </c>
      <c r="N67" s="73">
        <v>60</v>
      </c>
      <c r="O67" s="1481"/>
      <c r="P67" s="1481"/>
      <c r="Q67" s="1481"/>
      <c r="R67" s="1481"/>
      <c r="S67" s="642"/>
      <c r="T67" s="642"/>
      <c r="U67" s="642"/>
      <c r="V67" s="642"/>
      <c r="W67" s="642"/>
      <c r="X67" s="642"/>
      <c r="Y67" s="1481"/>
      <c r="Z67" s="1481"/>
    </row>
    <row r="68" spans="1:26" ht="18" customHeight="1" thickBot="1" x14ac:dyDescent="0.25">
      <c r="A68" s="33">
        <v>61</v>
      </c>
      <c r="B68" s="225">
        <f t="shared" si="6"/>
        <v>33</v>
      </c>
      <c r="C68" s="225">
        <f t="shared" si="6"/>
        <v>0</v>
      </c>
      <c r="D68" s="225">
        <f t="shared" si="6"/>
        <v>6</v>
      </c>
      <c r="E68" s="225">
        <f t="shared" si="7"/>
        <v>27</v>
      </c>
      <c r="F68" s="225">
        <f t="shared" si="2"/>
        <v>21</v>
      </c>
      <c r="G68" s="303">
        <v>0</v>
      </c>
      <c r="H68" s="142">
        <v>2</v>
      </c>
      <c r="I68" s="142">
        <v>19</v>
      </c>
      <c r="J68" s="225">
        <f t="shared" si="3"/>
        <v>12</v>
      </c>
      <c r="K68" s="303">
        <v>0</v>
      </c>
      <c r="L68" s="142">
        <v>4</v>
      </c>
      <c r="M68" s="142">
        <v>8</v>
      </c>
      <c r="N68" s="72">
        <v>61</v>
      </c>
      <c r="O68" s="1482"/>
      <c r="P68" s="1482"/>
      <c r="Q68" s="1482"/>
      <c r="R68" s="1482"/>
      <c r="S68" s="642"/>
      <c r="T68" s="642"/>
      <c r="U68" s="642"/>
      <c r="V68" s="642"/>
      <c r="W68" s="642"/>
      <c r="X68" s="642"/>
      <c r="Y68" s="1481"/>
      <c r="Z68" s="1481"/>
    </row>
    <row r="69" spans="1:26" ht="18" customHeight="1" thickBot="1" x14ac:dyDescent="0.25">
      <c r="A69" s="34">
        <v>62</v>
      </c>
      <c r="B69" s="169">
        <f t="shared" si="6"/>
        <v>32</v>
      </c>
      <c r="C69" s="169">
        <f t="shared" si="6"/>
        <v>0</v>
      </c>
      <c r="D69" s="169">
        <f t="shared" si="6"/>
        <v>7</v>
      </c>
      <c r="E69" s="169">
        <f t="shared" si="7"/>
        <v>25</v>
      </c>
      <c r="F69" s="169">
        <f t="shared" si="2"/>
        <v>22</v>
      </c>
      <c r="G69" s="158">
        <v>0</v>
      </c>
      <c r="H69" s="143">
        <v>5</v>
      </c>
      <c r="I69" s="143">
        <v>17</v>
      </c>
      <c r="J69" s="169">
        <f t="shared" si="3"/>
        <v>10</v>
      </c>
      <c r="K69" s="158">
        <v>0</v>
      </c>
      <c r="L69" s="143">
        <v>2</v>
      </c>
      <c r="M69" s="143">
        <v>8</v>
      </c>
      <c r="N69" s="73">
        <v>62</v>
      </c>
      <c r="O69" s="1482"/>
      <c r="P69" s="1482"/>
      <c r="Q69" s="1482"/>
      <c r="R69" s="1482"/>
      <c r="S69" s="642"/>
      <c r="T69" s="642"/>
      <c r="U69" s="642"/>
      <c r="V69" s="642"/>
      <c r="W69" s="642"/>
      <c r="X69" s="642"/>
      <c r="Y69" s="1481"/>
      <c r="Z69" s="1481"/>
    </row>
    <row r="70" spans="1:26" ht="18" customHeight="1" thickBot="1" x14ac:dyDescent="0.25">
      <c r="A70" s="33">
        <v>63</v>
      </c>
      <c r="B70" s="225">
        <f t="shared" si="6"/>
        <v>34</v>
      </c>
      <c r="C70" s="225">
        <f t="shared" si="6"/>
        <v>0</v>
      </c>
      <c r="D70" s="225">
        <f t="shared" si="6"/>
        <v>11</v>
      </c>
      <c r="E70" s="225">
        <f t="shared" si="7"/>
        <v>23</v>
      </c>
      <c r="F70" s="225">
        <f t="shared" si="2"/>
        <v>18</v>
      </c>
      <c r="G70" s="303">
        <v>0</v>
      </c>
      <c r="H70" s="142">
        <v>4</v>
      </c>
      <c r="I70" s="142">
        <v>14</v>
      </c>
      <c r="J70" s="225">
        <f t="shared" si="3"/>
        <v>16</v>
      </c>
      <c r="K70" s="303">
        <v>0</v>
      </c>
      <c r="L70" s="142">
        <v>7</v>
      </c>
      <c r="M70" s="142">
        <v>9</v>
      </c>
      <c r="N70" s="72">
        <v>63</v>
      </c>
      <c r="O70" s="1482"/>
      <c r="P70" s="1482"/>
      <c r="Q70" s="1482"/>
      <c r="R70" s="1482"/>
      <c r="S70" s="642"/>
      <c r="T70" s="642"/>
      <c r="U70" s="642"/>
      <c r="V70" s="642"/>
      <c r="W70" s="642"/>
      <c r="X70" s="642"/>
      <c r="Y70" s="1481"/>
      <c r="Z70" s="1481"/>
    </row>
    <row r="71" spans="1:26" ht="18" customHeight="1" thickBot="1" x14ac:dyDescent="0.25">
      <c r="A71" s="34">
        <v>64</v>
      </c>
      <c r="B71" s="169">
        <f t="shared" si="6"/>
        <v>50</v>
      </c>
      <c r="C71" s="169">
        <f t="shared" si="6"/>
        <v>0</v>
      </c>
      <c r="D71" s="169">
        <f t="shared" si="6"/>
        <v>17</v>
      </c>
      <c r="E71" s="169">
        <f t="shared" si="7"/>
        <v>33</v>
      </c>
      <c r="F71" s="169">
        <f t="shared" si="2"/>
        <v>37</v>
      </c>
      <c r="G71" s="158">
        <v>0</v>
      </c>
      <c r="H71" s="143">
        <v>12</v>
      </c>
      <c r="I71" s="143">
        <v>25</v>
      </c>
      <c r="J71" s="169">
        <f t="shared" si="3"/>
        <v>13</v>
      </c>
      <c r="K71" s="158">
        <v>0</v>
      </c>
      <c r="L71" s="143">
        <v>5</v>
      </c>
      <c r="M71" s="143">
        <v>8</v>
      </c>
      <c r="N71" s="73">
        <v>64</v>
      </c>
      <c r="O71" s="1482"/>
      <c r="P71" s="1482"/>
      <c r="Q71" s="1482"/>
      <c r="R71" s="1482"/>
      <c r="S71" s="642"/>
      <c r="T71" s="642"/>
      <c r="U71" s="642"/>
      <c r="V71" s="642"/>
      <c r="W71" s="642"/>
      <c r="X71" s="642"/>
      <c r="Y71" s="1481"/>
      <c r="Z71" s="1481"/>
    </row>
    <row r="72" spans="1:26" ht="18" customHeight="1" thickBot="1" x14ac:dyDescent="0.25">
      <c r="A72" s="33">
        <v>65</v>
      </c>
      <c r="B72" s="225">
        <f t="shared" ref="B72:D103" si="8">J72+F72</f>
        <v>24</v>
      </c>
      <c r="C72" s="225">
        <f t="shared" si="8"/>
        <v>0</v>
      </c>
      <c r="D72" s="225">
        <f t="shared" si="8"/>
        <v>11</v>
      </c>
      <c r="E72" s="225">
        <f t="shared" ref="E72:E103" si="9">M72+I72</f>
        <v>13</v>
      </c>
      <c r="F72" s="225">
        <f t="shared" ref="F72:F103" si="10">I72+H72+G72</f>
        <v>14</v>
      </c>
      <c r="G72" s="303">
        <v>0</v>
      </c>
      <c r="H72" s="142">
        <v>6</v>
      </c>
      <c r="I72" s="142">
        <v>8</v>
      </c>
      <c r="J72" s="225">
        <f t="shared" ref="J72:J103" si="11">M72+L72+K72</f>
        <v>10</v>
      </c>
      <c r="K72" s="303">
        <v>0</v>
      </c>
      <c r="L72" s="142">
        <v>5</v>
      </c>
      <c r="M72" s="142">
        <v>5</v>
      </c>
      <c r="N72" s="72">
        <v>65</v>
      </c>
      <c r="O72" s="1481"/>
      <c r="P72" s="1481"/>
      <c r="Q72" s="1481"/>
      <c r="R72" s="1481"/>
      <c r="S72" s="642"/>
      <c r="T72" s="642"/>
      <c r="U72" s="642"/>
      <c r="V72" s="642"/>
      <c r="W72" s="642"/>
      <c r="X72" s="642"/>
      <c r="Y72" s="1481"/>
      <c r="Z72" s="1481"/>
    </row>
    <row r="73" spans="1:26" ht="18" customHeight="1" thickBot="1" x14ac:dyDescent="0.25">
      <c r="A73" s="34">
        <v>66</v>
      </c>
      <c r="B73" s="169">
        <f t="shared" si="8"/>
        <v>42</v>
      </c>
      <c r="C73" s="169">
        <f t="shared" si="8"/>
        <v>0</v>
      </c>
      <c r="D73" s="169">
        <f t="shared" si="8"/>
        <v>8</v>
      </c>
      <c r="E73" s="169">
        <f t="shared" si="9"/>
        <v>34</v>
      </c>
      <c r="F73" s="169">
        <f t="shared" si="10"/>
        <v>22</v>
      </c>
      <c r="G73" s="158">
        <v>0</v>
      </c>
      <c r="H73" s="143">
        <v>1</v>
      </c>
      <c r="I73" s="143">
        <v>21</v>
      </c>
      <c r="J73" s="169">
        <f t="shared" si="11"/>
        <v>20</v>
      </c>
      <c r="K73" s="158">
        <v>0</v>
      </c>
      <c r="L73" s="143">
        <v>7</v>
      </c>
      <c r="M73" s="143">
        <v>13</v>
      </c>
      <c r="N73" s="73">
        <v>66</v>
      </c>
      <c r="O73" s="1482"/>
      <c r="P73" s="1482"/>
      <c r="Q73" s="1482"/>
      <c r="R73" s="1482"/>
      <c r="S73" s="642"/>
      <c r="T73" s="642"/>
      <c r="U73" s="642"/>
      <c r="V73" s="642"/>
      <c r="W73" s="642"/>
      <c r="X73" s="642"/>
      <c r="Y73" s="1481"/>
      <c r="Z73" s="1481"/>
    </row>
    <row r="74" spans="1:26" ht="18" customHeight="1" thickBot="1" x14ac:dyDescent="0.25">
      <c r="A74" s="33">
        <v>67</v>
      </c>
      <c r="B74" s="225">
        <f t="shared" si="8"/>
        <v>47</v>
      </c>
      <c r="C74" s="225">
        <f t="shared" si="8"/>
        <v>0</v>
      </c>
      <c r="D74" s="225">
        <f t="shared" si="8"/>
        <v>17</v>
      </c>
      <c r="E74" s="225">
        <f t="shared" si="9"/>
        <v>30</v>
      </c>
      <c r="F74" s="225">
        <f t="shared" si="10"/>
        <v>24</v>
      </c>
      <c r="G74" s="303">
        <v>0</v>
      </c>
      <c r="H74" s="142">
        <v>8</v>
      </c>
      <c r="I74" s="142">
        <v>16</v>
      </c>
      <c r="J74" s="225">
        <f t="shared" si="11"/>
        <v>23</v>
      </c>
      <c r="K74" s="303">
        <v>0</v>
      </c>
      <c r="L74" s="142">
        <v>9</v>
      </c>
      <c r="M74" s="142">
        <v>14</v>
      </c>
      <c r="N74" s="72">
        <v>67</v>
      </c>
      <c r="O74" s="1482"/>
      <c r="P74" s="1482"/>
      <c r="Q74" s="1482"/>
      <c r="R74" s="1482"/>
      <c r="S74" s="642"/>
      <c r="T74" s="642"/>
      <c r="U74" s="642"/>
      <c r="V74" s="642"/>
      <c r="W74" s="642"/>
      <c r="X74" s="642"/>
      <c r="Y74" s="1481"/>
      <c r="Z74" s="1481"/>
    </row>
    <row r="75" spans="1:26" ht="18" customHeight="1" thickBot="1" x14ac:dyDescent="0.25">
      <c r="A75" s="999">
        <v>68</v>
      </c>
      <c r="B75" s="169">
        <f t="shared" si="8"/>
        <v>37</v>
      </c>
      <c r="C75" s="169">
        <f t="shared" si="8"/>
        <v>0</v>
      </c>
      <c r="D75" s="169">
        <f t="shared" si="8"/>
        <v>15</v>
      </c>
      <c r="E75" s="169">
        <f t="shared" si="9"/>
        <v>22</v>
      </c>
      <c r="F75" s="169">
        <f t="shared" si="10"/>
        <v>21</v>
      </c>
      <c r="G75" s="169">
        <v>0</v>
      </c>
      <c r="H75" s="144">
        <v>8</v>
      </c>
      <c r="I75" s="144">
        <v>13</v>
      </c>
      <c r="J75" s="169">
        <f t="shared" si="11"/>
        <v>16</v>
      </c>
      <c r="K75" s="169">
        <v>0</v>
      </c>
      <c r="L75" s="144">
        <v>7</v>
      </c>
      <c r="M75" s="144">
        <v>9</v>
      </c>
      <c r="N75" s="1000">
        <v>68</v>
      </c>
      <c r="O75" s="1482"/>
      <c r="P75" s="1482"/>
      <c r="Q75" s="1482"/>
      <c r="R75" s="1482"/>
      <c r="S75" s="642"/>
      <c r="T75" s="642"/>
      <c r="U75" s="642"/>
      <c r="V75" s="642"/>
      <c r="W75" s="642"/>
      <c r="X75" s="642"/>
      <c r="Y75" s="1481"/>
      <c r="Z75" s="1481"/>
    </row>
    <row r="76" spans="1:26" ht="18" customHeight="1" thickBot="1" x14ac:dyDescent="0.25">
      <c r="A76" s="33">
        <v>69</v>
      </c>
      <c r="B76" s="225">
        <f t="shared" si="8"/>
        <v>41</v>
      </c>
      <c r="C76" s="225">
        <f t="shared" si="8"/>
        <v>0</v>
      </c>
      <c r="D76" s="225">
        <f t="shared" si="8"/>
        <v>11</v>
      </c>
      <c r="E76" s="225">
        <f t="shared" si="9"/>
        <v>30</v>
      </c>
      <c r="F76" s="225">
        <f t="shared" si="10"/>
        <v>21</v>
      </c>
      <c r="G76" s="303">
        <v>0</v>
      </c>
      <c r="H76" s="142">
        <v>4</v>
      </c>
      <c r="I76" s="142">
        <v>17</v>
      </c>
      <c r="J76" s="225">
        <f t="shared" si="11"/>
        <v>20</v>
      </c>
      <c r="K76" s="303">
        <v>0</v>
      </c>
      <c r="L76" s="142">
        <v>7</v>
      </c>
      <c r="M76" s="142">
        <v>13</v>
      </c>
      <c r="N76" s="72">
        <v>69</v>
      </c>
      <c r="O76" s="1482"/>
      <c r="P76" s="1482"/>
      <c r="Q76" s="1482"/>
      <c r="R76" s="1482"/>
      <c r="S76" s="642"/>
      <c r="T76" s="642"/>
      <c r="U76" s="642"/>
      <c r="V76" s="642"/>
      <c r="W76" s="642"/>
      <c r="X76" s="642"/>
      <c r="Y76" s="1481"/>
      <c r="Z76" s="1481"/>
    </row>
    <row r="77" spans="1:26" ht="18" customHeight="1" thickBot="1" x14ac:dyDescent="0.25">
      <c r="A77" s="34">
        <v>70</v>
      </c>
      <c r="B77" s="169">
        <f t="shared" si="8"/>
        <v>37</v>
      </c>
      <c r="C77" s="169">
        <f t="shared" si="8"/>
        <v>0</v>
      </c>
      <c r="D77" s="169">
        <f t="shared" si="8"/>
        <v>19</v>
      </c>
      <c r="E77" s="169">
        <f t="shared" si="9"/>
        <v>18</v>
      </c>
      <c r="F77" s="169">
        <f t="shared" si="10"/>
        <v>19</v>
      </c>
      <c r="G77" s="158">
        <v>0</v>
      </c>
      <c r="H77" s="143">
        <v>6</v>
      </c>
      <c r="I77" s="143">
        <v>13</v>
      </c>
      <c r="J77" s="169">
        <f t="shared" si="11"/>
        <v>18</v>
      </c>
      <c r="K77" s="158">
        <v>0</v>
      </c>
      <c r="L77" s="143">
        <v>13</v>
      </c>
      <c r="M77" s="143">
        <v>5</v>
      </c>
      <c r="N77" s="73">
        <v>70</v>
      </c>
      <c r="O77" s="1481"/>
      <c r="P77" s="1481"/>
      <c r="Q77" s="1481"/>
      <c r="R77" s="1481"/>
      <c r="S77" s="642"/>
      <c r="T77" s="642"/>
      <c r="U77" s="642"/>
      <c r="V77" s="642"/>
      <c r="W77" s="642"/>
      <c r="X77" s="642"/>
      <c r="Y77" s="1481"/>
      <c r="Z77" s="1481"/>
    </row>
    <row r="78" spans="1:26" ht="18" customHeight="1" thickBot="1" x14ac:dyDescent="0.25">
      <c r="A78" s="33">
        <v>71</v>
      </c>
      <c r="B78" s="225">
        <f t="shared" si="8"/>
        <v>53</v>
      </c>
      <c r="C78" s="225">
        <f t="shared" si="8"/>
        <v>0</v>
      </c>
      <c r="D78" s="225">
        <f t="shared" si="8"/>
        <v>22</v>
      </c>
      <c r="E78" s="225">
        <f t="shared" si="9"/>
        <v>31</v>
      </c>
      <c r="F78" s="225">
        <f t="shared" si="10"/>
        <v>30</v>
      </c>
      <c r="G78" s="303">
        <v>0</v>
      </c>
      <c r="H78" s="142">
        <v>9</v>
      </c>
      <c r="I78" s="142">
        <v>21</v>
      </c>
      <c r="J78" s="225">
        <f t="shared" si="11"/>
        <v>23</v>
      </c>
      <c r="K78" s="303">
        <v>0</v>
      </c>
      <c r="L78" s="142">
        <v>13</v>
      </c>
      <c r="M78" s="142">
        <v>10</v>
      </c>
      <c r="N78" s="72">
        <v>71</v>
      </c>
      <c r="O78" s="1482"/>
      <c r="P78" s="1482"/>
      <c r="Q78" s="1482"/>
      <c r="R78" s="1482"/>
      <c r="S78" s="642"/>
      <c r="T78" s="642"/>
      <c r="U78" s="642"/>
      <c r="V78" s="642"/>
      <c r="W78" s="642"/>
      <c r="X78" s="642"/>
      <c r="Y78" s="1481"/>
      <c r="Z78" s="1481"/>
    </row>
    <row r="79" spans="1:26" ht="18" customHeight="1" thickBot="1" x14ac:dyDescent="0.25">
      <c r="A79" s="34">
        <v>72</v>
      </c>
      <c r="B79" s="169">
        <f t="shared" si="8"/>
        <v>25</v>
      </c>
      <c r="C79" s="169">
        <f t="shared" si="8"/>
        <v>0</v>
      </c>
      <c r="D79" s="169">
        <f t="shared" si="8"/>
        <v>9</v>
      </c>
      <c r="E79" s="169">
        <f t="shared" si="9"/>
        <v>16</v>
      </c>
      <c r="F79" s="169">
        <f t="shared" si="10"/>
        <v>15</v>
      </c>
      <c r="G79" s="158">
        <v>0</v>
      </c>
      <c r="H79" s="143">
        <v>4</v>
      </c>
      <c r="I79" s="143">
        <v>11</v>
      </c>
      <c r="J79" s="169">
        <f t="shared" si="11"/>
        <v>10</v>
      </c>
      <c r="K79" s="158">
        <v>0</v>
      </c>
      <c r="L79" s="143">
        <v>5</v>
      </c>
      <c r="M79" s="143">
        <v>5</v>
      </c>
      <c r="N79" s="73">
        <v>72</v>
      </c>
      <c r="O79" s="1482"/>
      <c r="P79" s="1482"/>
      <c r="Q79" s="1482"/>
      <c r="R79" s="1482"/>
      <c r="S79" s="642"/>
      <c r="T79" s="642"/>
      <c r="U79" s="642"/>
      <c r="V79" s="642"/>
      <c r="W79" s="642"/>
      <c r="X79" s="642"/>
      <c r="Y79" s="1481"/>
      <c r="Z79" s="1481"/>
    </row>
    <row r="80" spans="1:26" ht="18" customHeight="1" thickBot="1" x14ac:dyDescent="0.25">
      <c r="A80" s="33">
        <v>73</v>
      </c>
      <c r="B80" s="225">
        <f t="shared" si="8"/>
        <v>32</v>
      </c>
      <c r="C80" s="225">
        <f t="shared" si="8"/>
        <v>0</v>
      </c>
      <c r="D80" s="225">
        <f t="shared" si="8"/>
        <v>13</v>
      </c>
      <c r="E80" s="225">
        <f t="shared" si="9"/>
        <v>19</v>
      </c>
      <c r="F80" s="225">
        <f t="shared" si="10"/>
        <v>19</v>
      </c>
      <c r="G80" s="303">
        <v>0</v>
      </c>
      <c r="H80" s="142">
        <v>5</v>
      </c>
      <c r="I80" s="142">
        <v>14</v>
      </c>
      <c r="J80" s="225">
        <f t="shared" si="11"/>
        <v>13</v>
      </c>
      <c r="K80" s="303">
        <v>0</v>
      </c>
      <c r="L80" s="142">
        <v>8</v>
      </c>
      <c r="M80" s="142">
        <v>5</v>
      </c>
      <c r="N80" s="72">
        <v>73</v>
      </c>
      <c r="O80" s="1482"/>
      <c r="P80" s="1482"/>
      <c r="Q80" s="1482"/>
      <c r="R80" s="1482"/>
      <c r="S80" s="642"/>
      <c r="T80" s="642"/>
      <c r="U80" s="642"/>
      <c r="V80" s="642"/>
      <c r="W80" s="642"/>
      <c r="X80" s="642"/>
      <c r="Y80" s="1481"/>
      <c r="Z80" s="1481"/>
    </row>
    <row r="81" spans="1:26" ht="18" customHeight="1" thickBot="1" x14ac:dyDescent="0.25">
      <c r="A81" s="34">
        <v>74</v>
      </c>
      <c r="B81" s="169">
        <f t="shared" si="8"/>
        <v>34</v>
      </c>
      <c r="C81" s="169">
        <f t="shared" si="8"/>
        <v>0</v>
      </c>
      <c r="D81" s="169">
        <f t="shared" si="8"/>
        <v>13</v>
      </c>
      <c r="E81" s="169">
        <f t="shared" si="9"/>
        <v>21</v>
      </c>
      <c r="F81" s="169">
        <f t="shared" si="10"/>
        <v>19</v>
      </c>
      <c r="G81" s="158">
        <v>0</v>
      </c>
      <c r="H81" s="143">
        <v>6</v>
      </c>
      <c r="I81" s="143">
        <v>13</v>
      </c>
      <c r="J81" s="169">
        <f t="shared" si="11"/>
        <v>15</v>
      </c>
      <c r="K81" s="158">
        <v>0</v>
      </c>
      <c r="L81" s="143">
        <v>7</v>
      </c>
      <c r="M81" s="143">
        <v>8</v>
      </c>
      <c r="N81" s="73">
        <v>74</v>
      </c>
      <c r="O81" s="1482"/>
      <c r="P81" s="1482"/>
      <c r="Q81" s="1482"/>
      <c r="R81" s="1482"/>
      <c r="S81" s="642"/>
      <c r="T81" s="642"/>
      <c r="U81" s="642"/>
      <c r="V81" s="642"/>
      <c r="W81" s="642"/>
      <c r="X81" s="642"/>
      <c r="Y81" s="1481"/>
      <c r="Z81" s="1481"/>
    </row>
    <row r="82" spans="1:26" ht="18" customHeight="1" thickBot="1" x14ac:dyDescent="0.25">
      <c r="A82" s="33">
        <v>75</v>
      </c>
      <c r="B82" s="225">
        <f t="shared" si="8"/>
        <v>37</v>
      </c>
      <c r="C82" s="225">
        <f t="shared" si="8"/>
        <v>0</v>
      </c>
      <c r="D82" s="225">
        <f t="shared" si="8"/>
        <v>16</v>
      </c>
      <c r="E82" s="225">
        <f t="shared" si="9"/>
        <v>21</v>
      </c>
      <c r="F82" s="225">
        <f t="shared" si="10"/>
        <v>18</v>
      </c>
      <c r="G82" s="303">
        <v>0</v>
      </c>
      <c r="H82" s="142">
        <v>8</v>
      </c>
      <c r="I82" s="142">
        <v>10</v>
      </c>
      <c r="J82" s="225">
        <f t="shared" si="11"/>
        <v>19</v>
      </c>
      <c r="K82" s="303">
        <v>0</v>
      </c>
      <c r="L82" s="142">
        <v>8</v>
      </c>
      <c r="M82" s="142">
        <v>11</v>
      </c>
      <c r="N82" s="72">
        <v>75</v>
      </c>
      <c r="O82" s="1481"/>
      <c r="P82" s="1481"/>
      <c r="Q82" s="1481"/>
      <c r="R82" s="1481"/>
      <c r="S82" s="642"/>
      <c r="T82" s="642"/>
      <c r="U82" s="642"/>
      <c r="V82" s="642"/>
      <c r="W82" s="642"/>
      <c r="X82" s="642"/>
      <c r="Y82" s="1481"/>
      <c r="Z82" s="1481"/>
    </row>
    <row r="83" spans="1:26" ht="18" customHeight="1" thickBot="1" x14ac:dyDescent="0.25">
      <c r="A83" s="34">
        <v>76</v>
      </c>
      <c r="B83" s="169">
        <f t="shared" si="8"/>
        <v>24</v>
      </c>
      <c r="C83" s="169">
        <f t="shared" si="8"/>
        <v>0</v>
      </c>
      <c r="D83" s="169">
        <f t="shared" si="8"/>
        <v>11</v>
      </c>
      <c r="E83" s="169">
        <f t="shared" si="9"/>
        <v>13</v>
      </c>
      <c r="F83" s="169">
        <f t="shared" si="10"/>
        <v>13</v>
      </c>
      <c r="G83" s="158">
        <v>0</v>
      </c>
      <c r="H83" s="143">
        <v>5</v>
      </c>
      <c r="I83" s="143">
        <v>8</v>
      </c>
      <c r="J83" s="169">
        <f t="shared" si="11"/>
        <v>11</v>
      </c>
      <c r="K83" s="158">
        <v>0</v>
      </c>
      <c r="L83" s="143">
        <v>6</v>
      </c>
      <c r="M83" s="143">
        <v>5</v>
      </c>
      <c r="N83" s="73">
        <v>76</v>
      </c>
      <c r="O83" s="1482"/>
      <c r="P83" s="1482"/>
      <c r="Q83" s="1482"/>
      <c r="R83" s="1482"/>
      <c r="S83" s="642"/>
      <c r="T83" s="642"/>
      <c r="U83" s="642"/>
      <c r="V83" s="642"/>
      <c r="W83" s="642"/>
      <c r="X83" s="642"/>
      <c r="Y83" s="1481"/>
      <c r="Z83" s="1481"/>
    </row>
    <row r="84" spans="1:26" ht="18" customHeight="1" thickBot="1" x14ac:dyDescent="0.25">
      <c r="A84" s="33">
        <v>77</v>
      </c>
      <c r="B84" s="225">
        <f t="shared" si="8"/>
        <v>29</v>
      </c>
      <c r="C84" s="225">
        <f t="shared" si="8"/>
        <v>0</v>
      </c>
      <c r="D84" s="225">
        <f t="shared" si="8"/>
        <v>16</v>
      </c>
      <c r="E84" s="225">
        <f t="shared" si="9"/>
        <v>13</v>
      </c>
      <c r="F84" s="225">
        <f t="shared" si="10"/>
        <v>17</v>
      </c>
      <c r="G84" s="303">
        <v>0</v>
      </c>
      <c r="H84" s="142">
        <v>10</v>
      </c>
      <c r="I84" s="142">
        <v>7</v>
      </c>
      <c r="J84" s="225">
        <f t="shared" si="11"/>
        <v>12</v>
      </c>
      <c r="K84" s="303">
        <v>0</v>
      </c>
      <c r="L84" s="142">
        <v>6</v>
      </c>
      <c r="M84" s="142">
        <v>6</v>
      </c>
      <c r="N84" s="72">
        <v>77</v>
      </c>
      <c r="O84" s="1482"/>
      <c r="P84" s="1482"/>
      <c r="Q84" s="1482"/>
      <c r="R84" s="1482"/>
      <c r="S84" s="642"/>
      <c r="T84" s="642"/>
      <c r="U84" s="642"/>
      <c r="V84" s="642"/>
      <c r="W84" s="642"/>
      <c r="X84" s="642"/>
      <c r="Y84" s="1481"/>
      <c r="Z84" s="1481"/>
    </row>
    <row r="85" spans="1:26" ht="18" customHeight="1" thickBot="1" x14ac:dyDescent="0.25">
      <c r="A85" s="34">
        <v>78</v>
      </c>
      <c r="B85" s="169">
        <f t="shared" si="8"/>
        <v>43</v>
      </c>
      <c r="C85" s="169">
        <f t="shared" si="8"/>
        <v>0</v>
      </c>
      <c r="D85" s="169">
        <f t="shared" si="8"/>
        <v>19</v>
      </c>
      <c r="E85" s="169">
        <f t="shared" si="9"/>
        <v>24</v>
      </c>
      <c r="F85" s="169">
        <f t="shared" si="10"/>
        <v>29</v>
      </c>
      <c r="G85" s="158">
        <v>0</v>
      </c>
      <c r="H85" s="143">
        <v>10</v>
      </c>
      <c r="I85" s="143">
        <v>19</v>
      </c>
      <c r="J85" s="169">
        <f t="shared" si="11"/>
        <v>14</v>
      </c>
      <c r="K85" s="158">
        <v>0</v>
      </c>
      <c r="L85" s="143">
        <v>9</v>
      </c>
      <c r="M85" s="143">
        <v>5</v>
      </c>
      <c r="N85" s="73">
        <v>78</v>
      </c>
      <c r="O85" s="1482"/>
      <c r="P85" s="1482"/>
      <c r="Q85" s="1482"/>
      <c r="R85" s="1482"/>
      <c r="S85" s="642"/>
      <c r="T85" s="642"/>
      <c r="U85" s="642"/>
      <c r="V85" s="642"/>
      <c r="W85" s="642"/>
      <c r="X85" s="642"/>
      <c r="Y85" s="1481"/>
      <c r="Z85" s="1481"/>
    </row>
    <row r="86" spans="1:26" ht="18" customHeight="1" thickBot="1" x14ac:dyDescent="0.25">
      <c r="A86" s="33">
        <v>79</v>
      </c>
      <c r="B86" s="225">
        <f t="shared" si="8"/>
        <v>24</v>
      </c>
      <c r="C86" s="225">
        <f t="shared" si="8"/>
        <v>0</v>
      </c>
      <c r="D86" s="225">
        <f t="shared" si="8"/>
        <v>16</v>
      </c>
      <c r="E86" s="225">
        <f t="shared" si="9"/>
        <v>8</v>
      </c>
      <c r="F86" s="225">
        <f t="shared" si="10"/>
        <v>11</v>
      </c>
      <c r="G86" s="303">
        <v>0</v>
      </c>
      <c r="H86" s="142">
        <v>6</v>
      </c>
      <c r="I86" s="142">
        <v>5</v>
      </c>
      <c r="J86" s="225">
        <f t="shared" si="11"/>
        <v>13</v>
      </c>
      <c r="K86" s="303">
        <v>0</v>
      </c>
      <c r="L86" s="142">
        <v>10</v>
      </c>
      <c r="M86" s="142">
        <v>3</v>
      </c>
      <c r="N86" s="72">
        <v>79</v>
      </c>
      <c r="O86" s="1482"/>
      <c r="P86" s="1482"/>
      <c r="Q86" s="1482"/>
      <c r="R86" s="1482"/>
      <c r="S86" s="642"/>
      <c r="T86" s="642"/>
      <c r="U86" s="642"/>
      <c r="V86" s="642"/>
      <c r="W86" s="642"/>
      <c r="X86" s="642"/>
      <c r="Y86" s="1481"/>
      <c r="Z86" s="1481"/>
    </row>
    <row r="87" spans="1:26" ht="18" customHeight="1" thickBot="1" x14ac:dyDescent="0.25">
      <c r="A87" s="34">
        <v>80</v>
      </c>
      <c r="B87" s="169">
        <f t="shared" si="8"/>
        <v>29</v>
      </c>
      <c r="C87" s="169">
        <f t="shared" si="8"/>
        <v>0</v>
      </c>
      <c r="D87" s="169">
        <f t="shared" si="8"/>
        <v>16</v>
      </c>
      <c r="E87" s="169">
        <f t="shared" si="9"/>
        <v>13</v>
      </c>
      <c r="F87" s="169">
        <f t="shared" si="10"/>
        <v>13</v>
      </c>
      <c r="G87" s="158">
        <v>0</v>
      </c>
      <c r="H87" s="143">
        <v>5</v>
      </c>
      <c r="I87" s="143">
        <v>8</v>
      </c>
      <c r="J87" s="169">
        <f t="shared" si="11"/>
        <v>16</v>
      </c>
      <c r="K87" s="158">
        <v>0</v>
      </c>
      <c r="L87" s="143">
        <v>11</v>
      </c>
      <c r="M87" s="143">
        <v>5</v>
      </c>
      <c r="N87" s="73">
        <v>80</v>
      </c>
      <c r="O87" s="1481"/>
      <c r="P87" s="1481"/>
      <c r="Q87" s="1481"/>
      <c r="R87" s="1481"/>
      <c r="S87" s="642"/>
      <c r="T87" s="642"/>
      <c r="U87" s="642"/>
      <c r="V87" s="642"/>
      <c r="W87" s="642"/>
      <c r="X87" s="642"/>
      <c r="Y87" s="1481"/>
      <c r="Z87" s="1481"/>
    </row>
    <row r="88" spans="1:26" ht="18" customHeight="1" thickBot="1" x14ac:dyDescent="0.25">
      <c r="A88" s="33">
        <v>81</v>
      </c>
      <c r="B88" s="225">
        <f t="shared" si="8"/>
        <v>32</v>
      </c>
      <c r="C88" s="225">
        <f t="shared" si="8"/>
        <v>0</v>
      </c>
      <c r="D88" s="225">
        <f t="shared" si="8"/>
        <v>17</v>
      </c>
      <c r="E88" s="225">
        <f t="shared" si="9"/>
        <v>15</v>
      </c>
      <c r="F88" s="225">
        <f t="shared" si="10"/>
        <v>19</v>
      </c>
      <c r="G88" s="303">
        <v>0</v>
      </c>
      <c r="H88" s="142">
        <v>10</v>
      </c>
      <c r="I88" s="142">
        <v>9</v>
      </c>
      <c r="J88" s="225">
        <f t="shared" si="11"/>
        <v>13</v>
      </c>
      <c r="K88" s="303">
        <v>0</v>
      </c>
      <c r="L88" s="142">
        <v>7</v>
      </c>
      <c r="M88" s="142">
        <v>6</v>
      </c>
      <c r="N88" s="72">
        <v>81</v>
      </c>
      <c r="O88" s="1482"/>
      <c r="P88" s="1482"/>
      <c r="Q88" s="1482"/>
      <c r="R88" s="1482"/>
      <c r="S88" s="642"/>
      <c r="T88" s="642"/>
      <c r="U88" s="642"/>
      <c r="V88" s="642"/>
      <c r="W88" s="642"/>
      <c r="X88" s="642"/>
      <c r="Y88" s="1481"/>
      <c r="Z88" s="1481"/>
    </row>
    <row r="89" spans="1:26" ht="18" customHeight="1" thickBot="1" x14ac:dyDescent="0.25">
      <c r="A89" s="34">
        <v>82</v>
      </c>
      <c r="B89" s="169">
        <f t="shared" si="8"/>
        <v>41</v>
      </c>
      <c r="C89" s="169">
        <f t="shared" si="8"/>
        <v>0</v>
      </c>
      <c r="D89" s="169">
        <f t="shared" si="8"/>
        <v>16</v>
      </c>
      <c r="E89" s="169">
        <f t="shared" si="9"/>
        <v>25</v>
      </c>
      <c r="F89" s="169">
        <f t="shared" si="10"/>
        <v>18</v>
      </c>
      <c r="G89" s="158">
        <v>0</v>
      </c>
      <c r="H89" s="143">
        <v>6</v>
      </c>
      <c r="I89" s="143">
        <v>12</v>
      </c>
      <c r="J89" s="169">
        <f t="shared" si="11"/>
        <v>23</v>
      </c>
      <c r="K89" s="158">
        <v>0</v>
      </c>
      <c r="L89" s="143">
        <v>10</v>
      </c>
      <c r="M89" s="143">
        <v>13</v>
      </c>
      <c r="N89" s="73">
        <v>82</v>
      </c>
      <c r="O89" s="1482"/>
      <c r="P89" s="1482"/>
      <c r="Q89" s="1482"/>
      <c r="R89" s="1482"/>
      <c r="S89" s="642"/>
      <c r="T89" s="642"/>
      <c r="U89" s="642"/>
      <c r="V89" s="642"/>
      <c r="W89" s="642"/>
      <c r="X89" s="642"/>
      <c r="Y89" s="1481"/>
      <c r="Z89" s="1481"/>
    </row>
    <row r="90" spans="1:26" ht="18" customHeight="1" thickBot="1" x14ac:dyDescent="0.25">
      <c r="A90" s="33">
        <v>83</v>
      </c>
      <c r="B90" s="225">
        <f t="shared" si="8"/>
        <v>35</v>
      </c>
      <c r="C90" s="225">
        <f t="shared" si="8"/>
        <v>0</v>
      </c>
      <c r="D90" s="225">
        <f t="shared" si="8"/>
        <v>21</v>
      </c>
      <c r="E90" s="225">
        <f t="shared" si="9"/>
        <v>14</v>
      </c>
      <c r="F90" s="225">
        <f t="shared" si="10"/>
        <v>16</v>
      </c>
      <c r="G90" s="303">
        <v>0</v>
      </c>
      <c r="H90" s="142">
        <v>11</v>
      </c>
      <c r="I90" s="142">
        <v>5</v>
      </c>
      <c r="J90" s="225">
        <f t="shared" si="11"/>
        <v>19</v>
      </c>
      <c r="K90" s="303">
        <v>0</v>
      </c>
      <c r="L90" s="142">
        <v>10</v>
      </c>
      <c r="M90" s="142">
        <v>9</v>
      </c>
      <c r="N90" s="72">
        <v>83</v>
      </c>
      <c r="O90" s="1482"/>
      <c r="P90" s="1482"/>
      <c r="Q90" s="1482"/>
      <c r="R90" s="1482"/>
      <c r="S90" s="642"/>
      <c r="T90" s="642"/>
      <c r="U90" s="642"/>
      <c r="V90" s="642"/>
      <c r="W90" s="642"/>
      <c r="X90" s="642"/>
      <c r="Y90" s="1481"/>
      <c r="Z90" s="1481"/>
    </row>
    <row r="91" spans="1:26" ht="18" customHeight="1" thickBot="1" x14ac:dyDescent="0.25">
      <c r="A91" s="34">
        <v>84</v>
      </c>
      <c r="B91" s="169">
        <f t="shared" si="8"/>
        <v>26</v>
      </c>
      <c r="C91" s="169">
        <f t="shared" si="8"/>
        <v>0</v>
      </c>
      <c r="D91" s="169">
        <f t="shared" si="8"/>
        <v>12</v>
      </c>
      <c r="E91" s="169">
        <f t="shared" si="9"/>
        <v>14</v>
      </c>
      <c r="F91" s="169">
        <f t="shared" si="10"/>
        <v>11</v>
      </c>
      <c r="G91" s="158">
        <v>0</v>
      </c>
      <c r="H91" s="143">
        <v>4</v>
      </c>
      <c r="I91" s="143">
        <v>7</v>
      </c>
      <c r="J91" s="169">
        <f t="shared" si="11"/>
        <v>15</v>
      </c>
      <c r="K91" s="158">
        <v>0</v>
      </c>
      <c r="L91" s="143">
        <v>8</v>
      </c>
      <c r="M91" s="143">
        <v>7</v>
      </c>
      <c r="N91" s="73">
        <v>84</v>
      </c>
      <c r="O91" s="1482"/>
      <c r="P91" s="1482"/>
      <c r="Q91" s="1482"/>
      <c r="R91" s="1482"/>
      <c r="S91" s="642"/>
      <c r="T91" s="642"/>
      <c r="U91" s="642"/>
      <c r="V91" s="642"/>
      <c r="W91" s="642"/>
      <c r="X91" s="642"/>
      <c r="Y91" s="1481"/>
      <c r="Z91" s="1481"/>
    </row>
    <row r="92" spans="1:26" ht="18" customHeight="1" thickBot="1" x14ac:dyDescent="0.25">
      <c r="A92" s="33">
        <v>85</v>
      </c>
      <c r="B92" s="225">
        <f t="shared" si="8"/>
        <v>24</v>
      </c>
      <c r="C92" s="225">
        <f t="shared" si="8"/>
        <v>0</v>
      </c>
      <c r="D92" s="225">
        <f t="shared" si="8"/>
        <v>4</v>
      </c>
      <c r="E92" s="225">
        <f t="shared" si="9"/>
        <v>20</v>
      </c>
      <c r="F92" s="225">
        <f t="shared" si="10"/>
        <v>9</v>
      </c>
      <c r="G92" s="303">
        <v>0</v>
      </c>
      <c r="H92" s="142">
        <v>1</v>
      </c>
      <c r="I92" s="142">
        <v>8</v>
      </c>
      <c r="J92" s="225">
        <f t="shared" si="11"/>
        <v>15</v>
      </c>
      <c r="K92" s="303">
        <v>0</v>
      </c>
      <c r="L92" s="142">
        <v>3</v>
      </c>
      <c r="M92" s="142">
        <v>12</v>
      </c>
      <c r="N92" s="72">
        <v>85</v>
      </c>
      <c r="O92" s="1481"/>
      <c r="P92" s="1481"/>
      <c r="Q92" s="1481"/>
      <c r="R92" s="1481"/>
      <c r="S92" s="642"/>
      <c r="T92" s="642"/>
      <c r="U92" s="642"/>
      <c r="V92" s="642"/>
      <c r="W92" s="642"/>
      <c r="X92" s="642"/>
      <c r="Y92" s="1481"/>
      <c r="Z92" s="1481"/>
    </row>
    <row r="93" spans="1:26" ht="18" customHeight="1" thickBot="1" x14ac:dyDescent="0.25">
      <c r="A93" s="34">
        <v>86</v>
      </c>
      <c r="B93" s="169">
        <f t="shared" si="8"/>
        <v>37</v>
      </c>
      <c r="C93" s="169">
        <f t="shared" si="8"/>
        <v>0</v>
      </c>
      <c r="D93" s="169">
        <f t="shared" si="8"/>
        <v>20</v>
      </c>
      <c r="E93" s="169">
        <f t="shared" si="9"/>
        <v>17</v>
      </c>
      <c r="F93" s="169">
        <f t="shared" si="10"/>
        <v>18</v>
      </c>
      <c r="G93" s="158">
        <v>0</v>
      </c>
      <c r="H93" s="143">
        <v>7</v>
      </c>
      <c r="I93" s="143">
        <v>11</v>
      </c>
      <c r="J93" s="169">
        <f t="shared" si="11"/>
        <v>19</v>
      </c>
      <c r="K93" s="158">
        <v>0</v>
      </c>
      <c r="L93" s="143">
        <v>13</v>
      </c>
      <c r="M93" s="143">
        <v>6</v>
      </c>
      <c r="N93" s="73">
        <v>86</v>
      </c>
      <c r="O93" s="1482"/>
      <c r="P93" s="1482"/>
      <c r="Q93" s="1482"/>
      <c r="R93" s="1482"/>
      <c r="S93" s="642"/>
      <c r="T93" s="642"/>
      <c r="U93" s="642"/>
      <c r="V93" s="642"/>
      <c r="W93" s="642"/>
      <c r="X93" s="642"/>
      <c r="Y93" s="1481"/>
      <c r="Z93" s="1481"/>
    </row>
    <row r="94" spans="1:26" ht="18" customHeight="1" thickBot="1" x14ac:dyDescent="0.25">
      <c r="A94" s="33">
        <v>87</v>
      </c>
      <c r="B94" s="225">
        <f t="shared" si="8"/>
        <v>27</v>
      </c>
      <c r="C94" s="225">
        <f t="shared" si="8"/>
        <v>0</v>
      </c>
      <c r="D94" s="225">
        <f t="shared" si="8"/>
        <v>14</v>
      </c>
      <c r="E94" s="225">
        <f t="shared" si="9"/>
        <v>13</v>
      </c>
      <c r="F94" s="225">
        <f t="shared" si="10"/>
        <v>13</v>
      </c>
      <c r="G94" s="303">
        <v>0</v>
      </c>
      <c r="H94" s="142">
        <v>8</v>
      </c>
      <c r="I94" s="142">
        <v>5</v>
      </c>
      <c r="J94" s="225">
        <f t="shared" si="11"/>
        <v>14</v>
      </c>
      <c r="K94" s="303">
        <v>0</v>
      </c>
      <c r="L94" s="142">
        <v>6</v>
      </c>
      <c r="M94" s="142">
        <v>8</v>
      </c>
      <c r="N94" s="72">
        <v>87</v>
      </c>
      <c r="O94" s="1482"/>
      <c r="P94" s="1482"/>
      <c r="Q94" s="1482"/>
      <c r="R94" s="1482"/>
      <c r="S94" s="642"/>
      <c r="T94" s="642"/>
      <c r="U94" s="642"/>
      <c r="V94" s="642"/>
      <c r="W94" s="642"/>
      <c r="X94" s="642"/>
      <c r="Y94" s="1481"/>
      <c r="Z94" s="1481"/>
    </row>
    <row r="95" spans="1:26" ht="18" customHeight="1" thickBot="1" x14ac:dyDescent="0.25">
      <c r="A95" s="34">
        <v>88</v>
      </c>
      <c r="B95" s="169">
        <f t="shared" si="8"/>
        <v>22</v>
      </c>
      <c r="C95" s="169">
        <f t="shared" si="8"/>
        <v>0</v>
      </c>
      <c r="D95" s="169">
        <f t="shared" si="8"/>
        <v>11</v>
      </c>
      <c r="E95" s="169">
        <f t="shared" si="9"/>
        <v>11</v>
      </c>
      <c r="F95" s="169">
        <f t="shared" si="10"/>
        <v>8</v>
      </c>
      <c r="G95" s="158">
        <v>0</v>
      </c>
      <c r="H95" s="143">
        <v>5</v>
      </c>
      <c r="I95" s="143">
        <v>3</v>
      </c>
      <c r="J95" s="169">
        <f t="shared" si="11"/>
        <v>14</v>
      </c>
      <c r="K95" s="158">
        <v>0</v>
      </c>
      <c r="L95" s="143">
        <v>6</v>
      </c>
      <c r="M95" s="143">
        <v>8</v>
      </c>
      <c r="N95" s="73">
        <v>88</v>
      </c>
      <c r="O95" s="1482"/>
      <c r="P95" s="1482"/>
      <c r="Q95" s="1482"/>
      <c r="R95" s="1482"/>
      <c r="S95" s="642"/>
      <c r="T95" s="642"/>
      <c r="U95" s="642"/>
      <c r="V95" s="642"/>
      <c r="W95" s="642"/>
      <c r="X95" s="642"/>
      <c r="Y95" s="1481"/>
      <c r="Z95" s="1481"/>
    </row>
    <row r="96" spans="1:26" ht="18" customHeight="1" thickBot="1" x14ac:dyDescent="0.25">
      <c r="A96" s="33">
        <v>89</v>
      </c>
      <c r="B96" s="225">
        <f t="shared" si="8"/>
        <v>24</v>
      </c>
      <c r="C96" s="225">
        <f t="shared" si="8"/>
        <v>0</v>
      </c>
      <c r="D96" s="225">
        <f t="shared" si="8"/>
        <v>15</v>
      </c>
      <c r="E96" s="225">
        <f t="shared" si="9"/>
        <v>9</v>
      </c>
      <c r="F96" s="225">
        <f t="shared" si="10"/>
        <v>9</v>
      </c>
      <c r="G96" s="303">
        <v>0</v>
      </c>
      <c r="H96" s="142">
        <v>6</v>
      </c>
      <c r="I96" s="142">
        <v>3</v>
      </c>
      <c r="J96" s="225">
        <f t="shared" si="11"/>
        <v>15</v>
      </c>
      <c r="K96" s="303">
        <v>0</v>
      </c>
      <c r="L96" s="142">
        <v>9</v>
      </c>
      <c r="M96" s="142">
        <v>6</v>
      </c>
      <c r="N96" s="72">
        <v>89</v>
      </c>
      <c r="O96" s="1482"/>
      <c r="P96" s="1482"/>
      <c r="Q96" s="1482"/>
      <c r="R96" s="1482"/>
      <c r="S96" s="642"/>
      <c r="T96" s="642"/>
      <c r="U96" s="642"/>
      <c r="V96" s="642"/>
      <c r="W96" s="642"/>
      <c r="X96" s="642"/>
      <c r="Y96" s="1481"/>
      <c r="Z96" s="1481"/>
    </row>
    <row r="97" spans="1:26" ht="18" customHeight="1" thickBot="1" x14ac:dyDescent="0.25">
      <c r="A97" s="34">
        <v>90</v>
      </c>
      <c r="B97" s="169">
        <f t="shared" si="8"/>
        <v>12</v>
      </c>
      <c r="C97" s="169">
        <f t="shared" si="8"/>
        <v>0</v>
      </c>
      <c r="D97" s="169">
        <f t="shared" si="8"/>
        <v>5</v>
      </c>
      <c r="E97" s="169">
        <f t="shared" si="9"/>
        <v>7</v>
      </c>
      <c r="F97" s="169">
        <f t="shared" si="10"/>
        <v>7</v>
      </c>
      <c r="G97" s="158">
        <v>0</v>
      </c>
      <c r="H97" s="143">
        <v>4</v>
      </c>
      <c r="I97" s="143">
        <v>3</v>
      </c>
      <c r="J97" s="169">
        <f t="shared" si="11"/>
        <v>5</v>
      </c>
      <c r="K97" s="158">
        <v>0</v>
      </c>
      <c r="L97" s="143">
        <v>1</v>
      </c>
      <c r="M97" s="143">
        <v>4</v>
      </c>
      <c r="N97" s="73">
        <v>90</v>
      </c>
      <c r="O97" s="1481"/>
      <c r="P97" s="1481"/>
      <c r="Q97" s="1481"/>
      <c r="R97" s="1481"/>
      <c r="S97" s="642"/>
      <c r="T97" s="642"/>
      <c r="U97" s="642"/>
      <c r="V97" s="642"/>
      <c r="W97" s="642"/>
      <c r="X97" s="642"/>
      <c r="Y97" s="1481"/>
      <c r="Z97" s="1481"/>
    </row>
    <row r="98" spans="1:26" ht="18" customHeight="1" thickBot="1" x14ac:dyDescent="0.25">
      <c r="A98" s="33">
        <v>91</v>
      </c>
      <c r="B98" s="225">
        <f t="shared" si="8"/>
        <v>19</v>
      </c>
      <c r="C98" s="225">
        <f t="shared" si="8"/>
        <v>0</v>
      </c>
      <c r="D98" s="225">
        <f t="shared" si="8"/>
        <v>7</v>
      </c>
      <c r="E98" s="225">
        <f t="shared" si="9"/>
        <v>12</v>
      </c>
      <c r="F98" s="225">
        <f t="shared" si="10"/>
        <v>8</v>
      </c>
      <c r="G98" s="303">
        <v>0</v>
      </c>
      <c r="H98" s="142">
        <v>2</v>
      </c>
      <c r="I98" s="142">
        <v>6</v>
      </c>
      <c r="J98" s="225">
        <f t="shared" si="11"/>
        <v>11</v>
      </c>
      <c r="K98" s="303">
        <v>0</v>
      </c>
      <c r="L98" s="142">
        <v>5</v>
      </c>
      <c r="M98" s="142">
        <v>6</v>
      </c>
      <c r="N98" s="72">
        <v>91</v>
      </c>
      <c r="O98" s="1482"/>
      <c r="P98" s="1482"/>
      <c r="Q98" s="1482"/>
      <c r="R98" s="1482"/>
      <c r="S98" s="642"/>
      <c r="T98" s="642"/>
      <c r="U98" s="642"/>
      <c r="V98" s="642"/>
      <c r="W98" s="642"/>
      <c r="X98" s="642"/>
      <c r="Y98" s="1481"/>
      <c r="Z98" s="1481"/>
    </row>
    <row r="99" spans="1:26" ht="18" customHeight="1" thickBot="1" x14ac:dyDescent="0.25">
      <c r="A99" s="222">
        <v>92</v>
      </c>
      <c r="B99" s="227">
        <f t="shared" si="8"/>
        <v>17</v>
      </c>
      <c r="C99" s="227">
        <f t="shared" si="8"/>
        <v>0</v>
      </c>
      <c r="D99" s="227">
        <f t="shared" si="8"/>
        <v>8</v>
      </c>
      <c r="E99" s="227">
        <f t="shared" si="9"/>
        <v>9</v>
      </c>
      <c r="F99" s="227">
        <f t="shared" si="10"/>
        <v>8</v>
      </c>
      <c r="G99" s="953">
        <v>0</v>
      </c>
      <c r="H99" s="228">
        <v>5</v>
      </c>
      <c r="I99" s="228">
        <v>3</v>
      </c>
      <c r="J99" s="227">
        <f t="shared" si="11"/>
        <v>9</v>
      </c>
      <c r="K99" s="158">
        <v>0</v>
      </c>
      <c r="L99" s="228">
        <v>3</v>
      </c>
      <c r="M99" s="228">
        <v>6</v>
      </c>
      <c r="N99" s="73">
        <v>92</v>
      </c>
      <c r="O99" s="1482"/>
      <c r="P99" s="1482"/>
      <c r="Q99" s="1482"/>
      <c r="R99" s="1482"/>
      <c r="S99" s="642"/>
      <c r="T99" s="642"/>
      <c r="U99" s="642"/>
      <c r="V99" s="642"/>
      <c r="W99" s="642"/>
      <c r="X99" s="642"/>
      <c r="Y99" s="1481"/>
      <c r="Z99" s="1481"/>
    </row>
    <row r="100" spans="1:26" ht="18" customHeight="1" thickBot="1" x14ac:dyDescent="0.25">
      <c r="A100" s="33">
        <v>93</v>
      </c>
      <c r="B100" s="225">
        <f t="shared" si="8"/>
        <v>7</v>
      </c>
      <c r="C100" s="225">
        <f t="shared" si="8"/>
        <v>0</v>
      </c>
      <c r="D100" s="225">
        <f t="shared" si="8"/>
        <v>5</v>
      </c>
      <c r="E100" s="225">
        <f t="shared" si="9"/>
        <v>2</v>
      </c>
      <c r="F100" s="225">
        <f t="shared" si="10"/>
        <v>3</v>
      </c>
      <c r="G100" s="303">
        <v>0</v>
      </c>
      <c r="H100" s="142">
        <v>3</v>
      </c>
      <c r="I100" s="142">
        <v>0</v>
      </c>
      <c r="J100" s="225">
        <f t="shared" si="11"/>
        <v>4</v>
      </c>
      <c r="K100" s="303">
        <v>0</v>
      </c>
      <c r="L100" s="142">
        <v>2</v>
      </c>
      <c r="M100" s="142">
        <v>2</v>
      </c>
      <c r="N100" s="72">
        <v>93</v>
      </c>
      <c r="O100" s="1482"/>
      <c r="P100" s="1482"/>
      <c r="Q100" s="1482"/>
      <c r="R100" s="1482"/>
      <c r="S100" s="642"/>
      <c r="T100" s="642"/>
      <c r="U100" s="642"/>
      <c r="V100" s="642"/>
      <c r="W100" s="642"/>
      <c r="X100" s="642"/>
      <c r="Y100" s="1481"/>
      <c r="Z100" s="1481"/>
    </row>
    <row r="101" spans="1:26" ht="18" customHeight="1" thickBot="1" x14ac:dyDescent="0.25">
      <c r="A101" s="34">
        <v>94</v>
      </c>
      <c r="B101" s="169">
        <f t="shared" si="8"/>
        <v>7</v>
      </c>
      <c r="C101" s="169">
        <f t="shared" si="8"/>
        <v>0</v>
      </c>
      <c r="D101" s="169">
        <f t="shared" si="8"/>
        <v>4</v>
      </c>
      <c r="E101" s="169">
        <f t="shared" si="9"/>
        <v>3</v>
      </c>
      <c r="F101" s="169">
        <f t="shared" si="10"/>
        <v>4</v>
      </c>
      <c r="G101" s="158">
        <v>0</v>
      </c>
      <c r="H101" s="143">
        <v>3</v>
      </c>
      <c r="I101" s="143">
        <v>1</v>
      </c>
      <c r="J101" s="169">
        <f t="shared" si="11"/>
        <v>3</v>
      </c>
      <c r="K101" s="158">
        <v>0</v>
      </c>
      <c r="L101" s="143">
        <v>1</v>
      </c>
      <c r="M101" s="143">
        <v>2</v>
      </c>
      <c r="N101" s="73">
        <v>94</v>
      </c>
      <c r="O101" s="1482"/>
      <c r="P101" s="1482"/>
      <c r="Q101" s="1482"/>
      <c r="R101" s="1482"/>
      <c r="S101" s="642"/>
      <c r="T101" s="642"/>
      <c r="U101" s="642"/>
      <c r="V101" s="642"/>
      <c r="W101" s="642"/>
      <c r="X101" s="642"/>
      <c r="Y101" s="1481"/>
      <c r="Z101" s="1481"/>
    </row>
    <row r="102" spans="1:26" ht="18" customHeight="1" thickBot="1" x14ac:dyDescent="0.25">
      <c r="A102" s="33" t="s">
        <v>270</v>
      </c>
      <c r="B102" s="225">
        <f t="shared" si="8"/>
        <v>31</v>
      </c>
      <c r="C102" s="225">
        <f t="shared" si="8"/>
        <v>0</v>
      </c>
      <c r="D102" s="225">
        <f t="shared" si="8"/>
        <v>20</v>
      </c>
      <c r="E102" s="225">
        <f t="shared" si="9"/>
        <v>11</v>
      </c>
      <c r="F102" s="225">
        <f t="shared" si="10"/>
        <v>9</v>
      </c>
      <c r="G102" s="303">
        <v>0</v>
      </c>
      <c r="H102" s="142">
        <v>6</v>
      </c>
      <c r="I102" s="142">
        <v>3</v>
      </c>
      <c r="J102" s="225">
        <f t="shared" si="11"/>
        <v>22</v>
      </c>
      <c r="K102" s="303">
        <v>0</v>
      </c>
      <c r="L102" s="142">
        <v>14</v>
      </c>
      <c r="M102" s="142">
        <v>8</v>
      </c>
      <c r="N102" s="383" t="s">
        <v>270</v>
      </c>
      <c r="O102" s="1160"/>
      <c r="P102" s="1160"/>
      <c r="R102" s="1481"/>
    </row>
    <row r="103" spans="1:26" ht="18" customHeight="1" x14ac:dyDescent="0.2">
      <c r="A103" s="534" t="s">
        <v>69</v>
      </c>
      <c r="B103" s="229">
        <f t="shared" si="8"/>
        <v>0</v>
      </c>
      <c r="C103" s="229">
        <f t="shared" si="8"/>
        <v>0</v>
      </c>
      <c r="D103" s="229">
        <f t="shared" si="8"/>
        <v>0</v>
      </c>
      <c r="E103" s="229">
        <f t="shared" si="9"/>
        <v>0</v>
      </c>
      <c r="F103" s="229">
        <f t="shared" si="10"/>
        <v>0</v>
      </c>
      <c r="G103" s="952">
        <v>0</v>
      </c>
      <c r="H103" s="145">
        <v>0</v>
      </c>
      <c r="I103" s="145">
        <v>0</v>
      </c>
      <c r="J103" s="229">
        <f t="shared" si="11"/>
        <v>0</v>
      </c>
      <c r="K103" s="952">
        <v>0</v>
      </c>
      <c r="L103" s="145">
        <v>0</v>
      </c>
      <c r="M103" s="145">
        <v>0</v>
      </c>
      <c r="N103" s="114" t="s">
        <v>70</v>
      </c>
      <c r="O103" s="1160"/>
      <c r="P103" s="1160"/>
      <c r="R103" s="1482"/>
    </row>
    <row r="104" spans="1:26" s="22" customFormat="1" ht="30" customHeight="1" x14ac:dyDescent="0.2">
      <c r="A104" s="495" t="s">
        <v>42</v>
      </c>
      <c r="B104" s="204">
        <f>SUM(B7:B103)</f>
        <v>2703</v>
      </c>
      <c r="C104" s="204">
        <f>SUM(C7:C103)</f>
        <v>2</v>
      </c>
      <c r="D104" s="204">
        <f t="shared" ref="D104:L104" si="12">SUM(D7:D103)</f>
        <v>821</v>
      </c>
      <c r="E104" s="204">
        <f t="shared" si="12"/>
        <v>1891</v>
      </c>
      <c r="F104" s="204">
        <f t="shared" si="12"/>
        <v>1916</v>
      </c>
      <c r="G104" s="204">
        <f t="shared" si="12"/>
        <v>2</v>
      </c>
      <c r="H104" s="204">
        <f t="shared" si="12"/>
        <v>466</v>
      </c>
      <c r="I104" s="204">
        <f t="shared" si="12"/>
        <v>1448</v>
      </c>
      <c r="J104" s="204">
        <f t="shared" si="12"/>
        <v>798</v>
      </c>
      <c r="K104" s="204">
        <f t="shared" si="12"/>
        <v>0</v>
      </c>
      <c r="L104" s="204">
        <f t="shared" si="12"/>
        <v>355</v>
      </c>
      <c r="M104" s="204">
        <f>SUM(M7:M103)</f>
        <v>443</v>
      </c>
      <c r="N104" s="490" t="s">
        <v>43</v>
      </c>
      <c r="O104" s="1162"/>
      <c r="P104" s="1162"/>
      <c r="R104" s="1482"/>
    </row>
    <row r="105" spans="1:26" ht="15.75" x14ac:dyDescent="0.3">
      <c r="A105" s="23"/>
      <c r="B105" s="39"/>
      <c r="C105" s="39"/>
      <c r="D105" s="39"/>
      <c r="E105" s="39"/>
      <c r="F105" s="39"/>
      <c r="G105" s="39"/>
      <c r="H105" s="24"/>
      <c r="I105" s="24"/>
      <c r="J105" s="39"/>
      <c r="K105" s="39"/>
      <c r="L105" s="24"/>
      <c r="M105" s="652"/>
      <c r="N105" s="39"/>
      <c r="O105" s="39"/>
      <c r="P105" s="39"/>
      <c r="R105" s="1482"/>
    </row>
    <row r="106" spans="1:26" x14ac:dyDescent="0.25">
      <c r="R106" s="1482"/>
    </row>
  </sheetData>
  <mergeCells count="123">
    <mergeCell ref="Y62:Y66"/>
    <mergeCell ref="Z62:Z66"/>
    <mergeCell ref="R67:R71"/>
    <mergeCell ref="Y67:Y71"/>
    <mergeCell ref="Z67:Z71"/>
    <mergeCell ref="R62:R66"/>
    <mergeCell ref="Y92:Y96"/>
    <mergeCell ref="Z92:Z96"/>
    <mergeCell ref="R97:R101"/>
    <mergeCell ref="Y97:Y101"/>
    <mergeCell ref="Z97:Z101"/>
    <mergeCell ref="R92:R96"/>
    <mergeCell ref="Y72:Y76"/>
    <mergeCell ref="Z72:Z76"/>
    <mergeCell ref="R77:R81"/>
    <mergeCell ref="Y77:Y81"/>
    <mergeCell ref="Z77:Z81"/>
    <mergeCell ref="R72:R76"/>
    <mergeCell ref="Y82:Y86"/>
    <mergeCell ref="Z82:Z86"/>
    <mergeCell ref="R87:R91"/>
    <mergeCell ref="Y87:Y91"/>
    <mergeCell ref="Z87:Z91"/>
    <mergeCell ref="R82:R86"/>
    <mergeCell ref="Y42:Y46"/>
    <mergeCell ref="Z42:Z46"/>
    <mergeCell ref="R47:R51"/>
    <mergeCell ref="Y47:Y51"/>
    <mergeCell ref="Z47:Z51"/>
    <mergeCell ref="R42:R46"/>
    <mergeCell ref="Y52:Y56"/>
    <mergeCell ref="Z52:Z56"/>
    <mergeCell ref="R57:R61"/>
    <mergeCell ref="Y57:Y61"/>
    <mergeCell ref="Z57:Z61"/>
    <mergeCell ref="R52:R56"/>
    <mergeCell ref="Y22:Y26"/>
    <mergeCell ref="Z22:Z26"/>
    <mergeCell ref="R27:R31"/>
    <mergeCell ref="Y27:Y31"/>
    <mergeCell ref="Z27:Z31"/>
    <mergeCell ref="Y32:Y36"/>
    <mergeCell ref="Z32:Z36"/>
    <mergeCell ref="R37:R41"/>
    <mergeCell ref="Y37:Y41"/>
    <mergeCell ref="Z37:Z41"/>
    <mergeCell ref="R32:R36"/>
    <mergeCell ref="R22:R26"/>
    <mergeCell ref="O8:O11"/>
    <mergeCell ref="P8:P11"/>
    <mergeCell ref="Q8:Q11"/>
    <mergeCell ref="Z12:Z16"/>
    <mergeCell ref="R17:R21"/>
    <mergeCell ref="Y17:Y21"/>
    <mergeCell ref="Z17:Z21"/>
    <mergeCell ref="Y12:Y16"/>
    <mergeCell ref="R12:R16"/>
    <mergeCell ref="R8:R11"/>
    <mergeCell ref="S8:S11"/>
    <mergeCell ref="Q12:Q16"/>
    <mergeCell ref="A1:N1"/>
    <mergeCell ref="A2:N2"/>
    <mergeCell ref="A3:N3"/>
    <mergeCell ref="E4:H4"/>
    <mergeCell ref="A5:A6"/>
    <mergeCell ref="B5:E5"/>
    <mergeCell ref="F5:I5"/>
    <mergeCell ref="J5:M5"/>
    <mergeCell ref="N5:N6"/>
    <mergeCell ref="R102:R106"/>
    <mergeCell ref="Q82:Q86"/>
    <mergeCell ref="Q87:Q91"/>
    <mergeCell ref="Q92:Q96"/>
    <mergeCell ref="Q97:Q101"/>
    <mergeCell ref="Q62:Q66"/>
    <mergeCell ref="Q67:Q71"/>
    <mergeCell ref="Q72:Q76"/>
    <mergeCell ref="Q77:Q81"/>
    <mergeCell ref="Q37:Q41"/>
    <mergeCell ref="Q42:Q46"/>
    <mergeCell ref="Q47:Q51"/>
    <mergeCell ref="Q52:Q56"/>
    <mergeCell ref="Q57:Q61"/>
    <mergeCell ref="Q17:Q21"/>
    <mergeCell ref="Q22:Q26"/>
    <mergeCell ref="Q27:Q31"/>
    <mergeCell ref="Q32:Q36"/>
    <mergeCell ref="O77:O81"/>
    <mergeCell ref="P77:P81"/>
    <mergeCell ref="O82:O86"/>
    <mergeCell ref="P82:P86"/>
    <mergeCell ref="O87:O91"/>
    <mergeCell ref="P87:P91"/>
    <mergeCell ref="O52:O56"/>
    <mergeCell ref="P52:P56"/>
    <mergeCell ref="O57:O61"/>
    <mergeCell ref="P57:P61"/>
    <mergeCell ref="O62:O66"/>
    <mergeCell ref="P62:P66"/>
    <mergeCell ref="O92:O96"/>
    <mergeCell ref="P92:P96"/>
    <mergeCell ref="O97:O101"/>
    <mergeCell ref="P97:P101"/>
    <mergeCell ref="P12:P16"/>
    <mergeCell ref="O12:O16"/>
    <mergeCell ref="O17:O21"/>
    <mergeCell ref="P17:P21"/>
    <mergeCell ref="O22:O26"/>
    <mergeCell ref="P22:P26"/>
    <mergeCell ref="O27:O31"/>
    <mergeCell ref="P27:P31"/>
    <mergeCell ref="O32:O36"/>
    <mergeCell ref="P32:P36"/>
    <mergeCell ref="O37:O41"/>
    <mergeCell ref="P37:P41"/>
    <mergeCell ref="O42:O46"/>
    <mergeCell ref="P42:P46"/>
    <mergeCell ref="O47:O51"/>
    <mergeCell ref="P47:P51"/>
    <mergeCell ref="O67:O71"/>
    <mergeCell ref="P67:P71"/>
    <mergeCell ref="O72:O76"/>
    <mergeCell ref="P72:P76"/>
  </mergeCells>
  <printOptions horizontalCentered="1" verticalCentered="1"/>
  <pageMargins left="0" right="0" top="0" bottom="0" header="0.511811023622047" footer="0.511811023622047"/>
  <pageSetup paperSize="9" scale="86" fitToWidth="0" fitToHeight="4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8"/>
  <dimension ref="A1:J66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1.42578125" style="25" customWidth="1"/>
    <col min="2" max="2" width="10.28515625" style="25" customWidth="1"/>
    <col min="3" max="8" width="9.28515625" style="38" customWidth="1"/>
    <col min="9" max="9" width="7.28515625" style="38" customWidth="1"/>
    <col min="10" max="10" width="21.42578125" style="38" customWidth="1"/>
    <col min="11" max="256" width="9.140625" style="25"/>
    <col min="257" max="257" width="16.7109375" style="25" customWidth="1"/>
    <col min="258" max="258" width="5.7109375" style="25" customWidth="1"/>
    <col min="259" max="264" width="8.7109375" style="25" customWidth="1"/>
    <col min="265" max="265" width="6.28515625" style="25" customWidth="1"/>
    <col min="266" max="266" width="16.7109375" style="25" customWidth="1"/>
    <col min="267" max="512" width="9.140625" style="25"/>
    <col min="513" max="513" width="16.7109375" style="25" customWidth="1"/>
    <col min="514" max="514" width="5.7109375" style="25" customWidth="1"/>
    <col min="515" max="520" width="8.7109375" style="25" customWidth="1"/>
    <col min="521" max="521" width="6.28515625" style="25" customWidth="1"/>
    <col min="522" max="522" width="16.7109375" style="25" customWidth="1"/>
    <col min="523" max="768" width="9.140625" style="25"/>
    <col min="769" max="769" width="16.7109375" style="25" customWidth="1"/>
    <col min="770" max="770" width="5.7109375" style="25" customWidth="1"/>
    <col min="771" max="776" width="8.7109375" style="25" customWidth="1"/>
    <col min="777" max="777" width="6.28515625" style="25" customWidth="1"/>
    <col min="778" max="778" width="16.7109375" style="25" customWidth="1"/>
    <col min="779" max="1024" width="9.140625" style="25"/>
    <col min="1025" max="1025" width="16.7109375" style="25" customWidth="1"/>
    <col min="1026" max="1026" width="5.7109375" style="25" customWidth="1"/>
    <col min="1027" max="1032" width="8.7109375" style="25" customWidth="1"/>
    <col min="1033" max="1033" width="6.28515625" style="25" customWidth="1"/>
    <col min="1034" max="1034" width="16.7109375" style="25" customWidth="1"/>
    <col min="1035" max="1280" width="9.140625" style="25"/>
    <col min="1281" max="1281" width="16.7109375" style="25" customWidth="1"/>
    <col min="1282" max="1282" width="5.7109375" style="25" customWidth="1"/>
    <col min="1283" max="1288" width="8.7109375" style="25" customWidth="1"/>
    <col min="1289" max="1289" width="6.28515625" style="25" customWidth="1"/>
    <col min="1290" max="1290" width="16.7109375" style="25" customWidth="1"/>
    <col min="1291" max="1536" width="9.140625" style="25"/>
    <col min="1537" max="1537" width="16.7109375" style="25" customWidth="1"/>
    <col min="1538" max="1538" width="5.7109375" style="25" customWidth="1"/>
    <col min="1539" max="1544" width="8.7109375" style="25" customWidth="1"/>
    <col min="1545" max="1545" width="6.28515625" style="25" customWidth="1"/>
    <col min="1546" max="1546" width="16.7109375" style="25" customWidth="1"/>
    <col min="1547" max="1792" width="9.140625" style="25"/>
    <col min="1793" max="1793" width="16.7109375" style="25" customWidth="1"/>
    <col min="1794" max="1794" width="5.7109375" style="25" customWidth="1"/>
    <col min="1795" max="1800" width="8.7109375" style="25" customWidth="1"/>
    <col min="1801" max="1801" width="6.28515625" style="25" customWidth="1"/>
    <col min="1802" max="1802" width="16.7109375" style="25" customWidth="1"/>
    <col min="1803" max="2048" width="9.140625" style="25"/>
    <col min="2049" max="2049" width="16.7109375" style="25" customWidth="1"/>
    <col min="2050" max="2050" width="5.7109375" style="25" customWidth="1"/>
    <col min="2051" max="2056" width="8.7109375" style="25" customWidth="1"/>
    <col min="2057" max="2057" width="6.28515625" style="25" customWidth="1"/>
    <col min="2058" max="2058" width="16.7109375" style="25" customWidth="1"/>
    <col min="2059" max="2304" width="9.140625" style="25"/>
    <col min="2305" max="2305" width="16.7109375" style="25" customWidth="1"/>
    <col min="2306" max="2306" width="5.7109375" style="25" customWidth="1"/>
    <col min="2307" max="2312" width="8.7109375" style="25" customWidth="1"/>
    <col min="2313" max="2313" width="6.28515625" style="25" customWidth="1"/>
    <col min="2314" max="2314" width="16.7109375" style="25" customWidth="1"/>
    <col min="2315" max="2560" width="9.140625" style="25"/>
    <col min="2561" max="2561" width="16.7109375" style="25" customWidth="1"/>
    <col min="2562" max="2562" width="5.7109375" style="25" customWidth="1"/>
    <col min="2563" max="2568" width="8.7109375" style="25" customWidth="1"/>
    <col min="2569" max="2569" width="6.28515625" style="25" customWidth="1"/>
    <col min="2570" max="2570" width="16.7109375" style="25" customWidth="1"/>
    <col min="2571" max="2816" width="9.140625" style="25"/>
    <col min="2817" max="2817" width="16.7109375" style="25" customWidth="1"/>
    <col min="2818" max="2818" width="5.7109375" style="25" customWidth="1"/>
    <col min="2819" max="2824" width="8.7109375" style="25" customWidth="1"/>
    <col min="2825" max="2825" width="6.28515625" style="25" customWidth="1"/>
    <col min="2826" max="2826" width="16.7109375" style="25" customWidth="1"/>
    <col min="2827" max="3072" width="9.140625" style="25"/>
    <col min="3073" max="3073" width="16.7109375" style="25" customWidth="1"/>
    <col min="3074" max="3074" width="5.7109375" style="25" customWidth="1"/>
    <col min="3075" max="3080" width="8.7109375" style="25" customWidth="1"/>
    <col min="3081" max="3081" width="6.28515625" style="25" customWidth="1"/>
    <col min="3082" max="3082" width="16.7109375" style="25" customWidth="1"/>
    <col min="3083" max="3328" width="9.140625" style="25"/>
    <col min="3329" max="3329" width="16.7109375" style="25" customWidth="1"/>
    <col min="3330" max="3330" width="5.7109375" style="25" customWidth="1"/>
    <col min="3331" max="3336" width="8.7109375" style="25" customWidth="1"/>
    <col min="3337" max="3337" width="6.28515625" style="25" customWidth="1"/>
    <col min="3338" max="3338" width="16.7109375" style="25" customWidth="1"/>
    <col min="3339" max="3584" width="9.140625" style="25"/>
    <col min="3585" max="3585" width="16.7109375" style="25" customWidth="1"/>
    <col min="3586" max="3586" width="5.7109375" style="25" customWidth="1"/>
    <col min="3587" max="3592" width="8.7109375" style="25" customWidth="1"/>
    <col min="3593" max="3593" width="6.28515625" style="25" customWidth="1"/>
    <col min="3594" max="3594" width="16.7109375" style="25" customWidth="1"/>
    <col min="3595" max="3840" width="9.140625" style="25"/>
    <col min="3841" max="3841" width="16.7109375" style="25" customWidth="1"/>
    <col min="3842" max="3842" width="5.7109375" style="25" customWidth="1"/>
    <col min="3843" max="3848" width="8.7109375" style="25" customWidth="1"/>
    <col min="3849" max="3849" width="6.28515625" style="25" customWidth="1"/>
    <col min="3850" max="3850" width="16.7109375" style="25" customWidth="1"/>
    <col min="3851" max="4096" width="9.140625" style="25"/>
    <col min="4097" max="4097" width="16.7109375" style="25" customWidth="1"/>
    <col min="4098" max="4098" width="5.7109375" style="25" customWidth="1"/>
    <col min="4099" max="4104" width="8.7109375" style="25" customWidth="1"/>
    <col min="4105" max="4105" width="6.28515625" style="25" customWidth="1"/>
    <col min="4106" max="4106" width="16.7109375" style="25" customWidth="1"/>
    <col min="4107" max="4352" width="9.140625" style="25"/>
    <col min="4353" max="4353" width="16.7109375" style="25" customWidth="1"/>
    <col min="4354" max="4354" width="5.7109375" style="25" customWidth="1"/>
    <col min="4355" max="4360" width="8.7109375" style="25" customWidth="1"/>
    <col min="4361" max="4361" width="6.28515625" style="25" customWidth="1"/>
    <col min="4362" max="4362" width="16.7109375" style="25" customWidth="1"/>
    <col min="4363" max="4608" width="9.140625" style="25"/>
    <col min="4609" max="4609" width="16.7109375" style="25" customWidth="1"/>
    <col min="4610" max="4610" width="5.7109375" style="25" customWidth="1"/>
    <col min="4611" max="4616" width="8.7109375" style="25" customWidth="1"/>
    <col min="4617" max="4617" width="6.28515625" style="25" customWidth="1"/>
    <col min="4618" max="4618" width="16.7109375" style="25" customWidth="1"/>
    <col min="4619" max="4864" width="9.140625" style="25"/>
    <col min="4865" max="4865" width="16.7109375" style="25" customWidth="1"/>
    <col min="4866" max="4866" width="5.7109375" style="25" customWidth="1"/>
    <col min="4867" max="4872" width="8.7109375" style="25" customWidth="1"/>
    <col min="4873" max="4873" width="6.28515625" style="25" customWidth="1"/>
    <col min="4874" max="4874" width="16.7109375" style="25" customWidth="1"/>
    <col min="4875" max="5120" width="9.140625" style="25"/>
    <col min="5121" max="5121" width="16.7109375" style="25" customWidth="1"/>
    <col min="5122" max="5122" width="5.7109375" style="25" customWidth="1"/>
    <col min="5123" max="5128" width="8.7109375" style="25" customWidth="1"/>
    <col min="5129" max="5129" width="6.28515625" style="25" customWidth="1"/>
    <col min="5130" max="5130" width="16.7109375" style="25" customWidth="1"/>
    <col min="5131" max="5376" width="9.140625" style="25"/>
    <col min="5377" max="5377" width="16.7109375" style="25" customWidth="1"/>
    <col min="5378" max="5378" width="5.7109375" style="25" customWidth="1"/>
    <col min="5379" max="5384" width="8.7109375" style="25" customWidth="1"/>
    <col min="5385" max="5385" width="6.28515625" style="25" customWidth="1"/>
    <col min="5386" max="5386" width="16.7109375" style="25" customWidth="1"/>
    <col min="5387" max="5632" width="9.140625" style="25"/>
    <col min="5633" max="5633" width="16.7109375" style="25" customWidth="1"/>
    <col min="5634" max="5634" width="5.7109375" style="25" customWidth="1"/>
    <col min="5635" max="5640" width="8.7109375" style="25" customWidth="1"/>
    <col min="5641" max="5641" width="6.28515625" style="25" customWidth="1"/>
    <col min="5642" max="5642" width="16.7109375" style="25" customWidth="1"/>
    <col min="5643" max="5888" width="9.140625" style="25"/>
    <col min="5889" max="5889" width="16.7109375" style="25" customWidth="1"/>
    <col min="5890" max="5890" width="5.7109375" style="25" customWidth="1"/>
    <col min="5891" max="5896" width="8.7109375" style="25" customWidth="1"/>
    <col min="5897" max="5897" width="6.28515625" style="25" customWidth="1"/>
    <col min="5898" max="5898" width="16.7109375" style="25" customWidth="1"/>
    <col min="5899" max="6144" width="9.140625" style="25"/>
    <col min="6145" max="6145" width="16.7109375" style="25" customWidth="1"/>
    <col min="6146" max="6146" width="5.7109375" style="25" customWidth="1"/>
    <col min="6147" max="6152" width="8.7109375" style="25" customWidth="1"/>
    <col min="6153" max="6153" width="6.28515625" style="25" customWidth="1"/>
    <col min="6154" max="6154" width="16.7109375" style="25" customWidth="1"/>
    <col min="6155" max="6400" width="9.140625" style="25"/>
    <col min="6401" max="6401" width="16.7109375" style="25" customWidth="1"/>
    <col min="6402" max="6402" width="5.7109375" style="25" customWidth="1"/>
    <col min="6403" max="6408" width="8.7109375" style="25" customWidth="1"/>
    <col min="6409" max="6409" width="6.28515625" style="25" customWidth="1"/>
    <col min="6410" max="6410" width="16.7109375" style="25" customWidth="1"/>
    <col min="6411" max="6656" width="9.140625" style="25"/>
    <col min="6657" max="6657" width="16.7109375" style="25" customWidth="1"/>
    <col min="6658" max="6658" width="5.7109375" style="25" customWidth="1"/>
    <col min="6659" max="6664" width="8.7109375" style="25" customWidth="1"/>
    <col min="6665" max="6665" width="6.28515625" style="25" customWidth="1"/>
    <col min="6666" max="6666" width="16.7109375" style="25" customWidth="1"/>
    <col min="6667" max="6912" width="9.140625" style="25"/>
    <col min="6913" max="6913" width="16.7109375" style="25" customWidth="1"/>
    <col min="6914" max="6914" width="5.7109375" style="25" customWidth="1"/>
    <col min="6915" max="6920" width="8.7109375" style="25" customWidth="1"/>
    <col min="6921" max="6921" width="6.28515625" style="25" customWidth="1"/>
    <col min="6922" max="6922" width="16.7109375" style="25" customWidth="1"/>
    <col min="6923" max="7168" width="9.140625" style="25"/>
    <col min="7169" max="7169" width="16.7109375" style="25" customWidth="1"/>
    <col min="7170" max="7170" width="5.7109375" style="25" customWidth="1"/>
    <col min="7171" max="7176" width="8.7109375" style="25" customWidth="1"/>
    <col min="7177" max="7177" width="6.28515625" style="25" customWidth="1"/>
    <col min="7178" max="7178" width="16.7109375" style="25" customWidth="1"/>
    <col min="7179" max="7424" width="9.140625" style="25"/>
    <col min="7425" max="7425" width="16.7109375" style="25" customWidth="1"/>
    <col min="7426" max="7426" width="5.7109375" style="25" customWidth="1"/>
    <col min="7427" max="7432" width="8.7109375" style="25" customWidth="1"/>
    <col min="7433" max="7433" width="6.28515625" style="25" customWidth="1"/>
    <col min="7434" max="7434" width="16.7109375" style="25" customWidth="1"/>
    <col min="7435" max="7680" width="9.140625" style="25"/>
    <col min="7681" max="7681" width="16.7109375" style="25" customWidth="1"/>
    <col min="7682" max="7682" width="5.7109375" style="25" customWidth="1"/>
    <col min="7683" max="7688" width="8.7109375" style="25" customWidth="1"/>
    <col min="7689" max="7689" width="6.28515625" style="25" customWidth="1"/>
    <col min="7690" max="7690" width="16.7109375" style="25" customWidth="1"/>
    <col min="7691" max="7936" width="9.140625" style="25"/>
    <col min="7937" max="7937" width="16.7109375" style="25" customWidth="1"/>
    <col min="7938" max="7938" width="5.7109375" style="25" customWidth="1"/>
    <col min="7939" max="7944" width="8.7109375" style="25" customWidth="1"/>
    <col min="7945" max="7945" width="6.28515625" style="25" customWidth="1"/>
    <col min="7946" max="7946" width="16.7109375" style="25" customWidth="1"/>
    <col min="7947" max="8192" width="9.140625" style="25"/>
    <col min="8193" max="8193" width="16.7109375" style="25" customWidth="1"/>
    <col min="8194" max="8194" width="5.7109375" style="25" customWidth="1"/>
    <col min="8195" max="8200" width="8.7109375" style="25" customWidth="1"/>
    <col min="8201" max="8201" width="6.28515625" style="25" customWidth="1"/>
    <col min="8202" max="8202" width="16.7109375" style="25" customWidth="1"/>
    <col min="8203" max="8448" width="9.140625" style="25"/>
    <col min="8449" max="8449" width="16.7109375" style="25" customWidth="1"/>
    <col min="8450" max="8450" width="5.7109375" style="25" customWidth="1"/>
    <col min="8451" max="8456" width="8.7109375" style="25" customWidth="1"/>
    <col min="8457" max="8457" width="6.28515625" style="25" customWidth="1"/>
    <col min="8458" max="8458" width="16.7109375" style="25" customWidth="1"/>
    <col min="8459" max="8704" width="9.140625" style="25"/>
    <col min="8705" max="8705" width="16.7109375" style="25" customWidth="1"/>
    <col min="8706" max="8706" width="5.7109375" style="25" customWidth="1"/>
    <col min="8707" max="8712" width="8.7109375" style="25" customWidth="1"/>
    <col min="8713" max="8713" width="6.28515625" style="25" customWidth="1"/>
    <col min="8714" max="8714" width="16.7109375" style="25" customWidth="1"/>
    <col min="8715" max="8960" width="9.140625" style="25"/>
    <col min="8961" max="8961" width="16.7109375" style="25" customWidth="1"/>
    <col min="8962" max="8962" width="5.7109375" style="25" customWidth="1"/>
    <col min="8963" max="8968" width="8.7109375" style="25" customWidth="1"/>
    <col min="8969" max="8969" width="6.28515625" style="25" customWidth="1"/>
    <col min="8970" max="8970" width="16.7109375" style="25" customWidth="1"/>
    <col min="8971" max="9216" width="9.140625" style="25"/>
    <col min="9217" max="9217" width="16.7109375" style="25" customWidth="1"/>
    <col min="9218" max="9218" width="5.7109375" style="25" customWidth="1"/>
    <col min="9219" max="9224" width="8.7109375" style="25" customWidth="1"/>
    <col min="9225" max="9225" width="6.28515625" style="25" customWidth="1"/>
    <col min="9226" max="9226" width="16.7109375" style="25" customWidth="1"/>
    <col min="9227" max="9472" width="9.140625" style="25"/>
    <col min="9473" max="9473" width="16.7109375" style="25" customWidth="1"/>
    <col min="9474" max="9474" width="5.7109375" style="25" customWidth="1"/>
    <col min="9475" max="9480" width="8.7109375" style="25" customWidth="1"/>
    <col min="9481" max="9481" width="6.28515625" style="25" customWidth="1"/>
    <col min="9482" max="9482" width="16.7109375" style="25" customWidth="1"/>
    <col min="9483" max="9728" width="9.140625" style="25"/>
    <col min="9729" max="9729" width="16.7109375" style="25" customWidth="1"/>
    <col min="9730" max="9730" width="5.7109375" style="25" customWidth="1"/>
    <col min="9731" max="9736" width="8.7109375" style="25" customWidth="1"/>
    <col min="9737" max="9737" width="6.28515625" style="25" customWidth="1"/>
    <col min="9738" max="9738" width="16.7109375" style="25" customWidth="1"/>
    <col min="9739" max="9984" width="9.140625" style="25"/>
    <col min="9985" max="9985" width="16.7109375" style="25" customWidth="1"/>
    <col min="9986" max="9986" width="5.7109375" style="25" customWidth="1"/>
    <col min="9987" max="9992" width="8.7109375" style="25" customWidth="1"/>
    <col min="9993" max="9993" width="6.28515625" style="25" customWidth="1"/>
    <col min="9994" max="9994" width="16.7109375" style="25" customWidth="1"/>
    <col min="9995" max="10240" width="9.140625" style="25"/>
    <col min="10241" max="10241" width="16.7109375" style="25" customWidth="1"/>
    <col min="10242" max="10242" width="5.7109375" style="25" customWidth="1"/>
    <col min="10243" max="10248" width="8.7109375" style="25" customWidth="1"/>
    <col min="10249" max="10249" width="6.28515625" style="25" customWidth="1"/>
    <col min="10250" max="10250" width="16.7109375" style="25" customWidth="1"/>
    <col min="10251" max="10496" width="9.140625" style="25"/>
    <col min="10497" max="10497" width="16.7109375" style="25" customWidth="1"/>
    <col min="10498" max="10498" width="5.7109375" style="25" customWidth="1"/>
    <col min="10499" max="10504" width="8.7109375" style="25" customWidth="1"/>
    <col min="10505" max="10505" width="6.28515625" style="25" customWidth="1"/>
    <col min="10506" max="10506" width="16.7109375" style="25" customWidth="1"/>
    <col min="10507" max="10752" width="9.140625" style="25"/>
    <col min="10753" max="10753" width="16.7109375" style="25" customWidth="1"/>
    <col min="10754" max="10754" width="5.7109375" style="25" customWidth="1"/>
    <col min="10755" max="10760" width="8.7109375" style="25" customWidth="1"/>
    <col min="10761" max="10761" width="6.28515625" style="25" customWidth="1"/>
    <col min="10762" max="10762" width="16.7109375" style="25" customWidth="1"/>
    <col min="10763" max="11008" width="9.140625" style="25"/>
    <col min="11009" max="11009" width="16.7109375" style="25" customWidth="1"/>
    <col min="11010" max="11010" width="5.7109375" style="25" customWidth="1"/>
    <col min="11011" max="11016" width="8.7109375" style="25" customWidth="1"/>
    <col min="11017" max="11017" width="6.28515625" style="25" customWidth="1"/>
    <col min="11018" max="11018" width="16.7109375" style="25" customWidth="1"/>
    <col min="11019" max="11264" width="9.140625" style="25"/>
    <col min="11265" max="11265" width="16.7109375" style="25" customWidth="1"/>
    <col min="11266" max="11266" width="5.7109375" style="25" customWidth="1"/>
    <col min="11267" max="11272" width="8.7109375" style="25" customWidth="1"/>
    <col min="11273" max="11273" width="6.28515625" style="25" customWidth="1"/>
    <col min="11274" max="11274" width="16.7109375" style="25" customWidth="1"/>
    <col min="11275" max="11520" width="9.140625" style="25"/>
    <col min="11521" max="11521" width="16.7109375" style="25" customWidth="1"/>
    <col min="11522" max="11522" width="5.7109375" style="25" customWidth="1"/>
    <col min="11523" max="11528" width="8.7109375" style="25" customWidth="1"/>
    <col min="11529" max="11529" width="6.28515625" style="25" customWidth="1"/>
    <col min="11530" max="11530" width="16.7109375" style="25" customWidth="1"/>
    <col min="11531" max="11776" width="9.140625" style="25"/>
    <col min="11777" max="11777" width="16.7109375" style="25" customWidth="1"/>
    <col min="11778" max="11778" width="5.7109375" style="25" customWidth="1"/>
    <col min="11779" max="11784" width="8.7109375" style="25" customWidth="1"/>
    <col min="11785" max="11785" width="6.28515625" style="25" customWidth="1"/>
    <col min="11786" max="11786" width="16.7109375" style="25" customWidth="1"/>
    <col min="11787" max="12032" width="9.140625" style="25"/>
    <col min="12033" max="12033" width="16.7109375" style="25" customWidth="1"/>
    <col min="12034" max="12034" width="5.7109375" style="25" customWidth="1"/>
    <col min="12035" max="12040" width="8.7109375" style="25" customWidth="1"/>
    <col min="12041" max="12041" width="6.28515625" style="25" customWidth="1"/>
    <col min="12042" max="12042" width="16.7109375" style="25" customWidth="1"/>
    <col min="12043" max="12288" width="9.140625" style="25"/>
    <col min="12289" max="12289" width="16.7109375" style="25" customWidth="1"/>
    <col min="12290" max="12290" width="5.7109375" style="25" customWidth="1"/>
    <col min="12291" max="12296" width="8.7109375" style="25" customWidth="1"/>
    <col min="12297" max="12297" width="6.28515625" style="25" customWidth="1"/>
    <col min="12298" max="12298" width="16.7109375" style="25" customWidth="1"/>
    <col min="12299" max="12544" width="9.140625" style="25"/>
    <col min="12545" max="12545" width="16.7109375" style="25" customWidth="1"/>
    <col min="12546" max="12546" width="5.7109375" style="25" customWidth="1"/>
    <col min="12547" max="12552" width="8.7109375" style="25" customWidth="1"/>
    <col min="12553" max="12553" width="6.28515625" style="25" customWidth="1"/>
    <col min="12554" max="12554" width="16.7109375" style="25" customWidth="1"/>
    <col min="12555" max="12800" width="9.140625" style="25"/>
    <col min="12801" max="12801" width="16.7109375" style="25" customWidth="1"/>
    <col min="12802" max="12802" width="5.7109375" style="25" customWidth="1"/>
    <col min="12803" max="12808" width="8.7109375" style="25" customWidth="1"/>
    <col min="12809" max="12809" width="6.28515625" style="25" customWidth="1"/>
    <col min="12810" max="12810" width="16.7109375" style="25" customWidth="1"/>
    <col min="12811" max="13056" width="9.140625" style="25"/>
    <col min="13057" max="13057" width="16.7109375" style="25" customWidth="1"/>
    <col min="13058" max="13058" width="5.7109375" style="25" customWidth="1"/>
    <col min="13059" max="13064" width="8.7109375" style="25" customWidth="1"/>
    <col min="13065" max="13065" width="6.28515625" style="25" customWidth="1"/>
    <col min="13066" max="13066" width="16.7109375" style="25" customWidth="1"/>
    <col min="13067" max="13312" width="9.140625" style="25"/>
    <col min="13313" max="13313" width="16.7109375" style="25" customWidth="1"/>
    <col min="13314" max="13314" width="5.7109375" style="25" customWidth="1"/>
    <col min="13315" max="13320" width="8.7109375" style="25" customWidth="1"/>
    <col min="13321" max="13321" width="6.28515625" style="25" customWidth="1"/>
    <col min="13322" max="13322" width="16.7109375" style="25" customWidth="1"/>
    <col min="13323" max="13568" width="9.140625" style="25"/>
    <col min="13569" max="13569" width="16.7109375" style="25" customWidth="1"/>
    <col min="13570" max="13570" width="5.7109375" style="25" customWidth="1"/>
    <col min="13571" max="13576" width="8.7109375" style="25" customWidth="1"/>
    <col min="13577" max="13577" width="6.28515625" style="25" customWidth="1"/>
    <col min="13578" max="13578" width="16.7109375" style="25" customWidth="1"/>
    <col min="13579" max="13824" width="9.140625" style="25"/>
    <col min="13825" max="13825" width="16.7109375" style="25" customWidth="1"/>
    <col min="13826" max="13826" width="5.7109375" style="25" customWidth="1"/>
    <col min="13827" max="13832" width="8.7109375" style="25" customWidth="1"/>
    <col min="13833" max="13833" width="6.28515625" style="25" customWidth="1"/>
    <col min="13834" max="13834" width="16.7109375" style="25" customWidth="1"/>
    <col min="13835" max="14080" width="9.140625" style="25"/>
    <col min="14081" max="14081" width="16.7109375" style="25" customWidth="1"/>
    <col min="14082" max="14082" width="5.7109375" style="25" customWidth="1"/>
    <col min="14083" max="14088" width="8.7109375" style="25" customWidth="1"/>
    <col min="14089" max="14089" width="6.28515625" style="25" customWidth="1"/>
    <col min="14090" max="14090" width="16.7109375" style="25" customWidth="1"/>
    <col min="14091" max="14336" width="9.140625" style="25"/>
    <col min="14337" max="14337" width="16.7109375" style="25" customWidth="1"/>
    <col min="14338" max="14338" width="5.7109375" style="25" customWidth="1"/>
    <col min="14339" max="14344" width="8.7109375" style="25" customWidth="1"/>
    <col min="14345" max="14345" width="6.28515625" style="25" customWidth="1"/>
    <col min="14346" max="14346" width="16.7109375" style="25" customWidth="1"/>
    <col min="14347" max="14592" width="9.140625" style="25"/>
    <col min="14593" max="14593" width="16.7109375" style="25" customWidth="1"/>
    <col min="14594" max="14594" width="5.7109375" style="25" customWidth="1"/>
    <col min="14595" max="14600" width="8.7109375" style="25" customWidth="1"/>
    <col min="14601" max="14601" width="6.28515625" style="25" customWidth="1"/>
    <col min="14602" max="14602" width="16.7109375" style="25" customWidth="1"/>
    <col min="14603" max="14848" width="9.140625" style="25"/>
    <col min="14849" max="14849" width="16.7109375" style="25" customWidth="1"/>
    <col min="14850" max="14850" width="5.7109375" style="25" customWidth="1"/>
    <col min="14851" max="14856" width="8.7109375" style="25" customWidth="1"/>
    <col min="14857" max="14857" width="6.28515625" style="25" customWidth="1"/>
    <col min="14858" max="14858" width="16.7109375" style="25" customWidth="1"/>
    <col min="14859" max="15104" width="9.140625" style="25"/>
    <col min="15105" max="15105" width="16.7109375" style="25" customWidth="1"/>
    <col min="15106" max="15106" width="5.7109375" style="25" customWidth="1"/>
    <col min="15107" max="15112" width="8.7109375" style="25" customWidth="1"/>
    <col min="15113" max="15113" width="6.28515625" style="25" customWidth="1"/>
    <col min="15114" max="15114" width="16.7109375" style="25" customWidth="1"/>
    <col min="15115" max="15360" width="9.140625" style="25"/>
    <col min="15361" max="15361" width="16.7109375" style="25" customWidth="1"/>
    <col min="15362" max="15362" width="5.7109375" style="25" customWidth="1"/>
    <col min="15363" max="15368" width="8.7109375" style="25" customWidth="1"/>
    <col min="15369" max="15369" width="6.28515625" style="25" customWidth="1"/>
    <col min="15370" max="15370" width="16.7109375" style="25" customWidth="1"/>
    <col min="15371" max="15616" width="9.140625" style="25"/>
    <col min="15617" max="15617" width="16.7109375" style="25" customWidth="1"/>
    <col min="15618" max="15618" width="5.7109375" style="25" customWidth="1"/>
    <col min="15619" max="15624" width="8.7109375" style="25" customWidth="1"/>
    <col min="15625" max="15625" width="6.28515625" style="25" customWidth="1"/>
    <col min="15626" max="15626" width="16.7109375" style="25" customWidth="1"/>
    <col min="15627" max="15872" width="9.140625" style="25"/>
    <col min="15873" max="15873" width="16.7109375" style="25" customWidth="1"/>
    <col min="15874" max="15874" width="5.7109375" style="25" customWidth="1"/>
    <col min="15875" max="15880" width="8.7109375" style="25" customWidth="1"/>
    <col min="15881" max="15881" width="6.28515625" style="25" customWidth="1"/>
    <col min="15882" max="15882" width="16.7109375" style="25" customWidth="1"/>
    <col min="15883" max="16128" width="9.140625" style="25"/>
    <col min="16129" max="16129" width="16.7109375" style="25" customWidth="1"/>
    <col min="16130" max="16130" width="5.7109375" style="25" customWidth="1"/>
    <col min="16131" max="16136" width="8.7109375" style="25" customWidth="1"/>
    <col min="16137" max="16137" width="6.28515625" style="25" customWidth="1"/>
    <col min="16138" max="16138" width="16.7109375" style="25" customWidth="1"/>
    <col min="16139" max="16384" width="9.140625" style="25"/>
  </cols>
  <sheetData>
    <row r="1" spans="1:10" ht="22.5" customHeight="1" x14ac:dyDescent="0.5">
      <c r="A1" s="1314" t="s">
        <v>827</v>
      </c>
      <c r="B1" s="1314"/>
      <c r="C1" s="1314"/>
      <c r="D1" s="1314"/>
      <c r="E1" s="1314"/>
      <c r="F1" s="1314"/>
      <c r="G1" s="1314"/>
      <c r="H1" s="1314"/>
      <c r="I1" s="1314"/>
      <c r="J1" s="1314"/>
    </row>
    <row r="2" spans="1:10" ht="33.75" customHeight="1" x14ac:dyDescent="0.25">
      <c r="A2" s="1315" t="s">
        <v>740</v>
      </c>
      <c r="B2" s="1315"/>
      <c r="C2" s="1315"/>
      <c r="D2" s="1315"/>
      <c r="E2" s="1315"/>
      <c r="F2" s="1315"/>
      <c r="G2" s="1315"/>
      <c r="H2" s="1315"/>
      <c r="I2" s="1315"/>
      <c r="J2" s="1315"/>
    </row>
    <row r="3" spans="1:10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</row>
    <row r="4" spans="1:10" ht="15.75" x14ac:dyDescent="0.25">
      <c r="A4" s="1311" t="s">
        <v>335</v>
      </c>
      <c r="B4" s="1311"/>
      <c r="C4" s="1311"/>
      <c r="D4" s="1311"/>
      <c r="E4" s="1311"/>
      <c r="F4" s="1311"/>
      <c r="G4" s="1311"/>
      <c r="H4" s="1311"/>
      <c r="I4" s="1311"/>
      <c r="J4" s="1311"/>
    </row>
    <row r="5" spans="1:10" ht="13.5" x14ac:dyDescent="0.25">
      <c r="A5" s="1489" t="s">
        <v>797</v>
      </c>
      <c r="B5" s="1489"/>
      <c r="C5" s="1206"/>
      <c r="D5" s="1206"/>
      <c r="E5" s="1206"/>
      <c r="F5" s="1206"/>
      <c r="G5" s="1206"/>
      <c r="H5" s="1206"/>
      <c r="I5" s="1208"/>
      <c r="J5" s="1108" t="s">
        <v>798</v>
      </c>
    </row>
    <row r="6" spans="1:10" ht="25.5" customHeight="1" thickBot="1" x14ac:dyDescent="0.25">
      <c r="A6" s="1374" t="s">
        <v>741</v>
      </c>
      <c r="B6" s="1374" t="s">
        <v>405</v>
      </c>
      <c r="C6" s="1486" t="s">
        <v>621</v>
      </c>
      <c r="D6" s="1486"/>
      <c r="E6" s="1486"/>
      <c r="F6" s="1486"/>
      <c r="G6" s="1486"/>
      <c r="H6" s="1486"/>
      <c r="I6" s="1487" t="s">
        <v>404</v>
      </c>
      <c r="J6" s="1487" t="s">
        <v>658</v>
      </c>
    </row>
    <row r="7" spans="1:10" ht="25.5" customHeight="1" thickTop="1" thickBot="1" x14ac:dyDescent="0.25">
      <c r="A7" s="1263"/>
      <c r="B7" s="1263"/>
      <c r="C7" s="384" t="s">
        <v>43</v>
      </c>
      <c r="D7" s="384" t="s">
        <v>70</v>
      </c>
      <c r="E7" s="384" t="s">
        <v>613</v>
      </c>
      <c r="F7" s="384" t="s">
        <v>612</v>
      </c>
      <c r="G7" s="384" t="s">
        <v>611</v>
      </c>
      <c r="H7" s="384" t="s">
        <v>610</v>
      </c>
      <c r="I7" s="1265"/>
      <c r="J7" s="1265"/>
    </row>
    <row r="8" spans="1:10" ht="30" customHeight="1" thickTop="1" x14ac:dyDescent="0.2">
      <c r="A8" s="1375"/>
      <c r="B8" s="1375"/>
      <c r="C8" s="392" t="s">
        <v>42</v>
      </c>
      <c r="D8" s="393" t="s">
        <v>69</v>
      </c>
      <c r="E8" s="393" t="s">
        <v>614</v>
      </c>
      <c r="F8" s="393" t="s">
        <v>615</v>
      </c>
      <c r="G8" s="393" t="s">
        <v>616</v>
      </c>
      <c r="H8" s="393" t="s">
        <v>617</v>
      </c>
      <c r="I8" s="1488"/>
      <c r="J8" s="1488"/>
    </row>
    <row r="9" spans="1:10" ht="13.5" thickBot="1" x14ac:dyDescent="0.25">
      <c r="A9" s="1490" t="s">
        <v>58</v>
      </c>
      <c r="B9" s="115" t="s">
        <v>547</v>
      </c>
      <c r="C9" s="597">
        <f>SUM(D9:H9)</f>
        <v>19</v>
      </c>
      <c r="D9" s="176">
        <v>0</v>
      </c>
      <c r="E9" s="176">
        <v>0</v>
      </c>
      <c r="F9" s="176">
        <v>0</v>
      </c>
      <c r="G9" s="176">
        <v>3</v>
      </c>
      <c r="H9" s="176">
        <v>16</v>
      </c>
      <c r="I9" s="53" t="s">
        <v>178</v>
      </c>
      <c r="J9" s="1492" t="s">
        <v>153</v>
      </c>
    </row>
    <row r="10" spans="1:10" ht="18.75" customHeight="1" thickTop="1" thickBot="1" x14ac:dyDescent="0.25">
      <c r="A10" s="1491"/>
      <c r="B10" s="127" t="s">
        <v>548</v>
      </c>
      <c r="C10" s="597">
        <f>SUM(D10:H10)</f>
        <v>4</v>
      </c>
      <c r="D10" s="155">
        <v>0</v>
      </c>
      <c r="E10" s="155">
        <v>0</v>
      </c>
      <c r="F10" s="155">
        <v>0</v>
      </c>
      <c r="G10" s="155">
        <v>0</v>
      </c>
      <c r="H10" s="155">
        <v>4</v>
      </c>
      <c r="I10" s="51" t="s">
        <v>425</v>
      </c>
      <c r="J10" s="1493"/>
    </row>
    <row r="11" spans="1:10" ht="14.25" thickTop="1" thickBot="1" x14ac:dyDescent="0.25">
      <c r="A11" s="1491"/>
      <c r="B11" s="387" t="s">
        <v>42</v>
      </c>
      <c r="C11" s="597">
        <f>C9+C10</f>
        <v>23</v>
      </c>
      <c r="D11" s="597">
        <f t="shared" ref="D11:H11" si="0">D9+D10</f>
        <v>0</v>
      </c>
      <c r="E11" s="597">
        <f t="shared" si="0"/>
        <v>0</v>
      </c>
      <c r="F11" s="597">
        <f t="shared" si="0"/>
        <v>0</v>
      </c>
      <c r="G11" s="597">
        <f t="shared" si="0"/>
        <v>3</v>
      </c>
      <c r="H11" s="597">
        <f t="shared" si="0"/>
        <v>20</v>
      </c>
      <c r="I11" s="74" t="s">
        <v>43</v>
      </c>
      <c r="J11" s="1493"/>
    </row>
    <row r="12" spans="1:10" ht="14.25" thickTop="1" thickBot="1" x14ac:dyDescent="0.25">
      <c r="A12" s="1494" t="s">
        <v>60</v>
      </c>
      <c r="B12" s="128" t="s">
        <v>547</v>
      </c>
      <c r="C12" s="459">
        <f t="shared" ref="C12:C61" si="1">SUM(D12:H12)</f>
        <v>8</v>
      </c>
      <c r="D12" s="178">
        <v>0</v>
      </c>
      <c r="E12" s="178">
        <v>0</v>
      </c>
      <c r="F12" s="178">
        <v>0</v>
      </c>
      <c r="G12" s="178">
        <v>1</v>
      </c>
      <c r="H12" s="178">
        <v>7</v>
      </c>
      <c r="I12" s="52" t="s">
        <v>178</v>
      </c>
      <c r="J12" s="1495" t="s">
        <v>154</v>
      </c>
    </row>
    <row r="13" spans="1:10" ht="14.25" thickTop="1" thickBot="1" x14ac:dyDescent="0.25">
      <c r="A13" s="1494"/>
      <c r="B13" s="128" t="s">
        <v>548</v>
      </c>
      <c r="C13" s="459">
        <f t="shared" si="1"/>
        <v>5</v>
      </c>
      <c r="D13" s="178">
        <v>0</v>
      </c>
      <c r="E13" s="178">
        <v>0</v>
      </c>
      <c r="F13" s="178">
        <v>0</v>
      </c>
      <c r="G13" s="178">
        <v>0</v>
      </c>
      <c r="H13" s="178">
        <v>5</v>
      </c>
      <c r="I13" s="52" t="s">
        <v>425</v>
      </c>
      <c r="J13" s="1495"/>
    </row>
    <row r="14" spans="1:10" ht="14.25" thickTop="1" thickBot="1" x14ac:dyDescent="0.25">
      <c r="A14" s="1494"/>
      <c r="B14" s="388" t="s">
        <v>42</v>
      </c>
      <c r="C14" s="459">
        <f>C12+C13</f>
        <v>13</v>
      </c>
      <c r="D14" s="459">
        <f t="shared" ref="D14:H14" si="2">D12+D13</f>
        <v>0</v>
      </c>
      <c r="E14" s="459">
        <f t="shared" si="2"/>
        <v>0</v>
      </c>
      <c r="F14" s="459">
        <f t="shared" si="2"/>
        <v>0</v>
      </c>
      <c r="G14" s="459">
        <f t="shared" si="2"/>
        <v>1</v>
      </c>
      <c r="H14" s="459">
        <f t="shared" si="2"/>
        <v>12</v>
      </c>
      <c r="I14" s="75" t="s">
        <v>43</v>
      </c>
      <c r="J14" s="1495"/>
    </row>
    <row r="15" spans="1:10" ht="14.25" thickTop="1" thickBot="1" x14ac:dyDescent="0.25">
      <c r="A15" s="1491" t="s">
        <v>62</v>
      </c>
      <c r="B15" s="127" t="s">
        <v>547</v>
      </c>
      <c r="C15" s="597">
        <f t="shared" si="1"/>
        <v>13</v>
      </c>
      <c r="D15" s="155">
        <v>1</v>
      </c>
      <c r="E15" s="155">
        <v>0</v>
      </c>
      <c r="F15" s="155">
        <v>0</v>
      </c>
      <c r="G15" s="155">
        <v>0</v>
      </c>
      <c r="H15" s="155">
        <v>12</v>
      </c>
      <c r="I15" s="53" t="s">
        <v>178</v>
      </c>
      <c r="J15" s="1493" t="s">
        <v>155</v>
      </c>
    </row>
    <row r="16" spans="1:10" ht="14.25" thickTop="1" thickBot="1" x14ac:dyDescent="0.25">
      <c r="A16" s="1491"/>
      <c r="B16" s="127" t="s">
        <v>548</v>
      </c>
      <c r="C16" s="597">
        <f t="shared" si="1"/>
        <v>6</v>
      </c>
      <c r="D16" s="155">
        <v>1</v>
      </c>
      <c r="E16" s="155">
        <v>0</v>
      </c>
      <c r="F16" s="155">
        <v>0</v>
      </c>
      <c r="G16" s="155">
        <v>2</v>
      </c>
      <c r="H16" s="155">
        <v>3</v>
      </c>
      <c r="I16" s="51" t="s">
        <v>425</v>
      </c>
      <c r="J16" s="1493"/>
    </row>
    <row r="17" spans="1:10" ht="14.25" thickTop="1" thickBot="1" x14ac:dyDescent="0.25">
      <c r="A17" s="1491"/>
      <c r="B17" s="387" t="s">
        <v>42</v>
      </c>
      <c r="C17" s="597">
        <f>C15+C16</f>
        <v>19</v>
      </c>
      <c r="D17" s="597">
        <f t="shared" ref="D17:H17" si="3">D15+D16</f>
        <v>2</v>
      </c>
      <c r="E17" s="597">
        <f t="shared" si="3"/>
        <v>0</v>
      </c>
      <c r="F17" s="597">
        <f t="shared" si="3"/>
        <v>0</v>
      </c>
      <c r="G17" s="597">
        <f t="shared" si="3"/>
        <v>2</v>
      </c>
      <c r="H17" s="597">
        <f t="shared" si="3"/>
        <v>15</v>
      </c>
      <c r="I17" s="74" t="s">
        <v>43</v>
      </c>
      <c r="J17" s="1493"/>
    </row>
    <row r="18" spans="1:10" ht="14.25" thickTop="1" thickBot="1" x14ac:dyDescent="0.25">
      <c r="A18" s="1494" t="s">
        <v>64</v>
      </c>
      <c r="B18" s="128" t="s">
        <v>547</v>
      </c>
      <c r="C18" s="459">
        <f t="shared" si="1"/>
        <v>13</v>
      </c>
      <c r="D18" s="178">
        <v>0</v>
      </c>
      <c r="E18" s="178">
        <v>0</v>
      </c>
      <c r="F18" s="178">
        <v>1</v>
      </c>
      <c r="G18" s="178">
        <v>5</v>
      </c>
      <c r="H18" s="178">
        <v>7</v>
      </c>
      <c r="I18" s="52" t="s">
        <v>178</v>
      </c>
      <c r="J18" s="1495" t="s">
        <v>156</v>
      </c>
    </row>
    <row r="19" spans="1:10" ht="14.25" thickTop="1" thickBot="1" x14ac:dyDescent="0.25">
      <c r="A19" s="1494"/>
      <c r="B19" s="128" t="s">
        <v>548</v>
      </c>
      <c r="C19" s="459">
        <f t="shared" si="1"/>
        <v>3</v>
      </c>
      <c r="D19" s="178">
        <v>0</v>
      </c>
      <c r="E19" s="178">
        <v>0</v>
      </c>
      <c r="F19" s="178">
        <v>0</v>
      </c>
      <c r="G19" s="178">
        <v>2</v>
      </c>
      <c r="H19" s="178">
        <v>1</v>
      </c>
      <c r="I19" s="52" t="s">
        <v>425</v>
      </c>
      <c r="J19" s="1495"/>
    </row>
    <row r="20" spans="1:10" ht="14.25" thickTop="1" thickBot="1" x14ac:dyDescent="0.25">
      <c r="A20" s="1494"/>
      <c r="B20" s="388" t="s">
        <v>42</v>
      </c>
      <c r="C20" s="459">
        <f>C18+C19</f>
        <v>16</v>
      </c>
      <c r="D20" s="459">
        <f t="shared" ref="D20:H20" si="4">D18+D19</f>
        <v>0</v>
      </c>
      <c r="E20" s="459">
        <f t="shared" si="4"/>
        <v>0</v>
      </c>
      <c r="F20" s="459">
        <f t="shared" si="4"/>
        <v>1</v>
      </c>
      <c r="G20" s="459">
        <f t="shared" si="4"/>
        <v>7</v>
      </c>
      <c r="H20" s="459">
        <f t="shared" si="4"/>
        <v>8</v>
      </c>
      <c r="I20" s="75" t="s">
        <v>43</v>
      </c>
      <c r="J20" s="1495"/>
    </row>
    <row r="21" spans="1:10" ht="14.25" thickTop="1" thickBot="1" x14ac:dyDescent="0.25">
      <c r="A21" s="1491" t="s">
        <v>66</v>
      </c>
      <c r="B21" s="127" t="s">
        <v>547</v>
      </c>
      <c r="C21" s="597">
        <f t="shared" si="1"/>
        <v>10</v>
      </c>
      <c r="D21" s="155">
        <v>1</v>
      </c>
      <c r="E21" s="155">
        <v>0</v>
      </c>
      <c r="F21" s="155">
        <v>1</v>
      </c>
      <c r="G21" s="155">
        <v>3</v>
      </c>
      <c r="H21" s="155">
        <v>5</v>
      </c>
      <c r="I21" s="53" t="s">
        <v>178</v>
      </c>
      <c r="J21" s="1493" t="s">
        <v>157</v>
      </c>
    </row>
    <row r="22" spans="1:10" ht="14.25" thickTop="1" thickBot="1" x14ac:dyDescent="0.25">
      <c r="A22" s="1491"/>
      <c r="B22" s="127" t="s">
        <v>548</v>
      </c>
      <c r="C22" s="597">
        <f t="shared" si="1"/>
        <v>5</v>
      </c>
      <c r="D22" s="155">
        <v>0</v>
      </c>
      <c r="E22" s="155">
        <v>0</v>
      </c>
      <c r="F22" s="155">
        <v>0</v>
      </c>
      <c r="G22" s="155">
        <v>3</v>
      </c>
      <c r="H22" s="155">
        <v>2</v>
      </c>
      <c r="I22" s="51" t="s">
        <v>425</v>
      </c>
      <c r="J22" s="1493"/>
    </row>
    <row r="23" spans="1:10" ht="14.25" thickTop="1" thickBot="1" x14ac:dyDescent="0.25">
      <c r="A23" s="1491"/>
      <c r="B23" s="387"/>
      <c r="C23" s="597">
        <f>C21+C22</f>
        <v>15</v>
      </c>
      <c r="D23" s="597">
        <f t="shared" ref="D23:H23" si="5">D21+D22</f>
        <v>1</v>
      </c>
      <c r="E23" s="597">
        <f t="shared" si="5"/>
        <v>0</v>
      </c>
      <c r="F23" s="597">
        <f t="shared" si="5"/>
        <v>1</v>
      </c>
      <c r="G23" s="597">
        <f t="shared" si="5"/>
        <v>6</v>
      </c>
      <c r="H23" s="597">
        <f t="shared" si="5"/>
        <v>7</v>
      </c>
      <c r="I23" s="74" t="s">
        <v>43</v>
      </c>
      <c r="J23" s="1493"/>
    </row>
    <row r="24" spans="1:10" ht="14.25" thickTop="1" thickBot="1" x14ac:dyDescent="0.25">
      <c r="A24" s="1494" t="s">
        <v>68</v>
      </c>
      <c r="B24" s="128" t="s">
        <v>547</v>
      </c>
      <c r="C24" s="459">
        <f t="shared" si="1"/>
        <v>12</v>
      </c>
      <c r="D24" s="178">
        <v>1</v>
      </c>
      <c r="E24" s="178">
        <v>0</v>
      </c>
      <c r="F24" s="178">
        <v>1</v>
      </c>
      <c r="G24" s="178">
        <v>5</v>
      </c>
      <c r="H24" s="178">
        <v>5</v>
      </c>
      <c r="I24" s="52" t="s">
        <v>178</v>
      </c>
      <c r="J24" s="1495" t="s">
        <v>158</v>
      </c>
    </row>
    <row r="25" spans="1:10" ht="14.25" thickTop="1" thickBot="1" x14ac:dyDescent="0.25">
      <c r="A25" s="1494"/>
      <c r="B25" s="128" t="s">
        <v>548</v>
      </c>
      <c r="C25" s="459">
        <f t="shared" si="1"/>
        <v>8</v>
      </c>
      <c r="D25" s="178">
        <v>0</v>
      </c>
      <c r="E25" s="178">
        <v>1</v>
      </c>
      <c r="F25" s="178">
        <v>0</v>
      </c>
      <c r="G25" s="178">
        <v>5</v>
      </c>
      <c r="H25" s="178">
        <v>2</v>
      </c>
      <c r="I25" s="52" t="s">
        <v>425</v>
      </c>
      <c r="J25" s="1495"/>
    </row>
    <row r="26" spans="1:10" ht="14.25" thickTop="1" thickBot="1" x14ac:dyDescent="0.25">
      <c r="A26" s="1494"/>
      <c r="B26" s="388" t="s">
        <v>42</v>
      </c>
      <c r="C26" s="459">
        <f>C24+C25</f>
        <v>20</v>
      </c>
      <c r="D26" s="459">
        <f t="shared" ref="D26:H26" si="6">D24+D25</f>
        <v>1</v>
      </c>
      <c r="E26" s="459">
        <f t="shared" si="6"/>
        <v>1</v>
      </c>
      <c r="F26" s="459">
        <f t="shared" si="6"/>
        <v>1</v>
      </c>
      <c r="G26" s="459">
        <f t="shared" si="6"/>
        <v>10</v>
      </c>
      <c r="H26" s="459">
        <f t="shared" si="6"/>
        <v>7</v>
      </c>
      <c r="I26" s="75" t="s">
        <v>43</v>
      </c>
      <c r="J26" s="1495"/>
    </row>
    <row r="27" spans="1:10" ht="14.25" thickTop="1" thickBot="1" x14ac:dyDescent="0.25">
      <c r="A27" s="1491" t="s">
        <v>193</v>
      </c>
      <c r="B27" s="127" t="s">
        <v>547</v>
      </c>
      <c r="C27" s="597">
        <f t="shared" si="1"/>
        <v>21</v>
      </c>
      <c r="D27" s="155">
        <v>3</v>
      </c>
      <c r="E27" s="155">
        <v>0</v>
      </c>
      <c r="F27" s="155">
        <v>0</v>
      </c>
      <c r="G27" s="155">
        <v>12</v>
      </c>
      <c r="H27" s="155">
        <v>6</v>
      </c>
      <c r="I27" s="53" t="s">
        <v>178</v>
      </c>
      <c r="J27" s="1493" t="s">
        <v>160</v>
      </c>
    </row>
    <row r="28" spans="1:10" ht="14.25" thickTop="1" thickBot="1" x14ac:dyDescent="0.25">
      <c r="A28" s="1491"/>
      <c r="B28" s="127" t="s">
        <v>548</v>
      </c>
      <c r="C28" s="597">
        <f t="shared" si="1"/>
        <v>9</v>
      </c>
      <c r="D28" s="155">
        <v>0</v>
      </c>
      <c r="E28" s="155">
        <v>0</v>
      </c>
      <c r="F28" s="155">
        <v>1</v>
      </c>
      <c r="G28" s="155">
        <v>6</v>
      </c>
      <c r="H28" s="155">
        <v>2</v>
      </c>
      <c r="I28" s="51" t="s">
        <v>425</v>
      </c>
      <c r="J28" s="1493"/>
    </row>
    <row r="29" spans="1:10" ht="14.25" thickTop="1" thickBot="1" x14ac:dyDescent="0.25">
      <c r="A29" s="1491"/>
      <c r="B29" s="387" t="s">
        <v>42</v>
      </c>
      <c r="C29" s="597">
        <f>C27+C28</f>
        <v>30</v>
      </c>
      <c r="D29" s="597">
        <f t="shared" ref="D29:H29" si="7">D27+D28</f>
        <v>3</v>
      </c>
      <c r="E29" s="597">
        <f t="shared" si="7"/>
        <v>0</v>
      </c>
      <c r="F29" s="597">
        <f t="shared" si="7"/>
        <v>1</v>
      </c>
      <c r="G29" s="597">
        <f t="shared" si="7"/>
        <v>18</v>
      </c>
      <c r="H29" s="597">
        <f t="shared" si="7"/>
        <v>8</v>
      </c>
      <c r="I29" s="74" t="s">
        <v>43</v>
      </c>
      <c r="J29" s="1493"/>
    </row>
    <row r="30" spans="1:10" ht="14.25" thickTop="1" thickBot="1" x14ac:dyDescent="0.25">
      <c r="A30" s="1494" t="s">
        <v>618</v>
      </c>
      <c r="B30" s="128" t="s">
        <v>547</v>
      </c>
      <c r="C30" s="459">
        <f t="shared" si="1"/>
        <v>19</v>
      </c>
      <c r="D30" s="178">
        <v>1</v>
      </c>
      <c r="E30" s="178">
        <v>0</v>
      </c>
      <c r="F30" s="178">
        <v>1</v>
      </c>
      <c r="G30" s="178">
        <v>14</v>
      </c>
      <c r="H30" s="178">
        <v>3</v>
      </c>
      <c r="I30" s="52" t="s">
        <v>178</v>
      </c>
      <c r="J30" s="1495" t="s">
        <v>162</v>
      </c>
    </row>
    <row r="31" spans="1:10" ht="14.25" thickTop="1" thickBot="1" x14ac:dyDescent="0.25">
      <c r="A31" s="1494"/>
      <c r="B31" s="128" t="s">
        <v>548</v>
      </c>
      <c r="C31" s="459">
        <f t="shared" si="1"/>
        <v>11</v>
      </c>
      <c r="D31" s="178">
        <v>1</v>
      </c>
      <c r="E31" s="178">
        <v>0</v>
      </c>
      <c r="F31" s="178">
        <v>0</v>
      </c>
      <c r="G31" s="178">
        <v>9</v>
      </c>
      <c r="H31" s="178">
        <v>1</v>
      </c>
      <c r="I31" s="52" t="s">
        <v>425</v>
      </c>
      <c r="J31" s="1495"/>
    </row>
    <row r="32" spans="1:10" ht="16.5" thickTop="1" thickBot="1" x14ac:dyDescent="0.25">
      <c r="A32" s="1494"/>
      <c r="B32" s="388" t="s">
        <v>42</v>
      </c>
      <c r="C32" s="980">
        <f>C30+C31</f>
        <v>30</v>
      </c>
      <c r="D32" s="980">
        <f t="shared" ref="D32:H32" si="8">D30+D31</f>
        <v>2</v>
      </c>
      <c r="E32" s="980">
        <f t="shared" si="8"/>
        <v>0</v>
      </c>
      <c r="F32" s="980">
        <f t="shared" si="8"/>
        <v>1</v>
      </c>
      <c r="G32" s="980">
        <f>G30+G31</f>
        <v>23</v>
      </c>
      <c r="H32" s="980">
        <f t="shared" si="8"/>
        <v>4</v>
      </c>
      <c r="I32" s="75" t="s">
        <v>43</v>
      </c>
      <c r="J32" s="1495"/>
    </row>
    <row r="33" spans="1:10" ht="14.25" thickTop="1" thickBot="1" x14ac:dyDescent="0.25">
      <c r="A33" s="1491" t="s">
        <v>619</v>
      </c>
      <c r="B33" s="127" t="s">
        <v>547</v>
      </c>
      <c r="C33" s="597">
        <f t="shared" si="1"/>
        <v>29</v>
      </c>
      <c r="D33" s="155">
        <v>1</v>
      </c>
      <c r="E33" s="155">
        <v>0</v>
      </c>
      <c r="F33" s="155">
        <v>1</v>
      </c>
      <c r="G33" s="155">
        <v>25</v>
      </c>
      <c r="H33" s="155">
        <v>2</v>
      </c>
      <c r="I33" s="53" t="s">
        <v>178</v>
      </c>
      <c r="J33" s="1493" t="s">
        <v>164</v>
      </c>
    </row>
    <row r="34" spans="1:10" ht="14.25" thickTop="1" thickBot="1" x14ac:dyDescent="0.25">
      <c r="A34" s="1491"/>
      <c r="B34" s="127" t="s">
        <v>548</v>
      </c>
      <c r="C34" s="597">
        <f t="shared" si="1"/>
        <v>18</v>
      </c>
      <c r="D34" s="155">
        <v>1</v>
      </c>
      <c r="E34" s="155">
        <v>1</v>
      </c>
      <c r="F34" s="155">
        <v>1</v>
      </c>
      <c r="G34" s="155">
        <v>11</v>
      </c>
      <c r="H34" s="155">
        <v>4</v>
      </c>
      <c r="I34" s="51" t="s">
        <v>425</v>
      </c>
      <c r="J34" s="1493"/>
    </row>
    <row r="35" spans="1:10" ht="14.25" thickTop="1" thickBot="1" x14ac:dyDescent="0.25">
      <c r="A35" s="1491"/>
      <c r="B35" s="387" t="s">
        <v>42</v>
      </c>
      <c r="C35" s="597">
        <f>C33+C34</f>
        <v>47</v>
      </c>
      <c r="D35" s="597">
        <f t="shared" ref="D35:H35" si="9">D33+D34</f>
        <v>2</v>
      </c>
      <c r="E35" s="597">
        <f t="shared" si="9"/>
        <v>1</v>
      </c>
      <c r="F35" s="597">
        <f t="shared" si="9"/>
        <v>2</v>
      </c>
      <c r="G35" s="597">
        <f t="shared" si="9"/>
        <v>36</v>
      </c>
      <c r="H35" s="597">
        <f t="shared" si="9"/>
        <v>6</v>
      </c>
      <c r="I35" s="74" t="s">
        <v>43</v>
      </c>
      <c r="J35" s="1493"/>
    </row>
    <row r="36" spans="1:10" ht="14.25" thickTop="1" thickBot="1" x14ac:dyDescent="0.25">
      <c r="A36" s="1494" t="s">
        <v>620</v>
      </c>
      <c r="B36" s="128" t="s">
        <v>547</v>
      </c>
      <c r="C36" s="459">
        <f t="shared" si="1"/>
        <v>41</v>
      </c>
      <c r="D36" s="178">
        <v>3</v>
      </c>
      <c r="E36" s="178">
        <v>0</v>
      </c>
      <c r="F36" s="178">
        <v>0</v>
      </c>
      <c r="G36" s="178">
        <v>36</v>
      </c>
      <c r="H36" s="368">
        <v>2</v>
      </c>
      <c r="I36" s="52" t="s">
        <v>178</v>
      </c>
      <c r="J36" s="1495" t="s">
        <v>166</v>
      </c>
    </row>
    <row r="37" spans="1:10" ht="14.25" thickTop="1" thickBot="1" x14ac:dyDescent="0.25">
      <c r="A37" s="1494"/>
      <c r="B37" s="128" t="s">
        <v>548</v>
      </c>
      <c r="C37" s="459">
        <f t="shared" si="1"/>
        <v>20</v>
      </c>
      <c r="D37" s="178">
        <v>1</v>
      </c>
      <c r="E37" s="178">
        <v>1</v>
      </c>
      <c r="F37" s="178">
        <v>3</v>
      </c>
      <c r="G37" s="178">
        <v>13</v>
      </c>
      <c r="H37" s="368">
        <v>2</v>
      </c>
      <c r="I37" s="52" t="s">
        <v>425</v>
      </c>
      <c r="J37" s="1495"/>
    </row>
    <row r="38" spans="1:10" ht="14.25" thickTop="1" thickBot="1" x14ac:dyDescent="0.25">
      <c r="A38" s="1494"/>
      <c r="B38" s="388" t="s">
        <v>42</v>
      </c>
      <c r="C38" s="459">
        <f>C36+C37</f>
        <v>61</v>
      </c>
      <c r="D38" s="459">
        <f t="shared" ref="D38:H38" si="10">D36+D37</f>
        <v>4</v>
      </c>
      <c r="E38" s="459">
        <f t="shared" si="10"/>
        <v>1</v>
      </c>
      <c r="F38" s="459">
        <f t="shared" si="10"/>
        <v>3</v>
      </c>
      <c r="G38" s="459">
        <f t="shared" si="10"/>
        <v>49</v>
      </c>
      <c r="H38" s="459">
        <f t="shared" si="10"/>
        <v>4</v>
      </c>
      <c r="I38" s="75" t="s">
        <v>43</v>
      </c>
      <c r="J38" s="1495"/>
    </row>
    <row r="39" spans="1:10" ht="14.25" thickTop="1" thickBot="1" x14ac:dyDescent="0.25">
      <c r="A39" s="1491" t="s">
        <v>278</v>
      </c>
      <c r="B39" s="127" t="s">
        <v>547</v>
      </c>
      <c r="C39" s="597">
        <f t="shared" si="1"/>
        <v>53</v>
      </c>
      <c r="D39" s="155">
        <v>4</v>
      </c>
      <c r="E39" s="155">
        <v>0</v>
      </c>
      <c r="F39" s="155">
        <v>0</v>
      </c>
      <c r="G39" s="155">
        <v>47</v>
      </c>
      <c r="H39" s="155">
        <v>2</v>
      </c>
      <c r="I39" s="53" t="s">
        <v>178</v>
      </c>
      <c r="J39" s="1493" t="s">
        <v>278</v>
      </c>
    </row>
    <row r="40" spans="1:10" ht="14.25" thickTop="1" thickBot="1" x14ac:dyDescent="0.25">
      <c r="A40" s="1491"/>
      <c r="B40" s="127" t="s">
        <v>548</v>
      </c>
      <c r="C40" s="597">
        <f t="shared" si="1"/>
        <v>35</v>
      </c>
      <c r="D40" s="155">
        <v>1</v>
      </c>
      <c r="E40" s="155">
        <v>8</v>
      </c>
      <c r="F40" s="155">
        <v>0</v>
      </c>
      <c r="G40" s="155">
        <v>24</v>
      </c>
      <c r="H40" s="155">
        <v>2</v>
      </c>
      <c r="I40" s="51" t="s">
        <v>425</v>
      </c>
      <c r="J40" s="1493"/>
    </row>
    <row r="41" spans="1:10" ht="14.25" thickTop="1" thickBot="1" x14ac:dyDescent="0.25">
      <c r="A41" s="1491"/>
      <c r="B41" s="387" t="s">
        <v>42</v>
      </c>
      <c r="C41" s="597">
        <f>C39+C40</f>
        <v>88</v>
      </c>
      <c r="D41" s="597">
        <f t="shared" ref="D41:H41" si="11">D39+D40</f>
        <v>5</v>
      </c>
      <c r="E41" s="597">
        <f t="shared" si="11"/>
        <v>8</v>
      </c>
      <c r="F41" s="597">
        <f t="shared" si="11"/>
        <v>0</v>
      </c>
      <c r="G41" s="597">
        <f t="shared" si="11"/>
        <v>71</v>
      </c>
      <c r="H41" s="597">
        <f t="shared" si="11"/>
        <v>4</v>
      </c>
      <c r="I41" s="74" t="s">
        <v>43</v>
      </c>
      <c r="J41" s="1493"/>
    </row>
    <row r="42" spans="1:10" ht="14.25" thickTop="1" thickBot="1" x14ac:dyDescent="0.25">
      <c r="A42" s="1494" t="s">
        <v>279</v>
      </c>
      <c r="B42" s="128" t="s">
        <v>547</v>
      </c>
      <c r="C42" s="459">
        <f t="shared" si="1"/>
        <v>34</v>
      </c>
      <c r="D42" s="178">
        <v>1</v>
      </c>
      <c r="E42" s="178">
        <v>0</v>
      </c>
      <c r="F42" s="178">
        <v>1</v>
      </c>
      <c r="G42" s="178">
        <v>32</v>
      </c>
      <c r="H42" s="178">
        <v>0</v>
      </c>
      <c r="I42" s="52" t="s">
        <v>178</v>
      </c>
      <c r="J42" s="1495" t="s">
        <v>279</v>
      </c>
    </row>
    <row r="43" spans="1:10" ht="14.25" thickTop="1" thickBot="1" x14ac:dyDescent="0.25">
      <c r="A43" s="1494"/>
      <c r="B43" s="128" t="s">
        <v>548</v>
      </c>
      <c r="C43" s="459">
        <f t="shared" si="1"/>
        <v>46</v>
      </c>
      <c r="D43" s="178">
        <v>3</v>
      </c>
      <c r="E43" s="178">
        <v>14</v>
      </c>
      <c r="F43" s="178">
        <v>3</v>
      </c>
      <c r="G43" s="178">
        <v>26</v>
      </c>
      <c r="H43" s="178">
        <v>0</v>
      </c>
      <c r="I43" s="52" t="s">
        <v>425</v>
      </c>
      <c r="J43" s="1495"/>
    </row>
    <row r="44" spans="1:10" ht="16.5" thickTop="1" thickBot="1" x14ac:dyDescent="0.25">
      <c r="A44" s="1494"/>
      <c r="B44" s="388" t="s">
        <v>42</v>
      </c>
      <c r="C44" s="980">
        <f>C42+C43</f>
        <v>80</v>
      </c>
      <c r="D44" s="980">
        <f t="shared" ref="D44:H44" si="12">D42+D43</f>
        <v>4</v>
      </c>
      <c r="E44" s="980">
        <f t="shared" si="12"/>
        <v>14</v>
      </c>
      <c r="F44" s="980">
        <f t="shared" si="12"/>
        <v>4</v>
      </c>
      <c r="G44" s="980">
        <f t="shared" si="12"/>
        <v>58</v>
      </c>
      <c r="H44" s="980">
        <f t="shared" si="12"/>
        <v>0</v>
      </c>
      <c r="I44" s="75" t="s">
        <v>43</v>
      </c>
      <c r="J44" s="1495"/>
    </row>
    <row r="45" spans="1:10" ht="14.25" thickTop="1" thickBot="1" x14ac:dyDescent="0.25">
      <c r="A45" s="1491" t="s">
        <v>280</v>
      </c>
      <c r="B45" s="127" t="s">
        <v>547</v>
      </c>
      <c r="C45" s="597">
        <f t="shared" si="1"/>
        <v>30</v>
      </c>
      <c r="D45" s="155">
        <v>2</v>
      </c>
      <c r="E45" s="155">
        <v>0</v>
      </c>
      <c r="F45" s="155">
        <v>0</v>
      </c>
      <c r="G45" s="155">
        <v>28</v>
      </c>
      <c r="H45" s="155">
        <v>0</v>
      </c>
      <c r="I45" s="53" t="s">
        <v>178</v>
      </c>
      <c r="J45" s="1493" t="s">
        <v>280</v>
      </c>
    </row>
    <row r="46" spans="1:10" ht="14.25" thickTop="1" thickBot="1" x14ac:dyDescent="0.25">
      <c r="A46" s="1491"/>
      <c r="B46" s="127" t="s">
        <v>548</v>
      </c>
      <c r="C46" s="597">
        <f t="shared" si="1"/>
        <v>39</v>
      </c>
      <c r="D46" s="155">
        <v>4</v>
      </c>
      <c r="E46" s="155">
        <v>9</v>
      </c>
      <c r="F46" s="155">
        <v>0</v>
      </c>
      <c r="G46" s="155">
        <v>26</v>
      </c>
      <c r="H46" s="155">
        <v>0</v>
      </c>
      <c r="I46" s="51" t="s">
        <v>425</v>
      </c>
      <c r="J46" s="1493"/>
    </row>
    <row r="47" spans="1:10" ht="14.25" thickTop="1" thickBot="1" x14ac:dyDescent="0.25">
      <c r="A47" s="1491"/>
      <c r="B47" s="387" t="s">
        <v>42</v>
      </c>
      <c r="C47" s="597">
        <f>C45+C46</f>
        <v>69</v>
      </c>
      <c r="D47" s="597">
        <f t="shared" ref="D47:H47" si="13">D45+D46</f>
        <v>6</v>
      </c>
      <c r="E47" s="597">
        <f t="shared" si="13"/>
        <v>9</v>
      </c>
      <c r="F47" s="597">
        <f t="shared" si="13"/>
        <v>0</v>
      </c>
      <c r="G47" s="597">
        <f t="shared" si="13"/>
        <v>54</v>
      </c>
      <c r="H47" s="597">
        <f t="shared" si="13"/>
        <v>0</v>
      </c>
      <c r="I47" s="74" t="s">
        <v>43</v>
      </c>
      <c r="J47" s="1493"/>
    </row>
    <row r="48" spans="1:10" ht="14.25" thickTop="1" thickBot="1" x14ac:dyDescent="0.25">
      <c r="A48" s="1494" t="s">
        <v>281</v>
      </c>
      <c r="B48" s="128" t="s">
        <v>547</v>
      </c>
      <c r="C48" s="459">
        <f t="shared" si="1"/>
        <v>40</v>
      </c>
      <c r="D48" s="178">
        <v>3</v>
      </c>
      <c r="E48" s="178">
        <v>2</v>
      </c>
      <c r="F48" s="178">
        <v>1</v>
      </c>
      <c r="G48" s="178">
        <v>33</v>
      </c>
      <c r="H48" s="178">
        <v>1</v>
      </c>
      <c r="I48" s="52" t="s">
        <v>178</v>
      </c>
      <c r="J48" s="1495" t="s">
        <v>281</v>
      </c>
    </row>
    <row r="49" spans="1:10" ht="14.25" thickTop="1" thickBot="1" x14ac:dyDescent="0.25">
      <c r="A49" s="1494"/>
      <c r="B49" s="128" t="s">
        <v>548</v>
      </c>
      <c r="C49" s="459">
        <f t="shared" si="1"/>
        <v>46</v>
      </c>
      <c r="D49" s="178">
        <v>4</v>
      </c>
      <c r="E49" s="178">
        <v>12</v>
      </c>
      <c r="F49" s="178">
        <v>3</v>
      </c>
      <c r="G49" s="178">
        <v>27</v>
      </c>
      <c r="H49" s="178">
        <v>0</v>
      </c>
      <c r="I49" s="52" t="s">
        <v>425</v>
      </c>
      <c r="J49" s="1495"/>
    </row>
    <row r="50" spans="1:10" ht="13.5" thickTop="1" x14ac:dyDescent="0.2">
      <c r="A50" s="1496"/>
      <c r="B50" s="389" t="s">
        <v>42</v>
      </c>
      <c r="C50" s="1126">
        <f>C48+C49</f>
        <v>86</v>
      </c>
      <c r="D50" s="1126">
        <f t="shared" ref="D50:H50" si="14">D48+D49</f>
        <v>7</v>
      </c>
      <c r="E50" s="1126">
        <f t="shared" si="14"/>
        <v>14</v>
      </c>
      <c r="F50" s="1126">
        <f t="shared" si="14"/>
        <v>4</v>
      </c>
      <c r="G50" s="1126">
        <f t="shared" si="14"/>
        <v>60</v>
      </c>
      <c r="H50" s="1126">
        <f t="shared" si="14"/>
        <v>1</v>
      </c>
      <c r="I50" s="385" t="s">
        <v>43</v>
      </c>
      <c r="J50" s="1497"/>
    </row>
    <row r="51" spans="1:10" ht="12.75" x14ac:dyDescent="0.2">
      <c r="A51" s="1498" t="s">
        <v>282</v>
      </c>
      <c r="B51" s="1129" t="s">
        <v>547</v>
      </c>
      <c r="C51" s="1120">
        <f t="shared" si="1"/>
        <v>40</v>
      </c>
      <c r="D51" s="1121">
        <v>0</v>
      </c>
      <c r="E51" s="1121">
        <v>2</v>
      </c>
      <c r="F51" s="1121">
        <v>0</v>
      </c>
      <c r="G51" s="1121">
        <v>35</v>
      </c>
      <c r="H51" s="1121">
        <v>3</v>
      </c>
      <c r="I51" s="1130" t="s">
        <v>178</v>
      </c>
      <c r="J51" s="1499" t="s">
        <v>282</v>
      </c>
    </row>
    <row r="52" spans="1:10" ht="12.75" x14ac:dyDescent="0.2">
      <c r="A52" s="1498"/>
      <c r="B52" s="1129" t="s">
        <v>548</v>
      </c>
      <c r="C52" s="1120">
        <f t="shared" si="1"/>
        <v>37</v>
      </c>
      <c r="D52" s="1121">
        <v>1</v>
      </c>
      <c r="E52" s="1121">
        <v>17</v>
      </c>
      <c r="F52" s="1121">
        <v>0</v>
      </c>
      <c r="G52" s="1121">
        <v>19</v>
      </c>
      <c r="H52" s="1121">
        <v>0</v>
      </c>
      <c r="I52" s="1130" t="s">
        <v>425</v>
      </c>
      <c r="J52" s="1499"/>
    </row>
    <row r="53" spans="1:10" ht="12.75" x14ac:dyDescent="0.2">
      <c r="A53" s="1498"/>
      <c r="B53" s="1131" t="s">
        <v>42</v>
      </c>
      <c r="C53" s="1120">
        <f>C51+C52</f>
        <v>77</v>
      </c>
      <c r="D53" s="1120">
        <f t="shared" ref="D53:H53" si="15">D51+D52</f>
        <v>1</v>
      </c>
      <c r="E53" s="1120">
        <f t="shared" si="15"/>
        <v>19</v>
      </c>
      <c r="F53" s="1120">
        <f t="shared" si="15"/>
        <v>0</v>
      </c>
      <c r="G53" s="1120">
        <f t="shared" si="15"/>
        <v>54</v>
      </c>
      <c r="H53" s="1120">
        <f t="shared" si="15"/>
        <v>3</v>
      </c>
      <c r="I53" s="1132" t="s">
        <v>43</v>
      </c>
      <c r="J53" s="1499"/>
    </row>
    <row r="54" spans="1:10" ht="13.5" thickBot="1" x14ac:dyDescent="0.25">
      <c r="A54" s="1500" t="s">
        <v>283</v>
      </c>
      <c r="B54" s="1127" t="s">
        <v>547</v>
      </c>
      <c r="C54" s="459">
        <f t="shared" si="1"/>
        <v>20</v>
      </c>
      <c r="D54" s="208">
        <v>1</v>
      </c>
      <c r="E54" s="208">
        <v>1</v>
      </c>
      <c r="F54" s="208">
        <v>0</v>
      </c>
      <c r="G54" s="208">
        <v>18</v>
      </c>
      <c r="H54" s="208">
        <v>0</v>
      </c>
      <c r="I54" s="1128" t="s">
        <v>178</v>
      </c>
      <c r="J54" s="1501" t="s">
        <v>283</v>
      </c>
    </row>
    <row r="55" spans="1:10" ht="14.25" thickTop="1" thickBot="1" x14ac:dyDescent="0.25">
      <c r="A55" s="1494"/>
      <c r="B55" s="128" t="s">
        <v>548</v>
      </c>
      <c r="C55" s="459">
        <f t="shared" si="1"/>
        <v>12</v>
      </c>
      <c r="D55" s="178">
        <v>1</v>
      </c>
      <c r="E55" s="178">
        <v>5</v>
      </c>
      <c r="F55" s="178">
        <v>0</v>
      </c>
      <c r="G55" s="178">
        <v>6</v>
      </c>
      <c r="H55" s="178">
        <v>0</v>
      </c>
      <c r="I55" s="52" t="s">
        <v>425</v>
      </c>
      <c r="J55" s="1495"/>
    </row>
    <row r="56" spans="1:10" ht="14.25" thickTop="1" thickBot="1" x14ac:dyDescent="0.25">
      <c r="A56" s="1494"/>
      <c r="B56" s="388" t="s">
        <v>42</v>
      </c>
      <c r="C56" s="459">
        <f>C54+C55</f>
        <v>32</v>
      </c>
      <c r="D56" s="459">
        <f t="shared" ref="D56:H56" si="16">D54+D55</f>
        <v>2</v>
      </c>
      <c r="E56" s="459">
        <f t="shared" si="16"/>
        <v>6</v>
      </c>
      <c r="F56" s="459">
        <f t="shared" si="16"/>
        <v>0</v>
      </c>
      <c r="G56" s="459">
        <f t="shared" si="16"/>
        <v>24</v>
      </c>
      <c r="H56" s="459">
        <f t="shared" si="16"/>
        <v>0</v>
      </c>
      <c r="I56" s="75" t="s">
        <v>43</v>
      </c>
      <c r="J56" s="1495"/>
    </row>
    <row r="57" spans="1:10" ht="14.25" thickTop="1" thickBot="1" x14ac:dyDescent="0.25">
      <c r="A57" s="1491" t="s">
        <v>270</v>
      </c>
      <c r="B57" s="127" t="s">
        <v>547</v>
      </c>
      <c r="C57" s="597">
        <f t="shared" si="1"/>
        <v>8</v>
      </c>
      <c r="D57" s="155">
        <v>1</v>
      </c>
      <c r="E57" s="155">
        <v>1</v>
      </c>
      <c r="F57" s="155">
        <v>0</v>
      </c>
      <c r="G57" s="155">
        <v>6</v>
      </c>
      <c r="H57" s="155">
        <v>0</v>
      </c>
      <c r="I57" s="53" t="s">
        <v>178</v>
      </c>
      <c r="J57" s="1493" t="s">
        <v>270</v>
      </c>
    </row>
    <row r="58" spans="1:10" ht="14.25" thickTop="1" thickBot="1" x14ac:dyDescent="0.25">
      <c r="A58" s="1491"/>
      <c r="B58" s="127" t="s">
        <v>548</v>
      </c>
      <c r="C58" s="597">
        <f t="shared" si="1"/>
        <v>14</v>
      </c>
      <c r="D58" s="155">
        <v>0</v>
      </c>
      <c r="E58" s="155">
        <v>7</v>
      </c>
      <c r="F58" s="155">
        <v>0</v>
      </c>
      <c r="G58" s="155">
        <v>7</v>
      </c>
      <c r="H58" s="155">
        <v>0</v>
      </c>
      <c r="I58" s="51" t="s">
        <v>425</v>
      </c>
      <c r="J58" s="1493"/>
    </row>
    <row r="59" spans="1:10" ht="14.25" thickTop="1" thickBot="1" x14ac:dyDescent="0.25">
      <c r="A59" s="1491"/>
      <c r="B59" s="387" t="s">
        <v>42</v>
      </c>
      <c r="C59" s="597">
        <f>C57+C58</f>
        <v>22</v>
      </c>
      <c r="D59" s="597">
        <f t="shared" ref="D59:H59" si="17">D57+D58</f>
        <v>1</v>
      </c>
      <c r="E59" s="597">
        <v>8</v>
      </c>
      <c r="F59" s="597">
        <f t="shared" si="17"/>
        <v>0</v>
      </c>
      <c r="G59" s="597">
        <f t="shared" si="17"/>
        <v>13</v>
      </c>
      <c r="H59" s="597">
        <f t="shared" si="17"/>
        <v>0</v>
      </c>
      <c r="I59" s="74" t="s">
        <v>43</v>
      </c>
      <c r="J59" s="1493"/>
    </row>
    <row r="60" spans="1:10" ht="14.25" thickTop="1" thickBot="1" x14ac:dyDescent="0.25">
      <c r="A60" s="1502" t="s">
        <v>69</v>
      </c>
      <c r="B60" s="128" t="s">
        <v>547</v>
      </c>
      <c r="C60" s="459">
        <f t="shared" si="1"/>
        <v>0</v>
      </c>
      <c r="D60" s="178">
        <v>0</v>
      </c>
      <c r="E60" s="178">
        <v>0</v>
      </c>
      <c r="F60" s="178">
        <v>0</v>
      </c>
      <c r="G60" s="178">
        <v>0</v>
      </c>
      <c r="H60" s="178">
        <v>0</v>
      </c>
      <c r="I60" s="52" t="s">
        <v>178</v>
      </c>
      <c r="J60" s="1495" t="s">
        <v>70</v>
      </c>
    </row>
    <row r="61" spans="1:10" ht="14.25" thickTop="1" thickBot="1" x14ac:dyDescent="0.25">
      <c r="A61" s="1502"/>
      <c r="B61" s="128" t="s">
        <v>548</v>
      </c>
      <c r="C61" s="459">
        <f t="shared" si="1"/>
        <v>0</v>
      </c>
      <c r="D61" s="178">
        <v>0</v>
      </c>
      <c r="E61" s="178">
        <v>0</v>
      </c>
      <c r="F61" s="178">
        <v>0</v>
      </c>
      <c r="G61" s="178">
        <v>0</v>
      </c>
      <c r="H61" s="178">
        <v>0</v>
      </c>
      <c r="I61" s="52" t="s">
        <v>425</v>
      </c>
      <c r="J61" s="1495"/>
    </row>
    <row r="62" spans="1:10" ht="13.5" thickTop="1" x14ac:dyDescent="0.2">
      <c r="A62" s="1503"/>
      <c r="B62" s="389" t="s">
        <v>42</v>
      </c>
      <c r="C62" s="369">
        <f>C60+C61</f>
        <v>0</v>
      </c>
      <c r="D62" s="369">
        <f t="shared" ref="D62:H62" si="18">D60+D61</f>
        <v>0</v>
      </c>
      <c r="E62" s="369">
        <f t="shared" si="18"/>
        <v>0</v>
      </c>
      <c r="F62" s="369">
        <f t="shared" si="18"/>
        <v>0</v>
      </c>
      <c r="G62" s="369">
        <f t="shared" si="18"/>
        <v>0</v>
      </c>
      <c r="H62" s="369">
        <f t="shared" si="18"/>
        <v>0</v>
      </c>
      <c r="I62" s="385" t="s">
        <v>43</v>
      </c>
      <c r="J62" s="1497"/>
    </row>
    <row r="63" spans="1:10" ht="18" customHeight="1" thickBot="1" x14ac:dyDescent="0.25">
      <c r="A63" s="1504" t="s">
        <v>42</v>
      </c>
      <c r="B63" s="373" t="s">
        <v>547</v>
      </c>
      <c r="C63" s="456">
        <f>SUMIF($B$9:$B$62,"Males",C9:C62)</f>
        <v>410</v>
      </c>
      <c r="D63" s="456">
        <f>SUMIF($B$9:$B$62,"Males",D9:D62)</f>
        <v>23</v>
      </c>
      <c r="E63" s="456">
        <f t="shared" ref="E63:F63" si="19">SUMIF($B$9:$B$62,"Males",E9:E62)</f>
        <v>6</v>
      </c>
      <c r="F63" s="456">
        <f t="shared" si="19"/>
        <v>7</v>
      </c>
      <c r="G63" s="456">
        <f>SUMIF($B$9:$B$62,"Males",G9:G62)</f>
        <v>303</v>
      </c>
      <c r="H63" s="456">
        <f>SUMIF($B$9:$B$62,"Males",H9:H62)</f>
        <v>71</v>
      </c>
      <c r="I63" s="386" t="s">
        <v>178</v>
      </c>
      <c r="J63" s="1507" t="s">
        <v>43</v>
      </c>
    </row>
    <row r="64" spans="1:10" ht="18" customHeight="1" thickTop="1" thickBot="1" x14ac:dyDescent="0.25">
      <c r="A64" s="1505" t="s">
        <v>284</v>
      </c>
      <c r="B64" s="390" t="s">
        <v>548</v>
      </c>
      <c r="C64" s="173">
        <f>SUMIF($B$9:$B$62,"Females",C9:C62)</f>
        <v>318</v>
      </c>
      <c r="D64" s="173">
        <f>SUMIF($B$9:$B$62,"Females",D9:D62)</f>
        <v>18</v>
      </c>
      <c r="E64" s="173">
        <f>SUMIF($B$9:$B$62,"Females",E9:E62)</f>
        <v>75</v>
      </c>
      <c r="F64" s="173">
        <f t="shared" ref="F64:G64" si="20">SUMIF($B$9:$B$62,"Females",F9:F62)</f>
        <v>11</v>
      </c>
      <c r="G64" s="173">
        <f t="shared" si="20"/>
        <v>186</v>
      </c>
      <c r="H64" s="173">
        <f>SUMIF($B$9:$B$62,"Females",H9:H62)</f>
        <v>28</v>
      </c>
      <c r="I64" s="74" t="s">
        <v>425</v>
      </c>
      <c r="J64" s="1508" t="s">
        <v>43</v>
      </c>
    </row>
    <row r="65" spans="1:10" ht="18" customHeight="1" thickTop="1" x14ac:dyDescent="0.2">
      <c r="A65" s="1506"/>
      <c r="B65" s="391" t="s">
        <v>42</v>
      </c>
      <c r="C65" s="324">
        <f>SUM(C63:C64)</f>
        <v>728</v>
      </c>
      <c r="D65" s="324">
        <f>SUM(D63:D64)</f>
        <v>41</v>
      </c>
      <c r="E65" s="324">
        <f>SUM(E63:E64)</f>
        <v>81</v>
      </c>
      <c r="F65" s="324">
        <f t="shared" ref="F65:G65" si="21">SUM(F63:F64)</f>
        <v>18</v>
      </c>
      <c r="G65" s="324">
        <f t="shared" si="21"/>
        <v>489</v>
      </c>
      <c r="H65" s="324">
        <f>SUM(H63:H64)</f>
        <v>99</v>
      </c>
      <c r="I65" s="352" t="s">
        <v>43</v>
      </c>
      <c r="J65" s="1509"/>
    </row>
    <row r="66" spans="1:10" ht="13.5" customHeight="1" x14ac:dyDescent="0.2">
      <c r="C66" s="25"/>
      <c r="D66" s="25"/>
      <c r="E66" s="25"/>
      <c r="F66" s="25"/>
      <c r="G66" s="25"/>
      <c r="H66" s="25"/>
      <c r="I66" s="25"/>
      <c r="J66" s="25"/>
    </row>
  </sheetData>
  <mergeCells count="48">
    <mergeCell ref="A57:A59"/>
    <mergeCell ref="J57:J59"/>
    <mergeCell ref="A60:A62"/>
    <mergeCell ref="J60:J62"/>
    <mergeCell ref="A63:A65"/>
    <mergeCell ref="J63:J65"/>
    <mergeCell ref="A48:A50"/>
    <mergeCell ref="J48:J50"/>
    <mergeCell ref="A51:A53"/>
    <mergeCell ref="J51:J53"/>
    <mergeCell ref="A54:A56"/>
    <mergeCell ref="J54:J56"/>
    <mergeCell ref="A39:A41"/>
    <mergeCell ref="J39:J41"/>
    <mergeCell ref="A42:A44"/>
    <mergeCell ref="J42:J44"/>
    <mergeCell ref="A45:A47"/>
    <mergeCell ref="J45:J47"/>
    <mergeCell ref="A36:A38"/>
    <mergeCell ref="J36:J38"/>
    <mergeCell ref="A27:A29"/>
    <mergeCell ref="J27:J29"/>
    <mergeCell ref="A30:A32"/>
    <mergeCell ref="J30:J32"/>
    <mergeCell ref="A33:A35"/>
    <mergeCell ref="J33:J35"/>
    <mergeCell ref="A18:A20"/>
    <mergeCell ref="J18:J20"/>
    <mergeCell ref="A21:A23"/>
    <mergeCell ref="J21:J23"/>
    <mergeCell ref="A24:A26"/>
    <mergeCell ref="J24:J26"/>
    <mergeCell ref="A9:A11"/>
    <mergeCell ref="J9:J11"/>
    <mergeCell ref="A12:A14"/>
    <mergeCell ref="J12:J14"/>
    <mergeCell ref="A15:A17"/>
    <mergeCell ref="J15:J17"/>
    <mergeCell ref="A1:J1"/>
    <mergeCell ref="A2:J2"/>
    <mergeCell ref="A3:J3"/>
    <mergeCell ref="A4:J4"/>
    <mergeCell ref="A5:B5"/>
    <mergeCell ref="A6:A8"/>
    <mergeCell ref="B6:B8"/>
    <mergeCell ref="C6:H6"/>
    <mergeCell ref="I6:I8"/>
    <mergeCell ref="J6:J8"/>
  </mergeCells>
  <printOptions horizontalCentered="1" verticalCentered="1"/>
  <pageMargins left="0" right="0" top="0" bottom="0" header="0.51181102362204722" footer="0.51181102362204722"/>
  <pageSetup paperSize="9" scale="70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9"/>
  <dimension ref="A1:J66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1.42578125" style="25" customWidth="1"/>
    <col min="2" max="2" width="8.28515625" style="25" customWidth="1"/>
    <col min="3" max="8" width="9.28515625" style="38" customWidth="1"/>
    <col min="9" max="9" width="7.42578125" style="38" customWidth="1"/>
    <col min="10" max="10" width="21.140625" style="38" customWidth="1"/>
    <col min="11" max="256" width="9.140625" style="25"/>
    <col min="257" max="257" width="16.7109375" style="25" customWidth="1"/>
    <col min="258" max="258" width="5.7109375" style="25" customWidth="1"/>
    <col min="259" max="264" width="8.7109375" style="25" customWidth="1"/>
    <col min="265" max="265" width="6.28515625" style="25" customWidth="1"/>
    <col min="266" max="266" width="16.7109375" style="25" customWidth="1"/>
    <col min="267" max="512" width="9.140625" style="25"/>
    <col min="513" max="513" width="16.7109375" style="25" customWidth="1"/>
    <col min="514" max="514" width="5.7109375" style="25" customWidth="1"/>
    <col min="515" max="520" width="8.7109375" style="25" customWidth="1"/>
    <col min="521" max="521" width="6.28515625" style="25" customWidth="1"/>
    <col min="522" max="522" width="16.7109375" style="25" customWidth="1"/>
    <col min="523" max="768" width="9.140625" style="25"/>
    <col min="769" max="769" width="16.7109375" style="25" customWidth="1"/>
    <col min="770" max="770" width="5.7109375" style="25" customWidth="1"/>
    <col min="771" max="776" width="8.7109375" style="25" customWidth="1"/>
    <col min="777" max="777" width="6.28515625" style="25" customWidth="1"/>
    <col min="778" max="778" width="16.7109375" style="25" customWidth="1"/>
    <col min="779" max="1024" width="9.140625" style="25"/>
    <col min="1025" max="1025" width="16.7109375" style="25" customWidth="1"/>
    <col min="1026" max="1026" width="5.7109375" style="25" customWidth="1"/>
    <col min="1027" max="1032" width="8.7109375" style="25" customWidth="1"/>
    <col min="1033" max="1033" width="6.28515625" style="25" customWidth="1"/>
    <col min="1034" max="1034" width="16.7109375" style="25" customWidth="1"/>
    <col min="1035" max="1280" width="9.140625" style="25"/>
    <col min="1281" max="1281" width="16.7109375" style="25" customWidth="1"/>
    <col min="1282" max="1282" width="5.7109375" style="25" customWidth="1"/>
    <col min="1283" max="1288" width="8.7109375" style="25" customWidth="1"/>
    <col min="1289" max="1289" width="6.28515625" style="25" customWidth="1"/>
    <col min="1290" max="1290" width="16.7109375" style="25" customWidth="1"/>
    <col min="1291" max="1536" width="9.140625" style="25"/>
    <col min="1537" max="1537" width="16.7109375" style="25" customWidth="1"/>
    <col min="1538" max="1538" width="5.7109375" style="25" customWidth="1"/>
    <col min="1539" max="1544" width="8.7109375" style="25" customWidth="1"/>
    <col min="1545" max="1545" width="6.28515625" style="25" customWidth="1"/>
    <col min="1546" max="1546" width="16.7109375" style="25" customWidth="1"/>
    <col min="1547" max="1792" width="9.140625" style="25"/>
    <col min="1793" max="1793" width="16.7109375" style="25" customWidth="1"/>
    <col min="1794" max="1794" width="5.7109375" style="25" customWidth="1"/>
    <col min="1795" max="1800" width="8.7109375" style="25" customWidth="1"/>
    <col min="1801" max="1801" width="6.28515625" style="25" customWidth="1"/>
    <col min="1802" max="1802" width="16.7109375" style="25" customWidth="1"/>
    <col min="1803" max="2048" width="9.140625" style="25"/>
    <col min="2049" max="2049" width="16.7109375" style="25" customWidth="1"/>
    <col min="2050" max="2050" width="5.7109375" style="25" customWidth="1"/>
    <col min="2051" max="2056" width="8.7109375" style="25" customWidth="1"/>
    <col min="2057" max="2057" width="6.28515625" style="25" customWidth="1"/>
    <col min="2058" max="2058" width="16.7109375" style="25" customWidth="1"/>
    <col min="2059" max="2304" width="9.140625" style="25"/>
    <col min="2305" max="2305" width="16.7109375" style="25" customWidth="1"/>
    <col min="2306" max="2306" width="5.7109375" style="25" customWidth="1"/>
    <col min="2307" max="2312" width="8.7109375" style="25" customWidth="1"/>
    <col min="2313" max="2313" width="6.28515625" style="25" customWidth="1"/>
    <col min="2314" max="2314" width="16.7109375" style="25" customWidth="1"/>
    <col min="2315" max="2560" width="9.140625" style="25"/>
    <col min="2561" max="2561" width="16.7109375" style="25" customWidth="1"/>
    <col min="2562" max="2562" width="5.7109375" style="25" customWidth="1"/>
    <col min="2563" max="2568" width="8.7109375" style="25" customWidth="1"/>
    <col min="2569" max="2569" width="6.28515625" style="25" customWidth="1"/>
    <col min="2570" max="2570" width="16.7109375" style="25" customWidth="1"/>
    <col min="2571" max="2816" width="9.140625" style="25"/>
    <col min="2817" max="2817" width="16.7109375" style="25" customWidth="1"/>
    <col min="2818" max="2818" width="5.7109375" style="25" customWidth="1"/>
    <col min="2819" max="2824" width="8.7109375" style="25" customWidth="1"/>
    <col min="2825" max="2825" width="6.28515625" style="25" customWidth="1"/>
    <col min="2826" max="2826" width="16.7109375" style="25" customWidth="1"/>
    <col min="2827" max="3072" width="9.140625" style="25"/>
    <col min="3073" max="3073" width="16.7109375" style="25" customWidth="1"/>
    <col min="3074" max="3074" width="5.7109375" style="25" customWidth="1"/>
    <col min="3075" max="3080" width="8.7109375" style="25" customWidth="1"/>
    <col min="3081" max="3081" width="6.28515625" style="25" customWidth="1"/>
    <col min="3082" max="3082" width="16.7109375" style="25" customWidth="1"/>
    <col min="3083" max="3328" width="9.140625" style="25"/>
    <col min="3329" max="3329" width="16.7109375" style="25" customWidth="1"/>
    <col min="3330" max="3330" width="5.7109375" style="25" customWidth="1"/>
    <col min="3331" max="3336" width="8.7109375" style="25" customWidth="1"/>
    <col min="3337" max="3337" width="6.28515625" style="25" customWidth="1"/>
    <col min="3338" max="3338" width="16.7109375" style="25" customWidth="1"/>
    <col min="3339" max="3584" width="9.140625" style="25"/>
    <col min="3585" max="3585" width="16.7109375" style="25" customWidth="1"/>
    <col min="3586" max="3586" width="5.7109375" style="25" customWidth="1"/>
    <col min="3587" max="3592" width="8.7109375" style="25" customWidth="1"/>
    <col min="3593" max="3593" width="6.28515625" style="25" customWidth="1"/>
    <col min="3594" max="3594" width="16.7109375" style="25" customWidth="1"/>
    <col min="3595" max="3840" width="9.140625" style="25"/>
    <col min="3841" max="3841" width="16.7109375" style="25" customWidth="1"/>
    <col min="3842" max="3842" width="5.7109375" style="25" customWidth="1"/>
    <col min="3843" max="3848" width="8.7109375" style="25" customWidth="1"/>
    <col min="3849" max="3849" width="6.28515625" style="25" customWidth="1"/>
    <col min="3850" max="3850" width="16.7109375" style="25" customWidth="1"/>
    <col min="3851" max="4096" width="9.140625" style="25"/>
    <col min="4097" max="4097" width="16.7109375" style="25" customWidth="1"/>
    <col min="4098" max="4098" width="5.7109375" style="25" customWidth="1"/>
    <col min="4099" max="4104" width="8.7109375" style="25" customWidth="1"/>
    <col min="4105" max="4105" width="6.28515625" style="25" customWidth="1"/>
    <col min="4106" max="4106" width="16.7109375" style="25" customWidth="1"/>
    <col min="4107" max="4352" width="9.140625" style="25"/>
    <col min="4353" max="4353" width="16.7109375" style="25" customWidth="1"/>
    <col min="4354" max="4354" width="5.7109375" style="25" customWidth="1"/>
    <col min="4355" max="4360" width="8.7109375" style="25" customWidth="1"/>
    <col min="4361" max="4361" width="6.28515625" style="25" customWidth="1"/>
    <col min="4362" max="4362" width="16.7109375" style="25" customWidth="1"/>
    <col min="4363" max="4608" width="9.140625" style="25"/>
    <col min="4609" max="4609" width="16.7109375" style="25" customWidth="1"/>
    <col min="4610" max="4610" width="5.7109375" style="25" customWidth="1"/>
    <col min="4611" max="4616" width="8.7109375" style="25" customWidth="1"/>
    <col min="4617" max="4617" width="6.28515625" style="25" customWidth="1"/>
    <col min="4618" max="4618" width="16.7109375" style="25" customWidth="1"/>
    <col min="4619" max="4864" width="9.140625" style="25"/>
    <col min="4865" max="4865" width="16.7109375" style="25" customWidth="1"/>
    <col min="4866" max="4866" width="5.7109375" style="25" customWidth="1"/>
    <col min="4867" max="4872" width="8.7109375" style="25" customWidth="1"/>
    <col min="4873" max="4873" width="6.28515625" style="25" customWidth="1"/>
    <col min="4874" max="4874" width="16.7109375" style="25" customWidth="1"/>
    <col min="4875" max="5120" width="9.140625" style="25"/>
    <col min="5121" max="5121" width="16.7109375" style="25" customWidth="1"/>
    <col min="5122" max="5122" width="5.7109375" style="25" customWidth="1"/>
    <col min="5123" max="5128" width="8.7109375" style="25" customWidth="1"/>
    <col min="5129" max="5129" width="6.28515625" style="25" customWidth="1"/>
    <col min="5130" max="5130" width="16.7109375" style="25" customWidth="1"/>
    <col min="5131" max="5376" width="9.140625" style="25"/>
    <col min="5377" max="5377" width="16.7109375" style="25" customWidth="1"/>
    <col min="5378" max="5378" width="5.7109375" style="25" customWidth="1"/>
    <col min="5379" max="5384" width="8.7109375" style="25" customWidth="1"/>
    <col min="5385" max="5385" width="6.28515625" style="25" customWidth="1"/>
    <col min="5386" max="5386" width="16.7109375" style="25" customWidth="1"/>
    <col min="5387" max="5632" width="9.140625" style="25"/>
    <col min="5633" max="5633" width="16.7109375" style="25" customWidth="1"/>
    <col min="5634" max="5634" width="5.7109375" style="25" customWidth="1"/>
    <col min="5635" max="5640" width="8.7109375" style="25" customWidth="1"/>
    <col min="5641" max="5641" width="6.28515625" style="25" customWidth="1"/>
    <col min="5642" max="5642" width="16.7109375" style="25" customWidth="1"/>
    <col min="5643" max="5888" width="9.140625" style="25"/>
    <col min="5889" max="5889" width="16.7109375" style="25" customWidth="1"/>
    <col min="5890" max="5890" width="5.7109375" style="25" customWidth="1"/>
    <col min="5891" max="5896" width="8.7109375" style="25" customWidth="1"/>
    <col min="5897" max="5897" width="6.28515625" style="25" customWidth="1"/>
    <col min="5898" max="5898" width="16.7109375" style="25" customWidth="1"/>
    <col min="5899" max="6144" width="9.140625" style="25"/>
    <col min="6145" max="6145" width="16.7109375" style="25" customWidth="1"/>
    <col min="6146" max="6146" width="5.7109375" style="25" customWidth="1"/>
    <col min="6147" max="6152" width="8.7109375" style="25" customWidth="1"/>
    <col min="6153" max="6153" width="6.28515625" style="25" customWidth="1"/>
    <col min="6154" max="6154" width="16.7109375" style="25" customWidth="1"/>
    <col min="6155" max="6400" width="9.140625" style="25"/>
    <col min="6401" max="6401" width="16.7109375" style="25" customWidth="1"/>
    <col min="6402" max="6402" width="5.7109375" style="25" customWidth="1"/>
    <col min="6403" max="6408" width="8.7109375" style="25" customWidth="1"/>
    <col min="6409" max="6409" width="6.28515625" style="25" customWidth="1"/>
    <col min="6410" max="6410" width="16.7109375" style="25" customWidth="1"/>
    <col min="6411" max="6656" width="9.140625" style="25"/>
    <col min="6657" max="6657" width="16.7109375" style="25" customWidth="1"/>
    <col min="6658" max="6658" width="5.7109375" style="25" customWidth="1"/>
    <col min="6659" max="6664" width="8.7109375" style="25" customWidth="1"/>
    <col min="6665" max="6665" width="6.28515625" style="25" customWidth="1"/>
    <col min="6666" max="6666" width="16.7109375" style="25" customWidth="1"/>
    <col min="6667" max="6912" width="9.140625" style="25"/>
    <col min="6913" max="6913" width="16.7109375" style="25" customWidth="1"/>
    <col min="6914" max="6914" width="5.7109375" style="25" customWidth="1"/>
    <col min="6915" max="6920" width="8.7109375" style="25" customWidth="1"/>
    <col min="6921" max="6921" width="6.28515625" style="25" customWidth="1"/>
    <col min="6922" max="6922" width="16.7109375" style="25" customWidth="1"/>
    <col min="6923" max="7168" width="9.140625" style="25"/>
    <col min="7169" max="7169" width="16.7109375" style="25" customWidth="1"/>
    <col min="7170" max="7170" width="5.7109375" style="25" customWidth="1"/>
    <col min="7171" max="7176" width="8.7109375" style="25" customWidth="1"/>
    <col min="7177" max="7177" width="6.28515625" style="25" customWidth="1"/>
    <col min="7178" max="7178" width="16.7109375" style="25" customWidth="1"/>
    <col min="7179" max="7424" width="9.140625" style="25"/>
    <col min="7425" max="7425" width="16.7109375" style="25" customWidth="1"/>
    <col min="7426" max="7426" width="5.7109375" style="25" customWidth="1"/>
    <col min="7427" max="7432" width="8.7109375" style="25" customWidth="1"/>
    <col min="7433" max="7433" width="6.28515625" style="25" customWidth="1"/>
    <col min="7434" max="7434" width="16.7109375" style="25" customWidth="1"/>
    <col min="7435" max="7680" width="9.140625" style="25"/>
    <col min="7681" max="7681" width="16.7109375" style="25" customWidth="1"/>
    <col min="7682" max="7682" width="5.7109375" style="25" customWidth="1"/>
    <col min="7683" max="7688" width="8.7109375" style="25" customWidth="1"/>
    <col min="7689" max="7689" width="6.28515625" style="25" customWidth="1"/>
    <col min="7690" max="7690" width="16.7109375" style="25" customWidth="1"/>
    <col min="7691" max="7936" width="9.140625" style="25"/>
    <col min="7937" max="7937" width="16.7109375" style="25" customWidth="1"/>
    <col min="7938" max="7938" width="5.7109375" style="25" customWidth="1"/>
    <col min="7939" max="7944" width="8.7109375" style="25" customWidth="1"/>
    <col min="7945" max="7945" width="6.28515625" style="25" customWidth="1"/>
    <col min="7946" max="7946" width="16.7109375" style="25" customWidth="1"/>
    <col min="7947" max="8192" width="9.140625" style="25"/>
    <col min="8193" max="8193" width="16.7109375" style="25" customWidth="1"/>
    <col min="8194" max="8194" width="5.7109375" style="25" customWidth="1"/>
    <col min="8195" max="8200" width="8.7109375" style="25" customWidth="1"/>
    <col min="8201" max="8201" width="6.28515625" style="25" customWidth="1"/>
    <col min="8202" max="8202" width="16.7109375" style="25" customWidth="1"/>
    <col min="8203" max="8448" width="9.140625" style="25"/>
    <col min="8449" max="8449" width="16.7109375" style="25" customWidth="1"/>
    <col min="8450" max="8450" width="5.7109375" style="25" customWidth="1"/>
    <col min="8451" max="8456" width="8.7109375" style="25" customWidth="1"/>
    <col min="8457" max="8457" width="6.28515625" style="25" customWidth="1"/>
    <col min="8458" max="8458" width="16.7109375" style="25" customWidth="1"/>
    <col min="8459" max="8704" width="9.140625" style="25"/>
    <col min="8705" max="8705" width="16.7109375" style="25" customWidth="1"/>
    <col min="8706" max="8706" width="5.7109375" style="25" customWidth="1"/>
    <col min="8707" max="8712" width="8.7109375" style="25" customWidth="1"/>
    <col min="8713" max="8713" width="6.28515625" style="25" customWidth="1"/>
    <col min="8714" max="8714" width="16.7109375" style="25" customWidth="1"/>
    <col min="8715" max="8960" width="9.140625" style="25"/>
    <col min="8961" max="8961" width="16.7109375" style="25" customWidth="1"/>
    <col min="8962" max="8962" width="5.7109375" style="25" customWidth="1"/>
    <col min="8963" max="8968" width="8.7109375" style="25" customWidth="1"/>
    <col min="8969" max="8969" width="6.28515625" style="25" customWidth="1"/>
    <col min="8970" max="8970" width="16.7109375" style="25" customWidth="1"/>
    <col min="8971" max="9216" width="9.140625" style="25"/>
    <col min="9217" max="9217" width="16.7109375" style="25" customWidth="1"/>
    <col min="9218" max="9218" width="5.7109375" style="25" customWidth="1"/>
    <col min="9219" max="9224" width="8.7109375" style="25" customWidth="1"/>
    <col min="9225" max="9225" width="6.28515625" style="25" customWidth="1"/>
    <col min="9226" max="9226" width="16.7109375" style="25" customWidth="1"/>
    <col min="9227" max="9472" width="9.140625" style="25"/>
    <col min="9473" max="9473" width="16.7109375" style="25" customWidth="1"/>
    <col min="9474" max="9474" width="5.7109375" style="25" customWidth="1"/>
    <col min="9475" max="9480" width="8.7109375" style="25" customWidth="1"/>
    <col min="9481" max="9481" width="6.28515625" style="25" customWidth="1"/>
    <col min="9482" max="9482" width="16.7109375" style="25" customWidth="1"/>
    <col min="9483" max="9728" width="9.140625" style="25"/>
    <col min="9729" max="9729" width="16.7109375" style="25" customWidth="1"/>
    <col min="9730" max="9730" width="5.7109375" style="25" customWidth="1"/>
    <col min="9731" max="9736" width="8.7109375" style="25" customWidth="1"/>
    <col min="9737" max="9737" width="6.28515625" style="25" customWidth="1"/>
    <col min="9738" max="9738" width="16.7109375" style="25" customWidth="1"/>
    <col min="9739" max="9984" width="9.140625" style="25"/>
    <col min="9985" max="9985" width="16.7109375" style="25" customWidth="1"/>
    <col min="9986" max="9986" width="5.7109375" style="25" customWidth="1"/>
    <col min="9987" max="9992" width="8.7109375" style="25" customWidth="1"/>
    <col min="9993" max="9993" width="6.28515625" style="25" customWidth="1"/>
    <col min="9994" max="9994" width="16.7109375" style="25" customWidth="1"/>
    <col min="9995" max="10240" width="9.140625" style="25"/>
    <col min="10241" max="10241" width="16.7109375" style="25" customWidth="1"/>
    <col min="10242" max="10242" width="5.7109375" style="25" customWidth="1"/>
    <col min="10243" max="10248" width="8.7109375" style="25" customWidth="1"/>
    <col min="10249" max="10249" width="6.28515625" style="25" customWidth="1"/>
    <col min="10250" max="10250" width="16.7109375" style="25" customWidth="1"/>
    <col min="10251" max="10496" width="9.140625" style="25"/>
    <col min="10497" max="10497" width="16.7109375" style="25" customWidth="1"/>
    <col min="10498" max="10498" width="5.7109375" style="25" customWidth="1"/>
    <col min="10499" max="10504" width="8.7109375" style="25" customWidth="1"/>
    <col min="10505" max="10505" width="6.28515625" style="25" customWidth="1"/>
    <col min="10506" max="10506" width="16.7109375" style="25" customWidth="1"/>
    <col min="10507" max="10752" width="9.140625" style="25"/>
    <col min="10753" max="10753" width="16.7109375" style="25" customWidth="1"/>
    <col min="10754" max="10754" width="5.7109375" style="25" customWidth="1"/>
    <col min="10755" max="10760" width="8.7109375" style="25" customWidth="1"/>
    <col min="10761" max="10761" width="6.28515625" style="25" customWidth="1"/>
    <col min="10762" max="10762" width="16.7109375" style="25" customWidth="1"/>
    <col min="10763" max="11008" width="9.140625" style="25"/>
    <col min="11009" max="11009" width="16.7109375" style="25" customWidth="1"/>
    <col min="11010" max="11010" width="5.7109375" style="25" customWidth="1"/>
    <col min="11011" max="11016" width="8.7109375" style="25" customWidth="1"/>
    <col min="11017" max="11017" width="6.28515625" style="25" customWidth="1"/>
    <col min="11018" max="11018" width="16.7109375" style="25" customWidth="1"/>
    <col min="11019" max="11264" width="9.140625" style="25"/>
    <col min="11265" max="11265" width="16.7109375" style="25" customWidth="1"/>
    <col min="11266" max="11266" width="5.7109375" style="25" customWidth="1"/>
    <col min="11267" max="11272" width="8.7109375" style="25" customWidth="1"/>
    <col min="11273" max="11273" width="6.28515625" style="25" customWidth="1"/>
    <col min="11274" max="11274" width="16.7109375" style="25" customWidth="1"/>
    <col min="11275" max="11520" width="9.140625" style="25"/>
    <col min="11521" max="11521" width="16.7109375" style="25" customWidth="1"/>
    <col min="11522" max="11522" width="5.7109375" style="25" customWidth="1"/>
    <col min="11523" max="11528" width="8.7109375" style="25" customWidth="1"/>
    <col min="11529" max="11529" width="6.28515625" style="25" customWidth="1"/>
    <col min="11530" max="11530" width="16.7109375" style="25" customWidth="1"/>
    <col min="11531" max="11776" width="9.140625" style="25"/>
    <col min="11777" max="11777" width="16.7109375" style="25" customWidth="1"/>
    <col min="11778" max="11778" width="5.7109375" style="25" customWidth="1"/>
    <col min="11779" max="11784" width="8.7109375" style="25" customWidth="1"/>
    <col min="11785" max="11785" width="6.28515625" style="25" customWidth="1"/>
    <col min="11786" max="11786" width="16.7109375" style="25" customWidth="1"/>
    <col min="11787" max="12032" width="9.140625" style="25"/>
    <col min="12033" max="12033" width="16.7109375" style="25" customWidth="1"/>
    <col min="12034" max="12034" width="5.7109375" style="25" customWidth="1"/>
    <col min="12035" max="12040" width="8.7109375" style="25" customWidth="1"/>
    <col min="12041" max="12041" width="6.28515625" style="25" customWidth="1"/>
    <col min="12042" max="12042" width="16.7109375" style="25" customWidth="1"/>
    <col min="12043" max="12288" width="9.140625" style="25"/>
    <col min="12289" max="12289" width="16.7109375" style="25" customWidth="1"/>
    <col min="12290" max="12290" width="5.7109375" style="25" customWidth="1"/>
    <col min="12291" max="12296" width="8.7109375" style="25" customWidth="1"/>
    <col min="12297" max="12297" width="6.28515625" style="25" customWidth="1"/>
    <col min="12298" max="12298" width="16.7109375" style="25" customWidth="1"/>
    <col min="12299" max="12544" width="9.140625" style="25"/>
    <col min="12545" max="12545" width="16.7109375" style="25" customWidth="1"/>
    <col min="12546" max="12546" width="5.7109375" style="25" customWidth="1"/>
    <col min="12547" max="12552" width="8.7109375" style="25" customWidth="1"/>
    <col min="12553" max="12553" width="6.28515625" style="25" customWidth="1"/>
    <col min="12554" max="12554" width="16.7109375" style="25" customWidth="1"/>
    <col min="12555" max="12800" width="9.140625" style="25"/>
    <col min="12801" max="12801" width="16.7109375" style="25" customWidth="1"/>
    <col min="12802" max="12802" width="5.7109375" style="25" customWidth="1"/>
    <col min="12803" max="12808" width="8.7109375" style="25" customWidth="1"/>
    <col min="12809" max="12809" width="6.28515625" style="25" customWidth="1"/>
    <col min="12810" max="12810" width="16.7109375" style="25" customWidth="1"/>
    <col min="12811" max="13056" width="9.140625" style="25"/>
    <col min="13057" max="13057" width="16.7109375" style="25" customWidth="1"/>
    <col min="13058" max="13058" width="5.7109375" style="25" customWidth="1"/>
    <col min="13059" max="13064" width="8.7109375" style="25" customWidth="1"/>
    <col min="13065" max="13065" width="6.28515625" style="25" customWidth="1"/>
    <col min="13066" max="13066" width="16.7109375" style="25" customWidth="1"/>
    <col min="13067" max="13312" width="9.140625" style="25"/>
    <col min="13313" max="13313" width="16.7109375" style="25" customWidth="1"/>
    <col min="13314" max="13314" width="5.7109375" style="25" customWidth="1"/>
    <col min="13315" max="13320" width="8.7109375" style="25" customWidth="1"/>
    <col min="13321" max="13321" width="6.28515625" style="25" customWidth="1"/>
    <col min="13322" max="13322" width="16.7109375" style="25" customWidth="1"/>
    <col min="13323" max="13568" width="9.140625" style="25"/>
    <col min="13569" max="13569" width="16.7109375" style="25" customWidth="1"/>
    <col min="13570" max="13570" width="5.7109375" style="25" customWidth="1"/>
    <col min="13571" max="13576" width="8.7109375" style="25" customWidth="1"/>
    <col min="13577" max="13577" width="6.28515625" style="25" customWidth="1"/>
    <col min="13578" max="13578" width="16.7109375" style="25" customWidth="1"/>
    <col min="13579" max="13824" width="9.140625" style="25"/>
    <col min="13825" max="13825" width="16.7109375" style="25" customWidth="1"/>
    <col min="13826" max="13826" width="5.7109375" style="25" customWidth="1"/>
    <col min="13827" max="13832" width="8.7109375" style="25" customWidth="1"/>
    <col min="13833" max="13833" width="6.28515625" style="25" customWidth="1"/>
    <col min="13834" max="13834" width="16.7109375" style="25" customWidth="1"/>
    <col min="13835" max="14080" width="9.140625" style="25"/>
    <col min="14081" max="14081" width="16.7109375" style="25" customWidth="1"/>
    <col min="14082" max="14082" width="5.7109375" style="25" customWidth="1"/>
    <col min="14083" max="14088" width="8.7109375" style="25" customWidth="1"/>
    <col min="14089" max="14089" width="6.28515625" style="25" customWidth="1"/>
    <col min="14090" max="14090" width="16.7109375" style="25" customWidth="1"/>
    <col min="14091" max="14336" width="9.140625" style="25"/>
    <col min="14337" max="14337" width="16.7109375" style="25" customWidth="1"/>
    <col min="14338" max="14338" width="5.7109375" style="25" customWidth="1"/>
    <col min="14339" max="14344" width="8.7109375" style="25" customWidth="1"/>
    <col min="14345" max="14345" width="6.28515625" style="25" customWidth="1"/>
    <col min="14346" max="14346" width="16.7109375" style="25" customWidth="1"/>
    <col min="14347" max="14592" width="9.140625" style="25"/>
    <col min="14593" max="14593" width="16.7109375" style="25" customWidth="1"/>
    <col min="14594" max="14594" width="5.7109375" style="25" customWidth="1"/>
    <col min="14595" max="14600" width="8.7109375" style="25" customWidth="1"/>
    <col min="14601" max="14601" width="6.28515625" style="25" customWidth="1"/>
    <col min="14602" max="14602" width="16.7109375" style="25" customWidth="1"/>
    <col min="14603" max="14848" width="9.140625" style="25"/>
    <col min="14849" max="14849" width="16.7109375" style="25" customWidth="1"/>
    <col min="14850" max="14850" width="5.7109375" style="25" customWidth="1"/>
    <col min="14851" max="14856" width="8.7109375" style="25" customWidth="1"/>
    <col min="14857" max="14857" width="6.28515625" style="25" customWidth="1"/>
    <col min="14858" max="14858" width="16.7109375" style="25" customWidth="1"/>
    <col min="14859" max="15104" width="9.140625" style="25"/>
    <col min="15105" max="15105" width="16.7109375" style="25" customWidth="1"/>
    <col min="15106" max="15106" width="5.7109375" style="25" customWidth="1"/>
    <col min="15107" max="15112" width="8.7109375" style="25" customWidth="1"/>
    <col min="15113" max="15113" width="6.28515625" style="25" customWidth="1"/>
    <col min="15114" max="15114" width="16.7109375" style="25" customWidth="1"/>
    <col min="15115" max="15360" width="9.140625" style="25"/>
    <col min="15361" max="15361" width="16.7109375" style="25" customWidth="1"/>
    <col min="15362" max="15362" width="5.7109375" style="25" customWidth="1"/>
    <col min="15363" max="15368" width="8.7109375" style="25" customWidth="1"/>
    <col min="15369" max="15369" width="6.28515625" style="25" customWidth="1"/>
    <col min="15370" max="15370" width="16.7109375" style="25" customWidth="1"/>
    <col min="15371" max="15616" width="9.140625" style="25"/>
    <col min="15617" max="15617" width="16.7109375" style="25" customWidth="1"/>
    <col min="15618" max="15618" width="5.7109375" style="25" customWidth="1"/>
    <col min="15619" max="15624" width="8.7109375" style="25" customWidth="1"/>
    <col min="15625" max="15625" width="6.28515625" style="25" customWidth="1"/>
    <col min="15626" max="15626" width="16.7109375" style="25" customWidth="1"/>
    <col min="15627" max="15872" width="9.140625" style="25"/>
    <col min="15873" max="15873" width="16.7109375" style="25" customWidth="1"/>
    <col min="15874" max="15874" width="5.7109375" style="25" customWidth="1"/>
    <col min="15875" max="15880" width="8.7109375" style="25" customWidth="1"/>
    <col min="15881" max="15881" width="6.28515625" style="25" customWidth="1"/>
    <col min="15882" max="15882" width="16.7109375" style="25" customWidth="1"/>
    <col min="15883" max="16128" width="9.140625" style="25"/>
    <col min="16129" max="16129" width="16.7109375" style="25" customWidth="1"/>
    <col min="16130" max="16130" width="5.7109375" style="25" customWidth="1"/>
    <col min="16131" max="16136" width="8.7109375" style="25" customWidth="1"/>
    <col min="16137" max="16137" width="6.28515625" style="25" customWidth="1"/>
    <col min="16138" max="16138" width="16.7109375" style="25" customWidth="1"/>
    <col min="16139" max="16384" width="9.140625" style="25"/>
  </cols>
  <sheetData>
    <row r="1" spans="1:10" ht="27.75" customHeight="1" x14ac:dyDescent="0.5">
      <c r="A1" s="1314" t="s">
        <v>827</v>
      </c>
      <c r="B1" s="1314"/>
      <c r="C1" s="1314"/>
      <c r="D1" s="1314"/>
      <c r="E1" s="1314"/>
      <c r="F1" s="1314"/>
      <c r="G1" s="1314"/>
      <c r="H1" s="1314"/>
      <c r="I1" s="1314"/>
      <c r="J1" s="1314"/>
    </row>
    <row r="2" spans="1:10" ht="33.75" customHeight="1" x14ac:dyDescent="0.25">
      <c r="A2" s="1315" t="s">
        <v>742</v>
      </c>
      <c r="B2" s="1315"/>
      <c r="C2" s="1315"/>
      <c r="D2" s="1315"/>
      <c r="E2" s="1315"/>
      <c r="F2" s="1315"/>
      <c r="G2" s="1315"/>
      <c r="H2" s="1315"/>
      <c r="I2" s="1315"/>
      <c r="J2" s="1315"/>
    </row>
    <row r="3" spans="1:10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</row>
    <row r="4" spans="1:10" ht="15.75" x14ac:dyDescent="0.25">
      <c r="A4" s="1311" t="s">
        <v>363</v>
      </c>
      <c r="B4" s="1311"/>
      <c r="C4" s="1311"/>
      <c r="D4" s="1311"/>
      <c r="E4" s="1311"/>
      <c r="F4" s="1311"/>
      <c r="G4" s="1311"/>
      <c r="H4" s="1311"/>
      <c r="I4" s="1311"/>
      <c r="J4" s="1311"/>
    </row>
    <row r="5" spans="1:10" ht="13.5" x14ac:dyDescent="0.25">
      <c r="A5" s="1489" t="s">
        <v>801</v>
      </c>
      <c r="B5" s="1489"/>
      <c r="C5" s="1206"/>
      <c r="D5" s="1206"/>
      <c r="E5" s="1206"/>
      <c r="F5" s="1206"/>
      <c r="G5" s="1206"/>
      <c r="H5" s="1206"/>
      <c r="I5" s="1208"/>
      <c r="J5" s="1108" t="s">
        <v>802</v>
      </c>
    </row>
    <row r="6" spans="1:10" ht="25.5" customHeight="1" thickBot="1" x14ac:dyDescent="0.25">
      <c r="A6" s="1374" t="s">
        <v>741</v>
      </c>
      <c r="B6" s="1374" t="s">
        <v>405</v>
      </c>
      <c r="C6" s="1486" t="s">
        <v>621</v>
      </c>
      <c r="D6" s="1486"/>
      <c r="E6" s="1486"/>
      <c r="F6" s="1486"/>
      <c r="G6" s="1486"/>
      <c r="H6" s="1486"/>
      <c r="I6" s="1487" t="s">
        <v>404</v>
      </c>
      <c r="J6" s="1487" t="s">
        <v>658</v>
      </c>
    </row>
    <row r="7" spans="1:10" ht="25.5" customHeight="1" thickTop="1" thickBot="1" x14ac:dyDescent="0.25">
      <c r="A7" s="1263"/>
      <c r="B7" s="1263"/>
      <c r="C7" s="384" t="s">
        <v>43</v>
      </c>
      <c r="D7" s="384" t="s">
        <v>70</v>
      </c>
      <c r="E7" s="384" t="s">
        <v>613</v>
      </c>
      <c r="F7" s="384" t="s">
        <v>612</v>
      </c>
      <c r="G7" s="384" t="s">
        <v>611</v>
      </c>
      <c r="H7" s="384" t="s">
        <v>610</v>
      </c>
      <c r="I7" s="1265"/>
      <c r="J7" s="1265"/>
    </row>
    <row r="8" spans="1:10" ht="29.25" customHeight="1" thickTop="1" x14ac:dyDescent="0.2">
      <c r="A8" s="1375"/>
      <c r="B8" s="1375"/>
      <c r="C8" s="392" t="s">
        <v>42</v>
      </c>
      <c r="D8" s="393" t="s">
        <v>69</v>
      </c>
      <c r="E8" s="393" t="s">
        <v>614</v>
      </c>
      <c r="F8" s="393" t="s">
        <v>615</v>
      </c>
      <c r="G8" s="393" t="s">
        <v>616</v>
      </c>
      <c r="H8" s="393" t="s">
        <v>617</v>
      </c>
      <c r="I8" s="1488"/>
      <c r="J8" s="1488"/>
    </row>
    <row r="9" spans="1:10" ht="13.5" thickBot="1" x14ac:dyDescent="0.25">
      <c r="A9" s="1490" t="s">
        <v>58</v>
      </c>
      <c r="B9" s="115" t="s">
        <v>547</v>
      </c>
      <c r="C9" s="597">
        <f>SUM(D9:H9)</f>
        <v>13</v>
      </c>
      <c r="D9" s="176">
        <v>6</v>
      </c>
      <c r="E9" s="176">
        <v>0</v>
      </c>
      <c r="F9" s="176">
        <v>0</v>
      </c>
      <c r="G9" s="176">
        <v>1</v>
      </c>
      <c r="H9" s="176">
        <v>6</v>
      </c>
      <c r="I9" s="53" t="s">
        <v>178</v>
      </c>
      <c r="J9" s="1492" t="s">
        <v>153</v>
      </c>
    </row>
    <row r="10" spans="1:10" ht="14.25" thickTop="1" thickBot="1" x14ac:dyDescent="0.25">
      <c r="A10" s="1491"/>
      <c r="B10" s="127" t="s">
        <v>548</v>
      </c>
      <c r="C10" s="597">
        <f>SUM(D10:H10)</f>
        <v>3</v>
      </c>
      <c r="D10" s="155">
        <v>0</v>
      </c>
      <c r="E10" s="155">
        <v>0</v>
      </c>
      <c r="F10" s="155">
        <v>0</v>
      </c>
      <c r="G10" s="155">
        <v>0</v>
      </c>
      <c r="H10" s="155">
        <v>3</v>
      </c>
      <c r="I10" s="51" t="s">
        <v>425</v>
      </c>
      <c r="J10" s="1493"/>
    </row>
    <row r="11" spans="1:10" ht="14.25" thickTop="1" thickBot="1" x14ac:dyDescent="0.25">
      <c r="A11" s="1491"/>
      <c r="B11" s="387" t="s">
        <v>42</v>
      </c>
      <c r="C11" s="597">
        <f>C9+C10</f>
        <v>16</v>
      </c>
      <c r="D11" s="597">
        <f t="shared" ref="D11:H11" si="0">D9+D10</f>
        <v>6</v>
      </c>
      <c r="E11" s="597">
        <f t="shared" si="0"/>
        <v>0</v>
      </c>
      <c r="F11" s="597">
        <f t="shared" si="0"/>
        <v>0</v>
      </c>
      <c r="G11" s="597">
        <f t="shared" si="0"/>
        <v>1</v>
      </c>
      <c r="H11" s="597">
        <f t="shared" si="0"/>
        <v>9</v>
      </c>
      <c r="I11" s="74" t="s">
        <v>43</v>
      </c>
      <c r="J11" s="1493"/>
    </row>
    <row r="12" spans="1:10" ht="14.25" thickTop="1" thickBot="1" x14ac:dyDescent="0.25">
      <c r="A12" s="1494" t="s">
        <v>60</v>
      </c>
      <c r="B12" s="128" t="s">
        <v>547</v>
      </c>
      <c r="C12" s="459">
        <f t="shared" ref="C12:C61" si="1">SUM(D12:H12)</f>
        <v>63</v>
      </c>
      <c r="D12" s="178">
        <v>16</v>
      </c>
      <c r="E12" s="178">
        <v>0</v>
      </c>
      <c r="F12" s="178">
        <v>0</v>
      </c>
      <c r="G12" s="178">
        <v>11</v>
      </c>
      <c r="H12" s="178">
        <v>36</v>
      </c>
      <c r="I12" s="52" t="s">
        <v>178</v>
      </c>
      <c r="J12" s="1495" t="s">
        <v>154</v>
      </c>
    </row>
    <row r="13" spans="1:10" ht="14.25" thickTop="1" thickBot="1" x14ac:dyDescent="0.25">
      <c r="A13" s="1494"/>
      <c r="B13" s="128" t="s">
        <v>548</v>
      </c>
      <c r="C13" s="459">
        <f t="shared" si="1"/>
        <v>8</v>
      </c>
      <c r="D13" s="178">
        <v>5</v>
      </c>
      <c r="E13" s="178">
        <v>0</v>
      </c>
      <c r="F13" s="178">
        <v>0</v>
      </c>
      <c r="G13" s="178">
        <v>0</v>
      </c>
      <c r="H13" s="178">
        <v>3</v>
      </c>
      <c r="I13" s="52" t="s">
        <v>425</v>
      </c>
      <c r="J13" s="1495"/>
    </row>
    <row r="14" spans="1:10" ht="14.25" thickTop="1" thickBot="1" x14ac:dyDescent="0.25">
      <c r="A14" s="1494"/>
      <c r="B14" s="388" t="s">
        <v>42</v>
      </c>
      <c r="C14" s="459">
        <f>C12+C13</f>
        <v>71</v>
      </c>
      <c r="D14" s="459">
        <f t="shared" ref="D14:H14" si="2">D12+D13</f>
        <v>21</v>
      </c>
      <c r="E14" s="459">
        <f t="shared" si="2"/>
        <v>0</v>
      </c>
      <c r="F14" s="459">
        <f t="shared" si="2"/>
        <v>0</v>
      </c>
      <c r="G14" s="459">
        <f t="shared" si="2"/>
        <v>11</v>
      </c>
      <c r="H14" s="459">
        <f t="shared" si="2"/>
        <v>39</v>
      </c>
      <c r="I14" s="75" t="s">
        <v>43</v>
      </c>
      <c r="J14" s="1495"/>
    </row>
    <row r="15" spans="1:10" ht="14.25" thickTop="1" thickBot="1" x14ac:dyDescent="0.25">
      <c r="A15" s="1491" t="s">
        <v>62</v>
      </c>
      <c r="B15" s="127" t="s">
        <v>547</v>
      </c>
      <c r="C15" s="597">
        <f t="shared" si="1"/>
        <v>84</v>
      </c>
      <c r="D15" s="155">
        <v>13</v>
      </c>
      <c r="E15" s="155">
        <v>1</v>
      </c>
      <c r="F15" s="155">
        <v>1</v>
      </c>
      <c r="G15" s="155">
        <v>31</v>
      </c>
      <c r="H15" s="155">
        <v>38</v>
      </c>
      <c r="I15" s="53" t="s">
        <v>178</v>
      </c>
      <c r="J15" s="1493" t="s">
        <v>155</v>
      </c>
    </row>
    <row r="16" spans="1:10" ht="14.25" thickTop="1" thickBot="1" x14ac:dyDescent="0.25">
      <c r="A16" s="1491"/>
      <c r="B16" s="127" t="s">
        <v>548</v>
      </c>
      <c r="C16" s="597">
        <f t="shared" si="1"/>
        <v>7</v>
      </c>
      <c r="D16" s="155">
        <v>4</v>
      </c>
      <c r="E16" s="155">
        <v>0</v>
      </c>
      <c r="F16" s="155">
        <v>0</v>
      </c>
      <c r="G16" s="155">
        <v>2</v>
      </c>
      <c r="H16" s="155">
        <v>1</v>
      </c>
      <c r="I16" s="51" t="s">
        <v>425</v>
      </c>
      <c r="J16" s="1493"/>
    </row>
    <row r="17" spans="1:10" ht="14.25" thickTop="1" thickBot="1" x14ac:dyDescent="0.25">
      <c r="A17" s="1491"/>
      <c r="B17" s="387" t="s">
        <v>42</v>
      </c>
      <c r="C17" s="597">
        <f>C15+C16</f>
        <v>91</v>
      </c>
      <c r="D17" s="597">
        <f t="shared" ref="D17:H17" si="3">D15+D16</f>
        <v>17</v>
      </c>
      <c r="E17" s="597">
        <f t="shared" si="3"/>
        <v>1</v>
      </c>
      <c r="F17" s="597">
        <f t="shared" si="3"/>
        <v>1</v>
      </c>
      <c r="G17" s="597">
        <f t="shared" si="3"/>
        <v>33</v>
      </c>
      <c r="H17" s="597">
        <f t="shared" si="3"/>
        <v>39</v>
      </c>
      <c r="I17" s="74" t="s">
        <v>43</v>
      </c>
      <c r="J17" s="1493"/>
    </row>
    <row r="18" spans="1:10" ht="14.25" thickTop="1" thickBot="1" x14ac:dyDescent="0.25">
      <c r="A18" s="1494" t="s">
        <v>64</v>
      </c>
      <c r="B18" s="128" t="s">
        <v>547</v>
      </c>
      <c r="C18" s="459">
        <f t="shared" si="1"/>
        <v>107</v>
      </c>
      <c r="D18" s="178">
        <v>29</v>
      </c>
      <c r="E18" s="178">
        <v>0</v>
      </c>
      <c r="F18" s="178">
        <v>1</v>
      </c>
      <c r="G18" s="178">
        <v>55</v>
      </c>
      <c r="H18" s="178">
        <v>22</v>
      </c>
      <c r="I18" s="52" t="s">
        <v>178</v>
      </c>
      <c r="J18" s="1495" t="s">
        <v>156</v>
      </c>
    </row>
    <row r="19" spans="1:10" ht="14.25" thickTop="1" thickBot="1" x14ac:dyDescent="0.25">
      <c r="A19" s="1494"/>
      <c r="B19" s="128" t="s">
        <v>548</v>
      </c>
      <c r="C19" s="459">
        <f t="shared" si="1"/>
        <v>22</v>
      </c>
      <c r="D19" s="178">
        <v>6</v>
      </c>
      <c r="E19" s="178">
        <v>0</v>
      </c>
      <c r="F19" s="178">
        <v>0</v>
      </c>
      <c r="G19" s="178">
        <v>10</v>
      </c>
      <c r="H19" s="178">
        <v>6</v>
      </c>
      <c r="I19" s="52" t="s">
        <v>425</v>
      </c>
      <c r="J19" s="1495"/>
    </row>
    <row r="20" spans="1:10" ht="14.25" thickTop="1" thickBot="1" x14ac:dyDescent="0.25">
      <c r="A20" s="1494"/>
      <c r="B20" s="388" t="s">
        <v>42</v>
      </c>
      <c r="C20" s="459">
        <f>C18+C19</f>
        <v>129</v>
      </c>
      <c r="D20" s="459">
        <f t="shared" ref="D20:H20" si="4">D18+D19</f>
        <v>35</v>
      </c>
      <c r="E20" s="459">
        <f t="shared" si="4"/>
        <v>0</v>
      </c>
      <c r="F20" s="459">
        <f t="shared" si="4"/>
        <v>1</v>
      </c>
      <c r="G20" s="459">
        <f t="shared" si="4"/>
        <v>65</v>
      </c>
      <c r="H20" s="459">
        <f t="shared" si="4"/>
        <v>28</v>
      </c>
      <c r="I20" s="75" t="s">
        <v>43</v>
      </c>
      <c r="J20" s="1495"/>
    </row>
    <row r="21" spans="1:10" ht="14.25" thickTop="1" thickBot="1" x14ac:dyDescent="0.25">
      <c r="A21" s="1491" t="s">
        <v>66</v>
      </c>
      <c r="B21" s="127" t="s">
        <v>547</v>
      </c>
      <c r="C21" s="597">
        <f t="shared" si="1"/>
        <v>144</v>
      </c>
      <c r="D21" s="155">
        <v>34</v>
      </c>
      <c r="E21" s="155">
        <v>0</v>
      </c>
      <c r="F21" s="155">
        <v>4</v>
      </c>
      <c r="G21" s="155">
        <v>85</v>
      </c>
      <c r="H21" s="155">
        <v>21</v>
      </c>
      <c r="I21" s="53" t="s">
        <v>178</v>
      </c>
      <c r="J21" s="1493" t="s">
        <v>157</v>
      </c>
    </row>
    <row r="22" spans="1:10" ht="14.25" thickTop="1" thickBot="1" x14ac:dyDescent="0.25">
      <c r="A22" s="1491"/>
      <c r="B22" s="127" t="s">
        <v>548</v>
      </c>
      <c r="C22" s="597">
        <f t="shared" si="1"/>
        <v>28</v>
      </c>
      <c r="D22" s="155">
        <v>4</v>
      </c>
      <c r="E22" s="155">
        <v>0</v>
      </c>
      <c r="F22" s="155">
        <v>1</v>
      </c>
      <c r="G22" s="155">
        <v>17</v>
      </c>
      <c r="H22" s="155">
        <v>6</v>
      </c>
      <c r="I22" s="51" t="s">
        <v>425</v>
      </c>
      <c r="J22" s="1493"/>
    </row>
    <row r="23" spans="1:10" ht="14.25" thickTop="1" thickBot="1" x14ac:dyDescent="0.25">
      <c r="A23" s="1491"/>
      <c r="B23" s="387"/>
      <c r="C23" s="597">
        <f>C21+C22</f>
        <v>172</v>
      </c>
      <c r="D23" s="597">
        <f t="shared" ref="D23:H23" si="5">D21+D22</f>
        <v>38</v>
      </c>
      <c r="E23" s="597">
        <f t="shared" si="5"/>
        <v>0</v>
      </c>
      <c r="F23" s="597">
        <f t="shared" si="5"/>
        <v>5</v>
      </c>
      <c r="G23" s="597">
        <f t="shared" si="5"/>
        <v>102</v>
      </c>
      <c r="H23" s="597">
        <f t="shared" si="5"/>
        <v>27</v>
      </c>
      <c r="I23" s="74" t="s">
        <v>43</v>
      </c>
      <c r="J23" s="1493"/>
    </row>
    <row r="24" spans="1:10" ht="14.25" thickTop="1" thickBot="1" x14ac:dyDescent="0.25">
      <c r="A24" s="1494" t="s">
        <v>68</v>
      </c>
      <c r="B24" s="128" t="s">
        <v>547</v>
      </c>
      <c r="C24" s="459">
        <f t="shared" si="1"/>
        <v>164</v>
      </c>
      <c r="D24" s="178">
        <v>31</v>
      </c>
      <c r="E24" s="178">
        <v>0</v>
      </c>
      <c r="F24" s="178">
        <v>1</v>
      </c>
      <c r="G24" s="178">
        <v>118</v>
      </c>
      <c r="H24" s="178">
        <v>14</v>
      </c>
      <c r="I24" s="52" t="s">
        <v>178</v>
      </c>
      <c r="J24" s="1495" t="s">
        <v>158</v>
      </c>
    </row>
    <row r="25" spans="1:10" ht="14.25" thickTop="1" thickBot="1" x14ac:dyDescent="0.25">
      <c r="A25" s="1494"/>
      <c r="B25" s="128" t="s">
        <v>548</v>
      </c>
      <c r="C25" s="459">
        <f t="shared" si="1"/>
        <v>25</v>
      </c>
      <c r="D25" s="178">
        <v>4</v>
      </c>
      <c r="E25" s="178">
        <v>0</v>
      </c>
      <c r="F25" s="178">
        <v>0</v>
      </c>
      <c r="G25" s="178">
        <v>17</v>
      </c>
      <c r="H25" s="178">
        <v>4</v>
      </c>
      <c r="I25" s="52" t="s">
        <v>425</v>
      </c>
      <c r="J25" s="1495"/>
    </row>
    <row r="26" spans="1:10" ht="14.25" thickTop="1" thickBot="1" x14ac:dyDescent="0.25">
      <c r="A26" s="1494"/>
      <c r="B26" s="388" t="s">
        <v>42</v>
      </c>
      <c r="C26" s="459">
        <f>C24+C25</f>
        <v>189</v>
      </c>
      <c r="D26" s="459">
        <f>D24+D25</f>
        <v>35</v>
      </c>
      <c r="E26" s="459">
        <f t="shared" ref="E26:H26" si="6">E24+E25</f>
        <v>0</v>
      </c>
      <c r="F26" s="459">
        <f t="shared" si="6"/>
        <v>1</v>
      </c>
      <c r="G26" s="459">
        <f t="shared" si="6"/>
        <v>135</v>
      </c>
      <c r="H26" s="459">
        <f t="shared" si="6"/>
        <v>18</v>
      </c>
      <c r="I26" s="75" t="s">
        <v>43</v>
      </c>
      <c r="J26" s="1495"/>
    </row>
    <row r="27" spans="1:10" ht="14.25" thickTop="1" thickBot="1" x14ac:dyDescent="0.25">
      <c r="A27" s="1491" t="s">
        <v>193</v>
      </c>
      <c r="B27" s="127" t="s">
        <v>547</v>
      </c>
      <c r="C27" s="597">
        <f t="shared" si="1"/>
        <v>132</v>
      </c>
      <c r="D27" s="155">
        <v>25</v>
      </c>
      <c r="E27" s="155">
        <v>0</v>
      </c>
      <c r="F27" s="155">
        <v>1</v>
      </c>
      <c r="G27" s="155">
        <v>100</v>
      </c>
      <c r="H27" s="155">
        <v>6</v>
      </c>
      <c r="I27" s="53" t="s">
        <v>178</v>
      </c>
      <c r="J27" s="1493" t="s">
        <v>160</v>
      </c>
    </row>
    <row r="28" spans="1:10" ht="14.25" thickTop="1" thickBot="1" x14ac:dyDescent="0.25">
      <c r="A28" s="1491"/>
      <c r="B28" s="127" t="s">
        <v>548</v>
      </c>
      <c r="C28" s="597">
        <f t="shared" si="1"/>
        <v>30</v>
      </c>
      <c r="D28" s="155">
        <v>4</v>
      </c>
      <c r="E28" s="155">
        <v>1</v>
      </c>
      <c r="F28" s="155">
        <v>0</v>
      </c>
      <c r="G28" s="155">
        <v>22</v>
      </c>
      <c r="H28" s="155">
        <v>3</v>
      </c>
      <c r="I28" s="51" t="s">
        <v>425</v>
      </c>
      <c r="J28" s="1493"/>
    </row>
    <row r="29" spans="1:10" ht="14.25" thickTop="1" thickBot="1" x14ac:dyDescent="0.25">
      <c r="A29" s="1491"/>
      <c r="B29" s="387" t="s">
        <v>42</v>
      </c>
      <c r="C29" s="597">
        <f>C27+C28</f>
        <v>162</v>
      </c>
      <c r="D29" s="597">
        <f t="shared" ref="D29:H29" si="7">D27+D28</f>
        <v>29</v>
      </c>
      <c r="E29" s="597">
        <f t="shared" si="7"/>
        <v>1</v>
      </c>
      <c r="F29" s="597">
        <f t="shared" si="7"/>
        <v>1</v>
      </c>
      <c r="G29" s="597">
        <f t="shared" si="7"/>
        <v>122</v>
      </c>
      <c r="H29" s="597">
        <f t="shared" si="7"/>
        <v>9</v>
      </c>
      <c r="I29" s="74" t="s">
        <v>43</v>
      </c>
      <c r="J29" s="1493"/>
    </row>
    <row r="30" spans="1:10" ht="14.25" thickTop="1" thickBot="1" x14ac:dyDescent="0.25">
      <c r="A30" s="1494" t="s">
        <v>618</v>
      </c>
      <c r="B30" s="128" t="s">
        <v>547</v>
      </c>
      <c r="C30" s="459">
        <f t="shared" si="1"/>
        <v>142</v>
      </c>
      <c r="D30" s="178">
        <v>22</v>
      </c>
      <c r="E30" s="178">
        <v>0</v>
      </c>
      <c r="F30" s="178">
        <v>1</v>
      </c>
      <c r="G30" s="178">
        <v>105</v>
      </c>
      <c r="H30" s="178">
        <v>14</v>
      </c>
      <c r="I30" s="52" t="s">
        <v>178</v>
      </c>
      <c r="J30" s="1495" t="s">
        <v>162</v>
      </c>
    </row>
    <row r="31" spans="1:10" ht="14.25" thickTop="1" thickBot="1" x14ac:dyDescent="0.25">
      <c r="A31" s="1494"/>
      <c r="B31" s="128" t="s">
        <v>548</v>
      </c>
      <c r="C31" s="459">
        <f t="shared" si="1"/>
        <v>35</v>
      </c>
      <c r="D31" s="178">
        <v>5</v>
      </c>
      <c r="E31" s="178">
        <v>0</v>
      </c>
      <c r="F31" s="178">
        <v>1</v>
      </c>
      <c r="G31" s="178">
        <v>28</v>
      </c>
      <c r="H31" s="178">
        <v>1</v>
      </c>
      <c r="I31" s="52" t="s">
        <v>425</v>
      </c>
      <c r="J31" s="1495"/>
    </row>
    <row r="32" spans="1:10" ht="14.25" thickTop="1" thickBot="1" x14ac:dyDescent="0.25">
      <c r="A32" s="1494"/>
      <c r="B32" s="388" t="s">
        <v>42</v>
      </c>
      <c r="C32" s="459">
        <f>C30+C31</f>
        <v>177</v>
      </c>
      <c r="D32" s="459">
        <f t="shared" ref="D32:H32" si="8">D30+D31</f>
        <v>27</v>
      </c>
      <c r="E32" s="459">
        <f t="shared" si="8"/>
        <v>0</v>
      </c>
      <c r="F32" s="459">
        <f t="shared" si="8"/>
        <v>2</v>
      </c>
      <c r="G32" s="459">
        <f t="shared" si="8"/>
        <v>133</v>
      </c>
      <c r="H32" s="459">
        <f t="shared" si="8"/>
        <v>15</v>
      </c>
      <c r="I32" s="75" t="s">
        <v>43</v>
      </c>
      <c r="J32" s="1495"/>
    </row>
    <row r="33" spans="1:10" ht="14.25" thickTop="1" thickBot="1" x14ac:dyDescent="0.25">
      <c r="A33" s="1491" t="s">
        <v>619</v>
      </c>
      <c r="B33" s="127" t="s">
        <v>547</v>
      </c>
      <c r="C33" s="597">
        <f t="shared" si="1"/>
        <v>108</v>
      </c>
      <c r="D33" s="155">
        <v>14</v>
      </c>
      <c r="E33" s="155">
        <v>0</v>
      </c>
      <c r="F33" s="155">
        <v>0</v>
      </c>
      <c r="G33" s="155">
        <v>92</v>
      </c>
      <c r="H33" s="155">
        <v>2</v>
      </c>
      <c r="I33" s="53" t="s">
        <v>178</v>
      </c>
      <c r="J33" s="1493" t="s">
        <v>164</v>
      </c>
    </row>
    <row r="34" spans="1:10" ht="14.25" thickTop="1" thickBot="1" x14ac:dyDescent="0.25">
      <c r="A34" s="1491"/>
      <c r="B34" s="127" t="s">
        <v>548</v>
      </c>
      <c r="C34" s="597">
        <f t="shared" si="1"/>
        <v>29</v>
      </c>
      <c r="D34" s="155">
        <v>8</v>
      </c>
      <c r="E34" s="155">
        <v>1</v>
      </c>
      <c r="F34" s="155">
        <v>0</v>
      </c>
      <c r="G34" s="155">
        <v>18</v>
      </c>
      <c r="H34" s="155">
        <v>2</v>
      </c>
      <c r="I34" s="51" t="s">
        <v>425</v>
      </c>
      <c r="J34" s="1493"/>
    </row>
    <row r="35" spans="1:10" ht="14.25" thickTop="1" thickBot="1" x14ac:dyDescent="0.25">
      <c r="A35" s="1491"/>
      <c r="B35" s="387" t="s">
        <v>42</v>
      </c>
      <c r="C35" s="597">
        <f>C33+C34</f>
        <v>137</v>
      </c>
      <c r="D35" s="597">
        <f t="shared" ref="D35:H35" si="9">D33+D34</f>
        <v>22</v>
      </c>
      <c r="E35" s="597">
        <f t="shared" si="9"/>
        <v>1</v>
      </c>
      <c r="F35" s="597">
        <f t="shared" si="9"/>
        <v>0</v>
      </c>
      <c r="G35" s="597">
        <f t="shared" si="9"/>
        <v>110</v>
      </c>
      <c r="H35" s="597">
        <f t="shared" si="9"/>
        <v>4</v>
      </c>
      <c r="I35" s="74" t="s">
        <v>43</v>
      </c>
      <c r="J35" s="1493"/>
    </row>
    <row r="36" spans="1:10" ht="14.25" thickTop="1" thickBot="1" x14ac:dyDescent="0.25">
      <c r="A36" s="1494" t="s">
        <v>620</v>
      </c>
      <c r="B36" s="128" t="s">
        <v>547</v>
      </c>
      <c r="C36" s="459">
        <f t="shared" si="1"/>
        <v>95</v>
      </c>
      <c r="D36" s="178">
        <v>24</v>
      </c>
      <c r="E36" s="178">
        <v>0</v>
      </c>
      <c r="F36" s="178">
        <v>0</v>
      </c>
      <c r="G36" s="178">
        <v>70</v>
      </c>
      <c r="H36" s="368">
        <v>1</v>
      </c>
      <c r="I36" s="52" t="s">
        <v>178</v>
      </c>
      <c r="J36" s="1495" t="s">
        <v>166</v>
      </c>
    </row>
    <row r="37" spans="1:10" ht="14.25" thickTop="1" thickBot="1" x14ac:dyDescent="0.25">
      <c r="A37" s="1494"/>
      <c r="B37" s="128" t="s">
        <v>548</v>
      </c>
      <c r="C37" s="459">
        <f t="shared" si="1"/>
        <v>31</v>
      </c>
      <c r="D37" s="178">
        <v>11</v>
      </c>
      <c r="E37" s="178">
        <v>0</v>
      </c>
      <c r="F37" s="178">
        <v>0</v>
      </c>
      <c r="G37" s="178">
        <v>19</v>
      </c>
      <c r="H37" s="368">
        <v>1</v>
      </c>
      <c r="I37" s="52" t="s">
        <v>425</v>
      </c>
      <c r="J37" s="1495"/>
    </row>
    <row r="38" spans="1:10" ht="14.25" thickTop="1" thickBot="1" x14ac:dyDescent="0.25">
      <c r="A38" s="1494"/>
      <c r="B38" s="388" t="s">
        <v>42</v>
      </c>
      <c r="C38" s="459">
        <f>C36+C37</f>
        <v>126</v>
      </c>
      <c r="D38" s="459">
        <f t="shared" ref="D38:H38" si="10">D36+D37</f>
        <v>35</v>
      </c>
      <c r="E38" s="459">
        <f t="shared" si="10"/>
        <v>0</v>
      </c>
      <c r="F38" s="459">
        <f t="shared" si="10"/>
        <v>0</v>
      </c>
      <c r="G38" s="459">
        <f t="shared" si="10"/>
        <v>89</v>
      </c>
      <c r="H38" s="459">
        <f t="shared" si="10"/>
        <v>2</v>
      </c>
      <c r="I38" s="75" t="s">
        <v>43</v>
      </c>
      <c r="J38" s="1495"/>
    </row>
    <row r="39" spans="1:10" ht="14.25" thickTop="1" thickBot="1" x14ac:dyDescent="0.25">
      <c r="A39" s="1491" t="s">
        <v>278</v>
      </c>
      <c r="B39" s="127" t="s">
        <v>547</v>
      </c>
      <c r="C39" s="597">
        <f t="shared" si="1"/>
        <v>75</v>
      </c>
      <c r="D39" s="155">
        <v>18</v>
      </c>
      <c r="E39" s="155">
        <v>1</v>
      </c>
      <c r="F39" s="155">
        <v>2</v>
      </c>
      <c r="G39" s="155">
        <v>54</v>
      </c>
      <c r="H39" s="155">
        <v>0</v>
      </c>
      <c r="I39" s="53" t="s">
        <v>178</v>
      </c>
      <c r="J39" s="1493" t="s">
        <v>278</v>
      </c>
    </row>
    <row r="40" spans="1:10" ht="14.25" thickTop="1" thickBot="1" x14ac:dyDescent="0.25">
      <c r="A40" s="1491"/>
      <c r="B40" s="127" t="s">
        <v>548</v>
      </c>
      <c r="C40" s="597">
        <f t="shared" si="1"/>
        <v>27</v>
      </c>
      <c r="D40" s="155">
        <v>8</v>
      </c>
      <c r="E40" s="155">
        <v>1</v>
      </c>
      <c r="F40" s="155">
        <v>0</v>
      </c>
      <c r="G40" s="155">
        <v>18</v>
      </c>
      <c r="H40" s="155">
        <v>0</v>
      </c>
      <c r="I40" s="51" t="s">
        <v>425</v>
      </c>
      <c r="J40" s="1493"/>
    </row>
    <row r="41" spans="1:10" ht="14.25" thickTop="1" thickBot="1" x14ac:dyDescent="0.25">
      <c r="A41" s="1491"/>
      <c r="B41" s="387" t="s">
        <v>42</v>
      </c>
      <c r="C41" s="597">
        <f>C39+C40</f>
        <v>102</v>
      </c>
      <c r="D41" s="597">
        <f t="shared" ref="D41:H41" si="11">D39+D40</f>
        <v>26</v>
      </c>
      <c r="E41" s="597">
        <f t="shared" si="11"/>
        <v>2</v>
      </c>
      <c r="F41" s="597">
        <f t="shared" si="11"/>
        <v>2</v>
      </c>
      <c r="G41" s="597">
        <f t="shared" si="11"/>
        <v>72</v>
      </c>
      <c r="H41" s="597">
        <f t="shared" si="11"/>
        <v>0</v>
      </c>
      <c r="I41" s="74" t="s">
        <v>43</v>
      </c>
      <c r="J41" s="1493"/>
    </row>
    <row r="42" spans="1:10" ht="14.25" thickTop="1" thickBot="1" x14ac:dyDescent="0.25">
      <c r="A42" s="1494" t="s">
        <v>279</v>
      </c>
      <c r="B42" s="128" t="s">
        <v>547</v>
      </c>
      <c r="C42" s="459">
        <f t="shared" si="1"/>
        <v>72</v>
      </c>
      <c r="D42" s="178">
        <v>18</v>
      </c>
      <c r="E42" s="178">
        <v>0</v>
      </c>
      <c r="F42" s="178">
        <v>0</v>
      </c>
      <c r="G42" s="178">
        <v>54</v>
      </c>
      <c r="H42" s="178">
        <v>0</v>
      </c>
      <c r="I42" s="52" t="s">
        <v>178</v>
      </c>
      <c r="J42" s="1495" t="s">
        <v>279</v>
      </c>
    </row>
    <row r="43" spans="1:10" ht="14.25" thickTop="1" thickBot="1" x14ac:dyDescent="0.25">
      <c r="A43" s="1494"/>
      <c r="B43" s="128" t="s">
        <v>548</v>
      </c>
      <c r="C43" s="459">
        <f t="shared" si="1"/>
        <v>30</v>
      </c>
      <c r="D43" s="178">
        <v>12</v>
      </c>
      <c r="E43" s="178">
        <v>6</v>
      </c>
      <c r="F43" s="178">
        <v>1</v>
      </c>
      <c r="G43" s="178">
        <v>10</v>
      </c>
      <c r="H43" s="178">
        <v>1</v>
      </c>
      <c r="I43" s="52" t="s">
        <v>425</v>
      </c>
      <c r="J43" s="1495"/>
    </row>
    <row r="44" spans="1:10" ht="14.25" thickTop="1" thickBot="1" x14ac:dyDescent="0.25">
      <c r="A44" s="1494"/>
      <c r="B44" s="388" t="s">
        <v>42</v>
      </c>
      <c r="C44" s="459">
        <f>C42+C43</f>
        <v>102</v>
      </c>
      <c r="D44" s="459">
        <f>D42+D43</f>
        <v>30</v>
      </c>
      <c r="E44" s="459">
        <f t="shared" ref="E44:H44" si="12">E42+E43</f>
        <v>6</v>
      </c>
      <c r="F44" s="459">
        <f t="shared" si="12"/>
        <v>1</v>
      </c>
      <c r="G44" s="459">
        <f t="shared" si="12"/>
        <v>64</v>
      </c>
      <c r="H44" s="459">
        <f t="shared" si="12"/>
        <v>1</v>
      </c>
      <c r="I44" s="75" t="s">
        <v>43</v>
      </c>
      <c r="J44" s="1495"/>
    </row>
    <row r="45" spans="1:10" ht="14.25" thickTop="1" thickBot="1" x14ac:dyDescent="0.25">
      <c r="A45" s="1491" t="s">
        <v>280</v>
      </c>
      <c r="B45" s="127" t="s">
        <v>547</v>
      </c>
      <c r="C45" s="597">
        <f t="shared" si="1"/>
        <v>49</v>
      </c>
      <c r="D45" s="155">
        <v>5</v>
      </c>
      <c r="E45" s="155">
        <v>2</v>
      </c>
      <c r="F45" s="155">
        <v>1</v>
      </c>
      <c r="G45" s="155">
        <v>41</v>
      </c>
      <c r="H45" s="155">
        <v>0</v>
      </c>
      <c r="I45" s="53" t="s">
        <v>178</v>
      </c>
      <c r="J45" s="1493" t="s">
        <v>280</v>
      </c>
    </row>
    <row r="46" spans="1:10" ht="14.25" thickTop="1" thickBot="1" x14ac:dyDescent="0.25">
      <c r="A46" s="1491"/>
      <c r="B46" s="127" t="s">
        <v>548</v>
      </c>
      <c r="C46" s="597">
        <f t="shared" si="1"/>
        <v>39</v>
      </c>
      <c r="D46" s="155">
        <v>11</v>
      </c>
      <c r="E46" s="155">
        <v>2</v>
      </c>
      <c r="F46" s="155">
        <v>0</v>
      </c>
      <c r="G46" s="155">
        <v>26</v>
      </c>
      <c r="H46" s="155">
        <v>0</v>
      </c>
      <c r="I46" s="51" t="s">
        <v>425</v>
      </c>
      <c r="J46" s="1493"/>
    </row>
    <row r="47" spans="1:10" ht="14.25" thickTop="1" thickBot="1" x14ac:dyDescent="0.25">
      <c r="A47" s="1491"/>
      <c r="B47" s="387" t="s">
        <v>42</v>
      </c>
      <c r="C47" s="597">
        <f>C45+C46</f>
        <v>88</v>
      </c>
      <c r="D47" s="597">
        <f t="shared" ref="D47:H47" si="13">D45+D46</f>
        <v>16</v>
      </c>
      <c r="E47" s="597">
        <f t="shared" si="13"/>
        <v>4</v>
      </c>
      <c r="F47" s="597">
        <f t="shared" si="13"/>
        <v>1</v>
      </c>
      <c r="G47" s="597">
        <f t="shared" si="13"/>
        <v>67</v>
      </c>
      <c r="H47" s="597">
        <f t="shared" si="13"/>
        <v>0</v>
      </c>
      <c r="I47" s="74" t="s">
        <v>43</v>
      </c>
      <c r="J47" s="1493"/>
    </row>
    <row r="48" spans="1:10" ht="14.25" thickTop="1" thickBot="1" x14ac:dyDescent="0.25">
      <c r="A48" s="1494" t="s">
        <v>281</v>
      </c>
      <c r="B48" s="128" t="s">
        <v>547</v>
      </c>
      <c r="C48" s="459">
        <f t="shared" si="1"/>
        <v>41</v>
      </c>
      <c r="D48" s="178">
        <v>7</v>
      </c>
      <c r="E48" s="178">
        <v>0</v>
      </c>
      <c r="F48" s="178">
        <v>0</v>
      </c>
      <c r="G48" s="178">
        <v>34</v>
      </c>
      <c r="H48" s="178">
        <v>0</v>
      </c>
      <c r="I48" s="52" t="s">
        <v>178</v>
      </c>
      <c r="J48" s="1495" t="s">
        <v>281</v>
      </c>
    </row>
    <row r="49" spans="1:10" ht="14.25" thickTop="1" thickBot="1" x14ac:dyDescent="0.25">
      <c r="A49" s="1494"/>
      <c r="B49" s="128" t="s">
        <v>548</v>
      </c>
      <c r="C49" s="459">
        <f t="shared" si="1"/>
        <v>36</v>
      </c>
      <c r="D49" s="178">
        <v>11</v>
      </c>
      <c r="E49" s="178">
        <v>3</v>
      </c>
      <c r="F49" s="178">
        <v>0</v>
      </c>
      <c r="G49" s="178">
        <v>20</v>
      </c>
      <c r="H49" s="178">
        <v>2</v>
      </c>
      <c r="I49" s="52" t="s">
        <v>425</v>
      </c>
      <c r="J49" s="1495"/>
    </row>
    <row r="50" spans="1:10" ht="13.5" thickTop="1" x14ac:dyDescent="0.2">
      <c r="A50" s="1496"/>
      <c r="B50" s="389" t="s">
        <v>42</v>
      </c>
      <c r="C50" s="1126">
        <f>C48+C49</f>
        <v>77</v>
      </c>
      <c r="D50" s="1126">
        <f t="shared" ref="D50:H50" si="14">D48+D49</f>
        <v>18</v>
      </c>
      <c r="E50" s="1126">
        <f t="shared" si="14"/>
        <v>3</v>
      </c>
      <c r="F50" s="1126">
        <f t="shared" si="14"/>
        <v>0</v>
      </c>
      <c r="G50" s="1126">
        <f t="shared" si="14"/>
        <v>54</v>
      </c>
      <c r="H50" s="1126">
        <f t="shared" si="14"/>
        <v>2</v>
      </c>
      <c r="I50" s="385" t="s">
        <v>43</v>
      </c>
      <c r="J50" s="1497"/>
    </row>
    <row r="51" spans="1:10" ht="12.75" x14ac:dyDescent="0.2">
      <c r="A51" s="1498" t="s">
        <v>282</v>
      </c>
      <c r="B51" s="1129" t="s">
        <v>547</v>
      </c>
      <c r="C51" s="1120">
        <f t="shared" si="1"/>
        <v>30</v>
      </c>
      <c r="D51" s="1121">
        <v>7</v>
      </c>
      <c r="E51" s="1121">
        <v>1</v>
      </c>
      <c r="F51" s="1121">
        <v>0</v>
      </c>
      <c r="G51" s="1121">
        <v>22</v>
      </c>
      <c r="H51" s="1121">
        <v>0</v>
      </c>
      <c r="I51" s="1130" t="s">
        <v>178</v>
      </c>
      <c r="J51" s="1499" t="s">
        <v>282</v>
      </c>
    </row>
    <row r="52" spans="1:10" ht="12.75" x14ac:dyDescent="0.2">
      <c r="A52" s="1498"/>
      <c r="B52" s="1129" t="s">
        <v>548</v>
      </c>
      <c r="C52" s="1120">
        <f t="shared" si="1"/>
        <v>27</v>
      </c>
      <c r="D52" s="1121">
        <v>6</v>
      </c>
      <c r="E52" s="1121">
        <v>8</v>
      </c>
      <c r="F52" s="1121">
        <v>0</v>
      </c>
      <c r="G52" s="1121">
        <v>12</v>
      </c>
      <c r="H52" s="1121">
        <v>1</v>
      </c>
      <c r="I52" s="1130" t="s">
        <v>425</v>
      </c>
      <c r="J52" s="1499"/>
    </row>
    <row r="53" spans="1:10" ht="12.75" x14ac:dyDescent="0.2">
      <c r="A53" s="1498"/>
      <c r="B53" s="1131" t="s">
        <v>42</v>
      </c>
      <c r="C53" s="1120">
        <f>C51+C52</f>
        <v>57</v>
      </c>
      <c r="D53" s="1120">
        <f t="shared" ref="D53:H53" si="15">D51+D52</f>
        <v>13</v>
      </c>
      <c r="E53" s="1120">
        <f t="shared" si="15"/>
        <v>9</v>
      </c>
      <c r="F53" s="1120">
        <f t="shared" si="15"/>
        <v>0</v>
      </c>
      <c r="G53" s="1120">
        <f t="shared" si="15"/>
        <v>34</v>
      </c>
      <c r="H53" s="1120">
        <f t="shared" si="15"/>
        <v>1</v>
      </c>
      <c r="I53" s="1132" t="s">
        <v>43</v>
      </c>
      <c r="J53" s="1499"/>
    </row>
    <row r="54" spans="1:10" ht="13.5" thickBot="1" x14ac:dyDescent="0.25">
      <c r="A54" s="1500" t="s">
        <v>283</v>
      </c>
      <c r="B54" s="1127" t="s">
        <v>547</v>
      </c>
      <c r="C54" s="459">
        <f t="shared" si="1"/>
        <v>13</v>
      </c>
      <c r="D54" s="208">
        <v>2</v>
      </c>
      <c r="E54" s="208">
        <v>1</v>
      </c>
      <c r="F54" s="208">
        <v>0</v>
      </c>
      <c r="G54" s="208">
        <v>10</v>
      </c>
      <c r="H54" s="208">
        <v>0</v>
      </c>
      <c r="I54" s="1128" t="s">
        <v>178</v>
      </c>
      <c r="J54" s="1501" t="s">
        <v>283</v>
      </c>
    </row>
    <row r="55" spans="1:10" ht="14.25" thickTop="1" thickBot="1" x14ac:dyDescent="0.25">
      <c r="A55" s="1494"/>
      <c r="B55" s="128" t="s">
        <v>548</v>
      </c>
      <c r="C55" s="459">
        <f t="shared" si="1"/>
        <v>17</v>
      </c>
      <c r="D55" s="178">
        <v>5</v>
      </c>
      <c r="E55" s="178">
        <v>6</v>
      </c>
      <c r="F55" s="178">
        <v>0</v>
      </c>
      <c r="G55" s="178">
        <v>6</v>
      </c>
      <c r="H55" s="178">
        <v>0</v>
      </c>
      <c r="I55" s="52" t="s">
        <v>425</v>
      </c>
      <c r="J55" s="1495"/>
    </row>
    <row r="56" spans="1:10" ht="14.25" thickTop="1" thickBot="1" x14ac:dyDescent="0.25">
      <c r="A56" s="1494"/>
      <c r="B56" s="388" t="s">
        <v>42</v>
      </c>
      <c r="C56" s="459">
        <f>C54+C55</f>
        <v>30</v>
      </c>
      <c r="D56" s="459">
        <f t="shared" ref="D56:H56" si="16">D54+D55</f>
        <v>7</v>
      </c>
      <c r="E56" s="459">
        <f t="shared" si="16"/>
        <v>7</v>
      </c>
      <c r="F56" s="459">
        <f t="shared" si="16"/>
        <v>0</v>
      </c>
      <c r="G56" s="459">
        <f t="shared" si="16"/>
        <v>16</v>
      </c>
      <c r="H56" s="459">
        <f t="shared" si="16"/>
        <v>0</v>
      </c>
      <c r="I56" s="75" t="s">
        <v>43</v>
      </c>
      <c r="J56" s="1495"/>
    </row>
    <row r="57" spans="1:10" ht="14.25" thickTop="1" thickBot="1" x14ac:dyDescent="0.25">
      <c r="A57" s="1491" t="s">
        <v>270</v>
      </c>
      <c r="B57" s="127" t="s">
        <v>547</v>
      </c>
      <c r="C57" s="597">
        <f t="shared" si="1"/>
        <v>2</v>
      </c>
      <c r="D57" s="155">
        <v>1</v>
      </c>
      <c r="E57" s="155">
        <v>0</v>
      </c>
      <c r="F57" s="155">
        <v>0</v>
      </c>
      <c r="G57" s="155">
        <v>1</v>
      </c>
      <c r="H57" s="155">
        <v>0</v>
      </c>
      <c r="I57" s="53" t="s">
        <v>178</v>
      </c>
      <c r="J57" s="1493" t="s">
        <v>270</v>
      </c>
    </row>
    <row r="58" spans="1:10" ht="14.25" thickTop="1" thickBot="1" x14ac:dyDescent="0.25">
      <c r="A58" s="1491"/>
      <c r="B58" s="127" t="s">
        <v>548</v>
      </c>
      <c r="C58" s="597">
        <f t="shared" si="1"/>
        <v>6</v>
      </c>
      <c r="D58" s="155">
        <v>0</v>
      </c>
      <c r="E58" s="155">
        <v>3</v>
      </c>
      <c r="F58" s="155">
        <v>0</v>
      </c>
      <c r="G58" s="155">
        <v>3</v>
      </c>
      <c r="H58" s="155">
        <v>0</v>
      </c>
      <c r="I58" s="51" t="s">
        <v>425</v>
      </c>
      <c r="J58" s="1493"/>
    </row>
    <row r="59" spans="1:10" ht="14.25" thickTop="1" thickBot="1" x14ac:dyDescent="0.25">
      <c r="A59" s="1491"/>
      <c r="B59" s="387" t="s">
        <v>42</v>
      </c>
      <c r="C59" s="597">
        <f>C57+C58</f>
        <v>8</v>
      </c>
      <c r="D59" s="597">
        <f t="shared" ref="D59:H59" si="17">D57+D58</f>
        <v>1</v>
      </c>
      <c r="E59" s="597">
        <f t="shared" si="17"/>
        <v>3</v>
      </c>
      <c r="F59" s="597">
        <f t="shared" si="17"/>
        <v>0</v>
      </c>
      <c r="G59" s="597">
        <f t="shared" si="17"/>
        <v>4</v>
      </c>
      <c r="H59" s="597">
        <f t="shared" si="17"/>
        <v>0</v>
      </c>
      <c r="I59" s="74" t="s">
        <v>43</v>
      </c>
      <c r="J59" s="1493"/>
    </row>
    <row r="60" spans="1:10" ht="14.25" thickTop="1" thickBot="1" x14ac:dyDescent="0.25">
      <c r="A60" s="1502" t="s">
        <v>69</v>
      </c>
      <c r="B60" s="128" t="s">
        <v>547</v>
      </c>
      <c r="C60" s="459">
        <f t="shared" si="1"/>
        <v>1</v>
      </c>
      <c r="D60" s="178">
        <v>1</v>
      </c>
      <c r="E60" s="178">
        <v>0</v>
      </c>
      <c r="F60" s="178">
        <v>0</v>
      </c>
      <c r="G60" s="178">
        <v>0</v>
      </c>
      <c r="H60" s="178">
        <v>0</v>
      </c>
      <c r="I60" s="52" t="s">
        <v>178</v>
      </c>
      <c r="J60" s="1495" t="s">
        <v>70</v>
      </c>
    </row>
    <row r="61" spans="1:10" ht="14.25" thickTop="1" thickBot="1" x14ac:dyDescent="0.25">
      <c r="A61" s="1502"/>
      <c r="B61" s="128" t="s">
        <v>548</v>
      </c>
      <c r="C61" s="459">
        <f t="shared" si="1"/>
        <v>0</v>
      </c>
      <c r="D61" s="178">
        <v>0</v>
      </c>
      <c r="E61" s="178">
        <v>0</v>
      </c>
      <c r="F61" s="178">
        <v>0</v>
      </c>
      <c r="G61" s="178">
        <v>0</v>
      </c>
      <c r="H61" s="178">
        <v>0</v>
      </c>
      <c r="I61" s="52" t="s">
        <v>425</v>
      </c>
      <c r="J61" s="1495"/>
    </row>
    <row r="62" spans="1:10" ht="13.5" thickTop="1" x14ac:dyDescent="0.2">
      <c r="A62" s="1503"/>
      <c r="B62" s="389" t="s">
        <v>42</v>
      </c>
      <c r="C62" s="369">
        <f>C60+C61</f>
        <v>1</v>
      </c>
      <c r="D62" s="369">
        <f t="shared" ref="D62:H62" si="18">D60+D61</f>
        <v>1</v>
      </c>
      <c r="E62" s="369">
        <f t="shared" si="18"/>
        <v>0</v>
      </c>
      <c r="F62" s="369">
        <f t="shared" si="18"/>
        <v>0</v>
      </c>
      <c r="G62" s="369">
        <f t="shared" si="18"/>
        <v>0</v>
      </c>
      <c r="H62" s="369">
        <f t="shared" si="18"/>
        <v>0</v>
      </c>
      <c r="I62" s="385" t="s">
        <v>43</v>
      </c>
      <c r="J62" s="1497"/>
    </row>
    <row r="63" spans="1:10" ht="18" customHeight="1" thickBot="1" x14ac:dyDescent="0.25">
      <c r="A63" s="1504" t="s">
        <v>42</v>
      </c>
      <c r="B63" s="373" t="s">
        <v>547</v>
      </c>
      <c r="C63" s="456">
        <f t="shared" ref="C63:F63" si="19">SUMIF($B$9:$B$62,"Males",C9:C62)</f>
        <v>1335</v>
      </c>
      <c r="D63" s="456">
        <f>SUMIF($B$9:$B$62,"Males",D9:D62)</f>
        <v>273</v>
      </c>
      <c r="E63" s="456">
        <f t="shared" si="19"/>
        <v>6</v>
      </c>
      <c r="F63" s="456">
        <f t="shared" si="19"/>
        <v>12</v>
      </c>
      <c r="G63" s="456">
        <f>SUMIF($B$9:$B$62,"Males",G9:G62)</f>
        <v>884</v>
      </c>
      <c r="H63" s="456">
        <f>SUMIF($B$9:$B$62,"Males",H9:H62)</f>
        <v>160</v>
      </c>
      <c r="I63" s="386" t="s">
        <v>178</v>
      </c>
      <c r="J63" s="1507" t="s">
        <v>43</v>
      </c>
    </row>
    <row r="64" spans="1:10" ht="18" customHeight="1" thickTop="1" thickBot="1" x14ac:dyDescent="0.25">
      <c r="A64" s="1505" t="s">
        <v>284</v>
      </c>
      <c r="B64" s="390" t="s">
        <v>548</v>
      </c>
      <c r="C64" s="173">
        <f t="shared" ref="C64:G64" si="20">SUMIF($B$9:$B$62,"Females",C9:C62)</f>
        <v>400</v>
      </c>
      <c r="D64" s="173">
        <f>SUMIF($B$9:$B$62,"Females",D9:D62)</f>
        <v>104</v>
      </c>
      <c r="E64" s="173">
        <f t="shared" si="20"/>
        <v>31</v>
      </c>
      <c r="F64" s="173">
        <f t="shared" si="20"/>
        <v>3</v>
      </c>
      <c r="G64" s="173">
        <f t="shared" si="20"/>
        <v>228</v>
      </c>
      <c r="H64" s="173">
        <f>SUMIF($B$9:$B$62,"Females",H9:H62)</f>
        <v>34</v>
      </c>
      <c r="I64" s="74" t="s">
        <v>425</v>
      </c>
      <c r="J64" s="1508" t="s">
        <v>43</v>
      </c>
    </row>
    <row r="65" spans="1:10" ht="18" customHeight="1" thickTop="1" x14ac:dyDescent="0.2">
      <c r="A65" s="1506"/>
      <c r="B65" s="391" t="s">
        <v>42</v>
      </c>
      <c r="C65" s="324">
        <f t="shared" ref="C65:G65" si="21">SUM(C63:C64)</f>
        <v>1735</v>
      </c>
      <c r="D65" s="324">
        <f>SUM(D63:D64)</f>
        <v>377</v>
      </c>
      <c r="E65" s="324">
        <f>SUM(E63:E64)</f>
        <v>37</v>
      </c>
      <c r="F65" s="324">
        <f t="shared" si="21"/>
        <v>15</v>
      </c>
      <c r="G65" s="324">
        <f t="shared" si="21"/>
        <v>1112</v>
      </c>
      <c r="H65" s="324">
        <f>SUM(H63:H64)</f>
        <v>194</v>
      </c>
      <c r="I65" s="352" t="s">
        <v>43</v>
      </c>
      <c r="J65" s="1509"/>
    </row>
    <row r="66" spans="1:10" ht="13.5" customHeight="1" x14ac:dyDescent="0.2">
      <c r="C66" s="25"/>
      <c r="D66" s="25"/>
      <c r="E66" s="25"/>
      <c r="F66" s="25"/>
      <c r="G66" s="25"/>
      <c r="H66" s="25"/>
      <c r="I66" s="25"/>
      <c r="J66" s="25"/>
    </row>
  </sheetData>
  <mergeCells count="48"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36:A38"/>
    <mergeCell ref="J36:J38"/>
    <mergeCell ref="A39:A41"/>
    <mergeCell ref="J39:J41"/>
    <mergeCell ref="A42:A44"/>
    <mergeCell ref="J42:J44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</mergeCells>
  <printOptions horizontalCentered="1" verticalCentered="1"/>
  <pageMargins left="0" right="0" top="0" bottom="0" header="0.51181102362204722" footer="0.51181102362204722"/>
  <pageSetup paperSize="9" scale="71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0"/>
  <dimension ref="A1:J66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1.42578125" style="25" customWidth="1"/>
    <col min="2" max="2" width="8.28515625" style="25" customWidth="1"/>
    <col min="3" max="8" width="9.28515625" style="38" customWidth="1"/>
    <col min="9" max="9" width="7.42578125" style="38" customWidth="1"/>
    <col min="10" max="10" width="21.140625" style="38" customWidth="1"/>
    <col min="11" max="256" width="9.140625" style="25"/>
    <col min="257" max="257" width="16.7109375" style="25" customWidth="1"/>
    <col min="258" max="258" width="5.7109375" style="25" customWidth="1"/>
    <col min="259" max="264" width="8.7109375" style="25" customWidth="1"/>
    <col min="265" max="265" width="6.28515625" style="25" customWidth="1"/>
    <col min="266" max="266" width="16.7109375" style="25" customWidth="1"/>
    <col min="267" max="512" width="9.140625" style="25"/>
    <col min="513" max="513" width="16.7109375" style="25" customWidth="1"/>
    <col min="514" max="514" width="5.7109375" style="25" customWidth="1"/>
    <col min="515" max="520" width="8.7109375" style="25" customWidth="1"/>
    <col min="521" max="521" width="6.28515625" style="25" customWidth="1"/>
    <col min="522" max="522" width="16.7109375" style="25" customWidth="1"/>
    <col min="523" max="768" width="9.140625" style="25"/>
    <col min="769" max="769" width="16.7109375" style="25" customWidth="1"/>
    <col min="770" max="770" width="5.7109375" style="25" customWidth="1"/>
    <col min="771" max="776" width="8.7109375" style="25" customWidth="1"/>
    <col min="777" max="777" width="6.28515625" style="25" customWidth="1"/>
    <col min="778" max="778" width="16.7109375" style="25" customWidth="1"/>
    <col min="779" max="1024" width="9.140625" style="25"/>
    <col min="1025" max="1025" width="16.7109375" style="25" customWidth="1"/>
    <col min="1026" max="1026" width="5.7109375" style="25" customWidth="1"/>
    <col min="1027" max="1032" width="8.7109375" style="25" customWidth="1"/>
    <col min="1033" max="1033" width="6.28515625" style="25" customWidth="1"/>
    <col min="1034" max="1034" width="16.7109375" style="25" customWidth="1"/>
    <col min="1035" max="1280" width="9.140625" style="25"/>
    <col min="1281" max="1281" width="16.7109375" style="25" customWidth="1"/>
    <col min="1282" max="1282" width="5.7109375" style="25" customWidth="1"/>
    <col min="1283" max="1288" width="8.7109375" style="25" customWidth="1"/>
    <col min="1289" max="1289" width="6.28515625" style="25" customWidth="1"/>
    <col min="1290" max="1290" width="16.7109375" style="25" customWidth="1"/>
    <col min="1291" max="1536" width="9.140625" style="25"/>
    <col min="1537" max="1537" width="16.7109375" style="25" customWidth="1"/>
    <col min="1538" max="1538" width="5.7109375" style="25" customWidth="1"/>
    <col min="1539" max="1544" width="8.7109375" style="25" customWidth="1"/>
    <col min="1545" max="1545" width="6.28515625" style="25" customWidth="1"/>
    <col min="1546" max="1546" width="16.7109375" style="25" customWidth="1"/>
    <col min="1547" max="1792" width="9.140625" style="25"/>
    <col min="1793" max="1793" width="16.7109375" style="25" customWidth="1"/>
    <col min="1794" max="1794" width="5.7109375" style="25" customWidth="1"/>
    <col min="1795" max="1800" width="8.7109375" style="25" customWidth="1"/>
    <col min="1801" max="1801" width="6.28515625" style="25" customWidth="1"/>
    <col min="1802" max="1802" width="16.7109375" style="25" customWidth="1"/>
    <col min="1803" max="2048" width="9.140625" style="25"/>
    <col min="2049" max="2049" width="16.7109375" style="25" customWidth="1"/>
    <col min="2050" max="2050" width="5.7109375" style="25" customWidth="1"/>
    <col min="2051" max="2056" width="8.7109375" style="25" customWidth="1"/>
    <col min="2057" max="2057" width="6.28515625" style="25" customWidth="1"/>
    <col min="2058" max="2058" width="16.7109375" style="25" customWidth="1"/>
    <col min="2059" max="2304" width="9.140625" style="25"/>
    <col min="2305" max="2305" width="16.7109375" style="25" customWidth="1"/>
    <col min="2306" max="2306" width="5.7109375" style="25" customWidth="1"/>
    <col min="2307" max="2312" width="8.7109375" style="25" customWidth="1"/>
    <col min="2313" max="2313" width="6.28515625" style="25" customWidth="1"/>
    <col min="2314" max="2314" width="16.7109375" style="25" customWidth="1"/>
    <col min="2315" max="2560" width="9.140625" style="25"/>
    <col min="2561" max="2561" width="16.7109375" style="25" customWidth="1"/>
    <col min="2562" max="2562" width="5.7109375" style="25" customWidth="1"/>
    <col min="2563" max="2568" width="8.7109375" style="25" customWidth="1"/>
    <col min="2569" max="2569" width="6.28515625" style="25" customWidth="1"/>
    <col min="2570" max="2570" width="16.7109375" style="25" customWidth="1"/>
    <col min="2571" max="2816" width="9.140625" style="25"/>
    <col min="2817" max="2817" width="16.7109375" style="25" customWidth="1"/>
    <col min="2818" max="2818" width="5.7109375" style="25" customWidth="1"/>
    <col min="2819" max="2824" width="8.7109375" style="25" customWidth="1"/>
    <col min="2825" max="2825" width="6.28515625" style="25" customWidth="1"/>
    <col min="2826" max="2826" width="16.7109375" style="25" customWidth="1"/>
    <col min="2827" max="3072" width="9.140625" style="25"/>
    <col min="3073" max="3073" width="16.7109375" style="25" customWidth="1"/>
    <col min="3074" max="3074" width="5.7109375" style="25" customWidth="1"/>
    <col min="3075" max="3080" width="8.7109375" style="25" customWidth="1"/>
    <col min="3081" max="3081" width="6.28515625" style="25" customWidth="1"/>
    <col min="3082" max="3082" width="16.7109375" style="25" customWidth="1"/>
    <col min="3083" max="3328" width="9.140625" style="25"/>
    <col min="3329" max="3329" width="16.7109375" style="25" customWidth="1"/>
    <col min="3330" max="3330" width="5.7109375" style="25" customWidth="1"/>
    <col min="3331" max="3336" width="8.7109375" style="25" customWidth="1"/>
    <col min="3337" max="3337" width="6.28515625" style="25" customWidth="1"/>
    <col min="3338" max="3338" width="16.7109375" style="25" customWidth="1"/>
    <col min="3339" max="3584" width="9.140625" style="25"/>
    <col min="3585" max="3585" width="16.7109375" style="25" customWidth="1"/>
    <col min="3586" max="3586" width="5.7109375" style="25" customWidth="1"/>
    <col min="3587" max="3592" width="8.7109375" style="25" customWidth="1"/>
    <col min="3593" max="3593" width="6.28515625" style="25" customWidth="1"/>
    <col min="3594" max="3594" width="16.7109375" style="25" customWidth="1"/>
    <col min="3595" max="3840" width="9.140625" style="25"/>
    <col min="3841" max="3841" width="16.7109375" style="25" customWidth="1"/>
    <col min="3842" max="3842" width="5.7109375" style="25" customWidth="1"/>
    <col min="3843" max="3848" width="8.7109375" style="25" customWidth="1"/>
    <col min="3849" max="3849" width="6.28515625" style="25" customWidth="1"/>
    <col min="3850" max="3850" width="16.7109375" style="25" customWidth="1"/>
    <col min="3851" max="4096" width="9.140625" style="25"/>
    <col min="4097" max="4097" width="16.7109375" style="25" customWidth="1"/>
    <col min="4098" max="4098" width="5.7109375" style="25" customWidth="1"/>
    <col min="4099" max="4104" width="8.7109375" style="25" customWidth="1"/>
    <col min="4105" max="4105" width="6.28515625" style="25" customWidth="1"/>
    <col min="4106" max="4106" width="16.7109375" style="25" customWidth="1"/>
    <col min="4107" max="4352" width="9.140625" style="25"/>
    <col min="4353" max="4353" width="16.7109375" style="25" customWidth="1"/>
    <col min="4354" max="4354" width="5.7109375" style="25" customWidth="1"/>
    <col min="4355" max="4360" width="8.7109375" style="25" customWidth="1"/>
    <col min="4361" max="4361" width="6.28515625" style="25" customWidth="1"/>
    <col min="4362" max="4362" width="16.7109375" style="25" customWidth="1"/>
    <col min="4363" max="4608" width="9.140625" style="25"/>
    <col min="4609" max="4609" width="16.7109375" style="25" customWidth="1"/>
    <col min="4610" max="4610" width="5.7109375" style="25" customWidth="1"/>
    <col min="4611" max="4616" width="8.7109375" style="25" customWidth="1"/>
    <col min="4617" max="4617" width="6.28515625" style="25" customWidth="1"/>
    <col min="4618" max="4618" width="16.7109375" style="25" customWidth="1"/>
    <col min="4619" max="4864" width="9.140625" style="25"/>
    <col min="4865" max="4865" width="16.7109375" style="25" customWidth="1"/>
    <col min="4866" max="4866" width="5.7109375" style="25" customWidth="1"/>
    <col min="4867" max="4872" width="8.7109375" style="25" customWidth="1"/>
    <col min="4873" max="4873" width="6.28515625" style="25" customWidth="1"/>
    <col min="4874" max="4874" width="16.7109375" style="25" customWidth="1"/>
    <col min="4875" max="5120" width="9.140625" style="25"/>
    <col min="5121" max="5121" width="16.7109375" style="25" customWidth="1"/>
    <col min="5122" max="5122" width="5.7109375" style="25" customWidth="1"/>
    <col min="5123" max="5128" width="8.7109375" style="25" customWidth="1"/>
    <col min="5129" max="5129" width="6.28515625" style="25" customWidth="1"/>
    <col min="5130" max="5130" width="16.7109375" style="25" customWidth="1"/>
    <col min="5131" max="5376" width="9.140625" style="25"/>
    <col min="5377" max="5377" width="16.7109375" style="25" customWidth="1"/>
    <col min="5378" max="5378" width="5.7109375" style="25" customWidth="1"/>
    <col min="5379" max="5384" width="8.7109375" style="25" customWidth="1"/>
    <col min="5385" max="5385" width="6.28515625" style="25" customWidth="1"/>
    <col min="5386" max="5386" width="16.7109375" style="25" customWidth="1"/>
    <col min="5387" max="5632" width="9.140625" style="25"/>
    <col min="5633" max="5633" width="16.7109375" style="25" customWidth="1"/>
    <col min="5634" max="5634" width="5.7109375" style="25" customWidth="1"/>
    <col min="5635" max="5640" width="8.7109375" style="25" customWidth="1"/>
    <col min="5641" max="5641" width="6.28515625" style="25" customWidth="1"/>
    <col min="5642" max="5642" width="16.7109375" style="25" customWidth="1"/>
    <col min="5643" max="5888" width="9.140625" style="25"/>
    <col min="5889" max="5889" width="16.7109375" style="25" customWidth="1"/>
    <col min="5890" max="5890" width="5.7109375" style="25" customWidth="1"/>
    <col min="5891" max="5896" width="8.7109375" style="25" customWidth="1"/>
    <col min="5897" max="5897" width="6.28515625" style="25" customWidth="1"/>
    <col min="5898" max="5898" width="16.7109375" style="25" customWidth="1"/>
    <col min="5899" max="6144" width="9.140625" style="25"/>
    <col min="6145" max="6145" width="16.7109375" style="25" customWidth="1"/>
    <col min="6146" max="6146" width="5.7109375" style="25" customWidth="1"/>
    <col min="6147" max="6152" width="8.7109375" style="25" customWidth="1"/>
    <col min="6153" max="6153" width="6.28515625" style="25" customWidth="1"/>
    <col min="6154" max="6154" width="16.7109375" style="25" customWidth="1"/>
    <col min="6155" max="6400" width="9.140625" style="25"/>
    <col min="6401" max="6401" width="16.7109375" style="25" customWidth="1"/>
    <col min="6402" max="6402" width="5.7109375" style="25" customWidth="1"/>
    <col min="6403" max="6408" width="8.7109375" style="25" customWidth="1"/>
    <col min="6409" max="6409" width="6.28515625" style="25" customWidth="1"/>
    <col min="6410" max="6410" width="16.7109375" style="25" customWidth="1"/>
    <col min="6411" max="6656" width="9.140625" style="25"/>
    <col min="6657" max="6657" width="16.7109375" style="25" customWidth="1"/>
    <col min="6658" max="6658" width="5.7109375" style="25" customWidth="1"/>
    <col min="6659" max="6664" width="8.7109375" style="25" customWidth="1"/>
    <col min="6665" max="6665" width="6.28515625" style="25" customWidth="1"/>
    <col min="6666" max="6666" width="16.7109375" style="25" customWidth="1"/>
    <col min="6667" max="6912" width="9.140625" style="25"/>
    <col min="6913" max="6913" width="16.7109375" style="25" customWidth="1"/>
    <col min="6914" max="6914" width="5.7109375" style="25" customWidth="1"/>
    <col min="6915" max="6920" width="8.7109375" style="25" customWidth="1"/>
    <col min="6921" max="6921" width="6.28515625" style="25" customWidth="1"/>
    <col min="6922" max="6922" width="16.7109375" style="25" customWidth="1"/>
    <col min="6923" max="7168" width="9.140625" style="25"/>
    <col min="7169" max="7169" width="16.7109375" style="25" customWidth="1"/>
    <col min="7170" max="7170" width="5.7109375" style="25" customWidth="1"/>
    <col min="7171" max="7176" width="8.7109375" style="25" customWidth="1"/>
    <col min="7177" max="7177" width="6.28515625" style="25" customWidth="1"/>
    <col min="7178" max="7178" width="16.7109375" style="25" customWidth="1"/>
    <col min="7179" max="7424" width="9.140625" style="25"/>
    <col min="7425" max="7425" width="16.7109375" style="25" customWidth="1"/>
    <col min="7426" max="7426" width="5.7109375" style="25" customWidth="1"/>
    <col min="7427" max="7432" width="8.7109375" style="25" customWidth="1"/>
    <col min="7433" max="7433" width="6.28515625" style="25" customWidth="1"/>
    <col min="7434" max="7434" width="16.7109375" style="25" customWidth="1"/>
    <col min="7435" max="7680" width="9.140625" style="25"/>
    <col min="7681" max="7681" width="16.7109375" style="25" customWidth="1"/>
    <col min="7682" max="7682" width="5.7109375" style="25" customWidth="1"/>
    <col min="7683" max="7688" width="8.7109375" style="25" customWidth="1"/>
    <col min="7689" max="7689" width="6.28515625" style="25" customWidth="1"/>
    <col min="7690" max="7690" width="16.7109375" style="25" customWidth="1"/>
    <col min="7691" max="7936" width="9.140625" style="25"/>
    <col min="7937" max="7937" width="16.7109375" style="25" customWidth="1"/>
    <col min="7938" max="7938" width="5.7109375" style="25" customWidth="1"/>
    <col min="7939" max="7944" width="8.7109375" style="25" customWidth="1"/>
    <col min="7945" max="7945" width="6.28515625" style="25" customWidth="1"/>
    <col min="7946" max="7946" width="16.7109375" style="25" customWidth="1"/>
    <col min="7947" max="8192" width="9.140625" style="25"/>
    <col min="8193" max="8193" width="16.7109375" style="25" customWidth="1"/>
    <col min="8194" max="8194" width="5.7109375" style="25" customWidth="1"/>
    <col min="8195" max="8200" width="8.7109375" style="25" customWidth="1"/>
    <col min="8201" max="8201" width="6.28515625" style="25" customWidth="1"/>
    <col min="8202" max="8202" width="16.7109375" style="25" customWidth="1"/>
    <col min="8203" max="8448" width="9.140625" style="25"/>
    <col min="8449" max="8449" width="16.7109375" style="25" customWidth="1"/>
    <col min="8450" max="8450" width="5.7109375" style="25" customWidth="1"/>
    <col min="8451" max="8456" width="8.7109375" style="25" customWidth="1"/>
    <col min="8457" max="8457" width="6.28515625" style="25" customWidth="1"/>
    <col min="8458" max="8458" width="16.7109375" style="25" customWidth="1"/>
    <col min="8459" max="8704" width="9.140625" style="25"/>
    <col min="8705" max="8705" width="16.7109375" style="25" customWidth="1"/>
    <col min="8706" max="8706" width="5.7109375" style="25" customWidth="1"/>
    <col min="8707" max="8712" width="8.7109375" style="25" customWidth="1"/>
    <col min="8713" max="8713" width="6.28515625" style="25" customWidth="1"/>
    <col min="8714" max="8714" width="16.7109375" style="25" customWidth="1"/>
    <col min="8715" max="8960" width="9.140625" style="25"/>
    <col min="8961" max="8961" width="16.7109375" style="25" customWidth="1"/>
    <col min="8962" max="8962" width="5.7109375" style="25" customWidth="1"/>
    <col min="8963" max="8968" width="8.7109375" style="25" customWidth="1"/>
    <col min="8969" max="8969" width="6.28515625" style="25" customWidth="1"/>
    <col min="8970" max="8970" width="16.7109375" style="25" customWidth="1"/>
    <col min="8971" max="9216" width="9.140625" style="25"/>
    <col min="9217" max="9217" width="16.7109375" style="25" customWidth="1"/>
    <col min="9218" max="9218" width="5.7109375" style="25" customWidth="1"/>
    <col min="9219" max="9224" width="8.7109375" style="25" customWidth="1"/>
    <col min="9225" max="9225" width="6.28515625" style="25" customWidth="1"/>
    <col min="9226" max="9226" width="16.7109375" style="25" customWidth="1"/>
    <col min="9227" max="9472" width="9.140625" style="25"/>
    <col min="9473" max="9473" width="16.7109375" style="25" customWidth="1"/>
    <col min="9474" max="9474" width="5.7109375" style="25" customWidth="1"/>
    <col min="9475" max="9480" width="8.7109375" style="25" customWidth="1"/>
    <col min="9481" max="9481" width="6.28515625" style="25" customWidth="1"/>
    <col min="9482" max="9482" width="16.7109375" style="25" customWidth="1"/>
    <col min="9483" max="9728" width="9.140625" style="25"/>
    <col min="9729" max="9729" width="16.7109375" style="25" customWidth="1"/>
    <col min="9730" max="9730" width="5.7109375" style="25" customWidth="1"/>
    <col min="9731" max="9736" width="8.7109375" style="25" customWidth="1"/>
    <col min="9737" max="9737" width="6.28515625" style="25" customWidth="1"/>
    <col min="9738" max="9738" width="16.7109375" style="25" customWidth="1"/>
    <col min="9739" max="9984" width="9.140625" style="25"/>
    <col min="9985" max="9985" width="16.7109375" style="25" customWidth="1"/>
    <col min="9986" max="9986" width="5.7109375" style="25" customWidth="1"/>
    <col min="9987" max="9992" width="8.7109375" style="25" customWidth="1"/>
    <col min="9993" max="9993" width="6.28515625" style="25" customWidth="1"/>
    <col min="9994" max="9994" width="16.7109375" style="25" customWidth="1"/>
    <col min="9995" max="10240" width="9.140625" style="25"/>
    <col min="10241" max="10241" width="16.7109375" style="25" customWidth="1"/>
    <col min="10242" max="10242" width="5.7109375" style="25" customWidth="1"/>
    <col min="10243" max="10248" width="8.7109375" style="25" customWidth="1"/>
    <col min="10249" max="10249" width="6.28515625" style="25" customWidth="1"/>
    <col min="10250" max="10250" width="16.7109375" style="25" customWidth="1"/>
    <col min="10251" max="10496" width="9.140625" style="25"/>
    <col min="10497" max="10497" width="16.7109375" style="25" customWidth="1"/>
    <col min="10498" max="10498" width="5.7109375" style="25" customWidth="1"/>
    <col min="10499" max="10504" width="8.7109375" style="25" customWidth="1"/>
    <col min="10505" max="10505" width="6.28515625" style="25" customWidth="1"/>
    <col min="10506" max="10506" width="16.7109375" style="25" customWidth="1"/>
    <col min="10507" max="10752" width="9.140625" style="25"/>
    <col min="10753" max="10753" width="16.7109375" style="25" customWidth="1"/>
    <col min="10754" max="10754" width="5.7109375" style="25" customWidth="1"/>
    <col min="10755" max="10760" width="8.7109375" style="25" customWidth="1"/>
    <col min="10761" max="10761" width="6.28515625" style="25" customWidth="1"/>
    <col min="10762" max="10762" width="16.7109375" style="25" customWidth="1"/>
    <col min="10763" max="11008" width="9.140625" style="25"/>
    <col min="11009" max="11009" width="16.7109375" style="25" customWidth="1"/>
    <col min="11010" max="11010" width="5.7109375" style="25" customWidth="1"/>
    <col min="11011" max="11016" width="8.7109375" style="25" customWidth="1"/>
    <col min="11017" max="11017" width="6.28515625" style="25" customWidth="1"/>
    <col min="11018" max="11018" width="16.7109375" style="25" customWidth="1"/>
    <col min="11019" max="11264" width="9.140625" style="25"/>
    <col min="11265" max="11265" width="16.7109375" style="25" customWidth="1"/>
    <col min="11266" max="11266" width="5.7109375" style="25" customWidth="1"/>
    <col min="11267" max="11272" width="8.7109375" style="25" customWidth="1"/>
    <col min="11273" max="11273" width="6.28515625" style="25" customWidth="1"/>
    <col min="11274" max="11274" width="16.7109375" style="25" customWidth="1"/>
    <col min="11275" max="11520" width="9.140625" style="25"/>
    <col min="11521" max="11521" width="16.7109375" style="25" customWidth="1"/>
    <col min="11522" max="11522" width="5.7109375" style="25" customWidth="1"/>
    <col min="11523" max="11528" width="8.7109375" style="25" customWidth="1"/>
    <col min="11529" max="11529" width="6.28515625" style="25" customWidth="1"/>
    <col min="11530" max="11530" width="16.7109375" style="25" customWidth="1"/>
    <col min="11531" max="11776" width="9.140625" style="25"/>
    <col min="11777" max="11777" width="16.7109375" style="25" customWidth="1"/>
    <col min="11778" max="11778" width="5.7109375" style="25" customWidth="1"/>
    <col min="11779" max="11784" width="8.7109375" style="25" customWidth="1"/>
    <col min="11785" max="11785" width="6.28515625" style="25" customWidth="1"/>
    <col min="11786" max="11786" width="16.7109375" style="25" customWidth="1"/>
    <col min="11787" max="12032" width="9.140625" style="25"/>
    <col min="12033" max="12033" width="16.7109375" style="25" customWidth="1"/>
    <col min="12034" max="12034" width="5.7109375" style="25" customWidth="1"/>
    <col min="12035" max="12040" width="8.7109375" style="25" customWidth="1"/>
    <col min="12041" max="12041" width="6.28515625" style="25" customWidth="1"/>
    <col min="12042" max="12042" width="16.7109375" style="25" customWidth="1"/>
    <col min="12043" max="12288" width="9.140625" style="25"/>
    <col min="12289" max="12289" width="16.7109375" style="25" customWidth="1"/>
    <col min="12290" max="12290" width="5.7109375" style="25" customWidth="1"/>
    <col min="12291" max="12296" width="8.7109375" style="25" customWidth="1"/>
    <col min="12297" max="12297" width="6.28515625" style="25" customWidth="1"/>
    <col min="12298" max="12298" width="16.7109375" style="25" customWidth="1"/>
    <col min="12299" max="12544" width="9.140625" style="25"/>
    <col min="12545" max="12545" width="16.7109375" style="25" customWidth="1"/>
    <col min="12546" max="12546" width="5.7109375" style="25" customWidth="1"/>
    <col min="12547" max="12552" width="8.7109375" style="25" customWidth="1"/>
    <col min="12553" max="12553" width="6.28515625" style="25" customWidth="1"/>
    <col min="12554" max="12554" width="16.7109375" style="25" customWidth="1"/>
    <col min="12555" max="12800" width="9.140625" style="25"/>
    <col min="12801" max="12801" width="16.7109375" style="25" customWidth="1"/>
    <col min="12802" max="12802" width="5.7109375" style="25" customWidth="1"/>
    <col min="12803" max="12808" width="8.7109375" style="25" customWidth="1"/>
    <col min="12809" max="12809" width="6.28515625" style="25" customWidth="1"/>
    <col min="12810" max="12810" width="16.7109375" style="25" customWidth="1"/>
    <col min="12811" max="13056" width="9.140625" style="25"/>
    <col min="13057" max="13057" width="16.7109375" style="25" customWidth="1"/>
    <col min="13058" max="13058" width="5.7109375" style="25" customWidth="1"/>
    <col min="13059" max="13064" width="8.7109375" style="25" customWidth="1"/>
    <col min="13065" max="13065" width="6.28515625" style="25" customWidth="1"/>
    <col min="13066" max="13066" width="16.7109375" style="25" customWidth="1"/>
    <col min="13067" max="13312" width="9.140625" style="25"/>
    <col min="13313" max="13313" width="16.7109375" style="25" customWidth="1"/>
    <col min="13314" max="13314" width="5.7109375" style="25" customWidth="1"/>
    <col min="13315" max="13320" width="8.7109375" style="25" customWidth="1"/>
    <col min="13321" max="13321" width="6.28515625" style="25" customWidth="1"/>
    <col min="13322" max="13322" width="16.7109375" style="25" customWidth="1"/>
    <col min="13323" max="13568" width="9.140625" style="25"/>
    <col min="13569" max="13569" width="16.7109375" style="25" customWidth="1"/>
    <col min="13570" max="13570" width="5.7109375" style="25" customWidth="1"/>
    <col min="13571" max="13576" width="8.7109375" style="25" customWidth="1"/>
    <col min="13577" max="13577" width="6.28515625" style="25" customWidth="1"/>
    <col min="13578" max="13578" width="16.7109375" style="25" customWidth="1"/>
    <col min="13579" max="13824" width="9.140625" style="25"/>
    <col min="13825" max="13825" width="16.7109375" style="25" customWidth="1"/>
    <col min="13826" max="13826" width="5.7109375" style="25" customWidth="1"/>
    <col min="13827" max="13832" width="8.7109375" style="25" customWidth="1"/>
    <col min="13833" max="13833" width="6.28515625" style="25" customWidth="1"/>
    <col min="13834" max="13834" width="16.7109375" style="25" customWidth="1"/>
    <col min="13835" max="14080" width="9.140625" style="25"/>
    <col min="14081" max="14081" width="16.7109375" style="25" customWidth="1"/>
    <col min="14082" max="14082" width="5.7109375" style="25" customWidth="1"/>
    <col min="14083" max="14088" width="8.7109375" style="25" customWidth="1"/>
    <col min="14089" max="14089" width="6.28515625" style="25" customWidth="1"/>
    <col min="14090" max="14090" width="16.7109375" style="25" customWidth="1"/>
    <col min="14091" max="14336" width="9.140625" style="25"/>
    <col min="14337" max="14337" width="16.7109375" style="25" customWidth="1"/>
    <col min="14338" max="14338" width="5.7109375" style="25" customWidth="1"/>
    <col min="14339" max="14344" width="8.7109375" style="25" customWidth="1"/>
    <col min="14345" max="14345" width="6.28515625" style="25" customWidth="1"/>
    <col min="14346" max="14346" width="16.7109375" style="25" customWidth="1"/>
    <col min="14347" max="14592" width="9.140625" style="25"/>
    <col min="14593" max="14593" width="16.7109375" style="25" customWidth="1"/>
    <col min="14594" max="14594" width="5.7109375" style="25" customWidth="1"/>
    <col min="14595" max="14600" width="8.7109375" style="25" customWidth="1"/>
    <col min="14601" max="14601" width="6.28515625" style="25" customWidth="1"/>
    <col min="14602" max="14602" width="16.7109375" style="25" customWidth="1"/>
    <col min="14603" max="14848" width="9.140625" style="25"/>
    <col min="14849" max="14849" width="16.7109375" style="25" customWidth="1"/>
    <col min="14850" max="14850" width="5.7109375" style="25" customWidth="1"/>
    <col min="14851" max="14856" width="8.7109375" style="25" customWidth="1"/>
    <col min="14857" max="14857" width="6.28515625" style="25" customWidth="1"/>
    <col min="14858" max="14858" width="16.7109375" style="25" customWidth="1"/>
    <col min="14859" max="15104" width="9.140625" style="25"/>
    <col min="15105" max="15105" width="16.7109375" style="25" customWidth="1"/>
    <col min="15106" max="15106" width="5.7109375" style="25" customWidth="1"/>
    <col min="15107" max="15112" width="8.7109375" style="25" customWidth="1"/>
    <col min="15113" max="15113" width="6.28515625" style="25" customWidth="1"/>
    <col min="15114" max="15114" width="16.7109375" style="25" customWidth="1"/>
    <col min="15115" max="15360" width="9.140625" style="25"/>
    <col min="15361" max="15361" width="16.7109375" style="25" customWidth="1"/>
    <col min="15362" max="15362" width="5.7109375" style="25" customWidth="1"/>
    <col min="15363" max="15368" width="8.7109375" style="25" customWidth="1"/>
    <col min="15369" max="15369" width="6.28515625" style="25" customWidth="1"/>
    <col min="15370" max="15370" width="16.7109375" style="25" customWidth="1"/>
    <col min="15371" max="15616" width="9.140625" style="25"/>
    <col min="15617" max="15617" width="16.7109375" style="25" customWidth="1"/>
    <col min="15618" max="15618" width="5.7109375" style="25" customWidth="1"/>
    <col min="15619" max="15624" width="8.7109375" style="25" customWidth="1"/>
    <col min="15625" max="15625" width="6.28515625" style="25" customWidth="1"/>
    <col min="15626" max="15626" width="16.7109375" style="25" customWidth="1"/>
    <col min="15627" max="15872" width="9.140625" style="25"/>
    <col min="15873" max="15873" width="16.7109375" style="25" customWidth="1"/>
    <col min="15874" max="15874" width="5.7109375" style="25" customWidth="1"/>
    <col min="15875" max="15880" width="8.7109375" style="25" customWidth="1"/>
    <col min="15881" max="15881" width="6.28515625" style="25" customWidth="1"/>
    <col min="15882" max="15882" width="16.7109375" style="25" customWidth="1"/>
    <col min="15883" max="16128" width="9.140625" style="25"/>
    <col min="16129" max="16129" width="16.7109375" style="25" customWidth="1"/>
    <col min="16130" max="16130" width="5.7109375" style="25" customWidth="1"/>
    <col min="16131" max="16136" width="8.7109375" style="25" customWidth="1"/>
    <col min="16137" max="16137" width="6.28515625" style="25" customWidth="1"/>
    <col min="16138" max="16138" width="16.7109375" style="25" customWidth="1"/>
    <col min="16139" max="16384" width="9.140625" style="25"/>
  </cols>
  <sheetData>
    <row r="1" spans="1:10" ht="27" customHeight="1" x14ac:dyDescent="0.5">
      <c r="A1" s="1314" t="s">
        <v>827</v>
      </c>
      <c r="B1" s="1314"/>
      <c r="C1" s="1314"/>
      <c r="D1" s="1314"/>
      <c r="E1" s="1314"/>
      <c r="F1" s="1314"/>
      <c r="G1" s="1314"/>
      <c r="H1" s="1314"/>
      <c r="I1" s="1314"/>
      <c r="J1" s="1314"/>
    </row>
    <row r="2" spans="1:10" ht="33.75" customHeight="1" x14ac:dyDescent="0.25">
      <c r="A2" s="1315" t="s">
        <v>742</v>
      </c>
      <c r="B2" s="1315"/>
      <c r="C2" s="1315"/>
      <c r="D2" s="1315"/>
      <c r="E2" s="1315"/>
      <c r="F2" s="1315"/>
      <c r="G2" s="1315"/>
      <c r="H2" s="1315"/>
      <c r="I2" s="1315"/>
      <c r="J2" s="1315"/>
    </row>
    <row r="3" spans="1:10" ht="15.75" x14ac:dyDescent="0.25">
      <c r="A3" s="1311">
        <v>2023</v>
      </c>
      <c r="B3" s="1311"/>
      <c r="C3" s="1311"/>
      <c r="D3" s="1311"/>
      <c r="E3" s="1311"/>
      <c r="F3" s="1311"/>
      <c r="G3" s="1311"/>
      <c r="H3" s="1311"/>
      <c r="I3" s="1311"/>
      <c r="J3" s="1311"/>
    </row>
    <row r="4" spans="1:10" ht="15.75" x14ac:dyDescent="0.25">
      <c r="A4" s="1311" t="s">
        <v>341</v>
      </c>
      <c r="B4" s="1311"/>
      <c r="C4" s="1311"/>
      <c r="D4" s="1311"/>
      <c r="E4" s="1311"/>
      <c r="F4" s="1311"/>
      <c r="G4" s="1311"/>
      <c r="H4" s="1311"/>
      <c r="I4" s="1311"/>
      <c r="J4" s="1311"/>
    </row>
    <row r="5" spans="1:10" ht="15.75" x14ac:dyDescent="0.3">
      <c r="A5" s="1489" t="s">
        <v>799</v>
      </c>
      <c r="B5" s="1489"/>
      <c r="C5" s="256"/>
      <c r="D5" s="256"/>
      <c r="E5" s="256"/>
      <c r="F5" s="256"/>
      <c r="G5" s="256"/>
      <c r="H5" s="256"/>
      <c r="I5" s="257"/>
      <c r="J5" s="1108" t="s">
        <v>800</v>
      </c>
    </row>
    <row r="6" spans="1:10" ht="25.5" customHeight="1" thickBot="1" x14ac:dyDescent="0.25">
      <c r="A6" s="1374" t="s">
        <v>741</v>
      </c>
      <c r="B6" s="1374" t="s">
        <v>405</v>
      </c>
      <c r="C6" s="1486" t="s">
        <v>621</v>
      </c>
      <c r="D6" s="1486"/>
      <c r="E6" s="1486"/>
      <c r="F6" s="1486"/>
      <c r="G6" s="1486"/>
      <c r="H6" s="1486"/>
      <c r="I6" s="1487" t="s">
        <v>404</v>
      </c>
      <c r="J6" s="1487" t="s">
        <v>658</v>
      </c>
    </row>
    <row r="7" spans="1:10" ht="25.5" customHeight="1" thickTop="1" thickBot="1" x14ac:dyDescent="0.25">
      <c r="A7" s="1263"/>
      <c r="B7" s="1263"/>
      <c r="C7" s="384" t="s">
        <v>43</v>
      </c>
      <c r="D7" s="384" t="s">
        <v>70</v>
      </c>
      <c r="E7" s="384" t="s">
        <v>613</v>
      </c>
      <c r="F7" s="384" t="s">
        <v>612</v>
      </c>
      <c r="G7" s="384" t="s">
        <v>611</v>
      </c>
      <c r="H7" s="384" t="s">
        <v>610</v>
      </c>
      <c r="I7" s="1265"/>
      <c r="J7" s="1265"/>
    </row>
    <row r="8" spans="1:10" ht="29.25" customHeight="1" thickTop="1" x14ac:dyDescent="0.2">
      <c r="A8" s="1375"/>
      <c r="B8" s="1375"/>
      <c r="C8" s="392" t="s">
        <v>42</v>
      </c>
      <c r="D8" s="393" t="s">
        <v>69</v>
      </c>
      <c r="E8" s="393" t="s">
        <v>614</v>
      </c>
      <c r="F8" s="393" t="s">
        <v>615</v>
      </c>
      <c r="G8" s="393" t="s">
        <v>616</v>
      </c>
      <c r="H8" s="393" t="s">
        <v>617</v>
      </c>
      <c r="I8" s="1488"/>
      <c r="J8" s="1488"/>
    </row>
    <row r="9" spans="1:10" ht="13.5" thickBot="1" x14ac:dyDescent="0.25">
      <c r="A9" s="1490" t="s">
        <v>58</v>
      </c>
      <c r="B9" s="115" t="s">
        <v>547</v>
      </c>
      <c r="C9" s="597">
        <f>'D-8-1'!C9+'D-8-2'!C9</f>
        <v>32</v>
      </c>
      <c r="D9" s="176">
        <f>'D-8-1'!D9+'D-8-2'!D9</f>
        <v>6</v>
      </c>
      <c r="E9" s="176">
        <f>'D-8-1'!E9+'D-8-2'!E9</f>
        <v>0</v>
      </c>
      <c r="F9" s="176">
        <f>'D-8-1'!F9+'D-8-2'!F9</f>
        <v>0</v>
      </c>
      <c r="G9" s="176">
        <f>'D-8-1'!G9+'D-8-2'!G9</f>
        <v>4</v>
      </c>
      <c r="H9" s="176">
        <f>'D-8-1'!H9+'D-8-2'!H9</f>
        <v>22</v>
      </c>
      <c r="I9" s="53" t="s">
        <v>178</v>
      </c>
      <c r="J9" s="1492" t="s">
        <v>153</v>
      </c>
    </row>
    <row r="10" spans="1:10" ht="14.25" thickTop="1" thickBot="1" x14ac:dyDescent="0.25">
      <c r="A10" s="1491"/>
      <c r="B10" s="127" t="s">
        <v>548</v>
      </c>
      <c r="C10" s="597">
        <f>'D-8-1'!C10+'D-8-2'!C10</f>
        <v>7</v>
      </c>
      <c r="D10" s="155">
        <f>'D-8-1'!D10+'D-8-2'!D10</f>
        <v>0</v>
      </c>
      <c r="E10" s="155">
        <f>'D-8-1'!E10+'D-8-2'!E10</f>
        <v>0</v>
      </c>
      <c r="F10" s="155">
        <f>'D-8-1'!F10+'D-8-2'!F10</f>
        <v>0</v>
      </c>
      <c r="G10" s="155">
        <f>'D-8-1'!G10+'D-8-2'!G10</f>
        <v>0</v>
      </c>
      <c r="H10" s="155">
        <f>'D-8-1'!H10+'D-8-2'!H10</f>
        <v>7</v>
      </c>
      <c r="I10" s="51" t="s">
        <v>425</v>
      </c>
      <c r="J10" s="1493"/>
    </row>
    <row r="11" spans="1:10" ht="14.25" thickTop="1" thickBot="1" x14ac:dyDescent="0.25">
      <c r="A11" s="1491"/>
      <c r="B11" s="387" t="s">
        <v>42</v>
      </c>
      <c r="C11" s="597">
        <f>'D-8-1'!C11+'D-8-2'!C11</f>
        <v>39</v>
      </c>
      <c r="D11" s="597">
        <f>'D-8-1'!D11+'D-8-2'!D11</f>
        <v>6</v>
      </c>
      <c r="E11" s="597">
        <f>'D-8-1'!E11+'D-8-2'!E11</f>
        <v>0</v>
      </c>
      <c r="F11" s="597">
        <f>'D-8-1'!F11+'D-8-2'!F11</f>
        <v>0</v>
      </c>
      <c r="G11" s="597">
        <f>'D-8-1'!G11+'D-8-2'!G11</f>
        <v>4</v>
      </c>
      <c r="H11" s="597">
        <f>'D-8-1'!H11+'D-8-2'!H11</f>
        <v>29</v>
      </c>
      <c r="I11" s="74" t="s">
        <v>43</v>
      </c>
      <c r="J11" s="1493"/>
    </row>
    <row r="12" spans="1:10" ht="14.25" thickTop="1" thickBot="1" x14ac:dyDescent="0.25">
      <c r="A12" s="1494" t="s">
        <v>60</v>
      </c>
      <c r="B12" s="128" t="s">
        <v>547</v>
      </c>
      <c r="C12" s="459">
        <f>'D-8-1'!C12+'D-8-2'!C12</f>
        <v>71</v>
      </c>
      <c r="D12" s="178">
        <f>'D-8-1'!D12+'D-8-2'!D12</f>
        <v>16</v>
      </c>
      <c r="E12" s="178">
        <f>'D-8-1'!E12+'D-8-2'!E12</f>
        <v>0</v>
      </c>
      <c r="F12" s="178">
        <f>'D-8-1'!F12+'D-8-2'!F12</f>
        <v>0</v>
      </c>
      <c r="G12" s="178">
        <f>'D-8-1'!G12+'D-8-2'!G12</f>
        <v>12</v>
      </c>
      <c r="H12" s="178">
        <f>'D-8-1'!H12+'D-8-2'!H12</f>
        <v>43</v>
      </c>
      <c r="I12" s="52" t="s">
        <v>178</v>
      </c>
      <c r="J12" s="1495" t="s">
        <v>154</v>
      </c>
    </row>
    <row r="13" spans="1:10" ht="14.25" thickTop="1" thickBot="1" x14ac:dyDescent="0.25">
      <c r="A13" s="1494"/>
      <c r="B13" s="128" t="s">
        <v>548</v>
      </c>
      <c r="C13" s="459">
        <f>'D-8-1'!C13+'D-8-2'!C13</f>
        <v>13</v>
      </c>
      <c r="D13" s="178">
        <f>'D-8-1'!D13+'D-8-2'!D13</f>
        <v>5</v>
      </c>
      <c r="E13" s="178">
        <f>'D-8-1'!E13+'D-8-2'!E13</f>
        <v>0</v>
      </c>
      <c r="F13" s="178">
        <f>'D-8-1'!F13+'D-8-2'!F13</f>
        <v>0</v>
      </c>
      <c r="G13" s="178">
        <f>'D-8-1'!G13+'D-8-2'!G13</f>
        <v>0</v>
      </c>
      <c r="H13" s="178">
        <f>'D-8-1'!H13+'D-8-2'!H13</f>
        <v>8</v>
      </c>
      <c r="I13" s="52" t="s">
        <v>425</v>
      </c>
      <c r="J13" s="1495"/>
    </row>
    <row r="14" spans="1:10" ht="14.25" thickTop="1" thickBot="1" x14ac:dyDescent="0.25">
      <c r="A14" s="1494"/>
      <c r="B14" s="388" t="s">
        <v>42</v>
      </c>
      <c r="C14" s="459">
        <f>'D-8-1'!C14+'D-8-2'!C14</f>
        <v>84</v>
      </c>
      <c r="D14" s="459">
        <f>'D-8-1'!D14+'D-8-2'!D14</f>
        <v>21</v>
      </c>
      <c r="E14" s="459">
        <f>'D-8-1'!E14+'D-8-2'!E14</f>
        <v>0</v>
      </c>
      <c r="F14" s="459">
        <f>'D-8-1'!F14+'D-8-2'!F14</f>
        <v>0</v>
      </c>
      <c r="G14" s="459">
        <f>'D-8-1'!G14+'D-8-2'!G14</f>
        <v>12</v>
      </c>
      <c r="H14" s="459">
        <f>'D-8-1'!H14+'D-8-2'!H14</f>
        <v>51</v>
      </c>
      <c r="I14" s="75" t="s">
        <v>43</v>
      </c>
      <c r="J14" s="1495"/>
    </row>
    <row r="15" spans="1:10" ht="14.25" thickTop="1" thickBot="1" x14ac:dyDescent="0.25">
      <c r="A15" s="1491" t="s">
        <v>62</v>
      </c>
      <c r="B15" s="127" t="s">
        <v>547</v>
      </c>
      <c r="C15" s="597">
        <f>'D-8-1'!C15+'D-8-2'!C15</f>
        <v>97</v>
      </c>
      <c r="D15" s="155">
        <f>'D-8-1'!D15+'D-8-2'!D15</f>
        <v>14</v>
      </c>
      <c r="E15" s="155">
        <f>'D-8-1'!E15+'D-8-2'!E15</f>
        <v>1</v>
      </c>
      <c r="F15" s="155">
        <f>'D-8-1'!F15+'D-8-2'!F15</f>
        <v>1</v>
      </c>
      <c r="G15" s="155">
        <f>'D-8-1'!G15+'D-8-2'!G15</f>
        <v>31</v>
      </c>
      <c r="H15" s="155">
        <f>'D-8-1'!H15+'D-8-2'!H15</f>
        <v>50</v>
      </c>
      <c r="I15" s="53" t="s">
        <v>178</v>
      </c>
      <c r="J15" s="1493" t="s">
        <v>155</v>
      </c>
    </row>
    <row r="16" spans="1:10" ht="14.25" thickTop="1" thickBot="1" x14ac:dyDescent="0.25">
      <c r="A16" s="1491"/>
      <c r="B16" s="127" t="s">
        <v>548</v>
      </c>
      <c r="C16" s="597">
        <f>'D-8-1'!C16+'D-8-2'!C16</f>
        <v>13</v>
      </c>
      <c r="D16" s="155">
        <f>'D-8-1'!D16+'D-8-2'!D16</f>
        <v>5</v>
      </c>
      <c r="E16" s="155">
        <f>'D-8-1'!E16+'D-8-2'!E16</f>
        <v>0</v>
      </c>
      <c r="F16" s="155">
        <f>'D-8-1'!F16+'D-8-2'!F16</f>
        <v>0</v>
      </c>
      <c r="G16" s="155">
        <f>'D-8-1'!G16+'D-8-2'!G16</f>
        <v>4</v>
      </c>
      <c r="H16" s="155">
        <f>'D-8-1'!H16+'D-8-2'!H16</f>
        <v>4</v>
      </c>
      <c r="I16" s="51" t="s">
        <v>425</v>
      </c>
      <c r="J16" s="1493"/>
    </row>
    <row r="17" spans="1:10" ht="14.25" thickTop="1" thickBot="1" x14ac:dyDescent="0.25">
      <c r="A17" s="1491"/>
      <c r="B17" s="387" t="s">
        <v>42</v>
      </c>
      <c r="C17" s="597">
        <f>'D-8-1'!C17+'D-8-2'!C17</f>
        <v>110</v>
      </c>
      <c r="D17" s="597">
        <f>'D-8-1'!D17+'D-8-2'!D17</f>
        <v>19</v>
      </c>
      <c r="E17" s="597">
        <f>'D-8-1'!E17+'D-8-2'!E17</f>
        <v>1</v>
      </c>
      <c r="F17" s="597">
        <f>'D-8-1'!F17+'D-8-2'!F17</f>
        <v>1</v>
      </c>
      <c r="G17" s="597">
        <f>'D-8-1'!G17+'D-8-2'!G17</f>
        <v>35</v>
      </c>
      <c r="H17" s="597">
        <f>'D-8-1'!H17+'D-8-2'!H17</f>
        <v>54</v>
      </c>
      <c r="I17" s="74" t="s">
        <v>43</v>
      </c>
      <c r="J17" s="1493"/>
    </row>
    <row r="18" spans="1:10" ht="14.25" thickTop="1" thickBot="1" x14ac:dyDescent="0.25">
      <c r="A18" s="1494" t="s">
        <v>64</v>
      </c>
      <c r="B18" s="128" t="s">
        <v>547</v>
      </c>
      <c r="C18" s="459">
        <f>'D-8-1'!C18+'D-8-2'!C18</f>
        <v>120</v>
      </c>
      <c r="D18" s="178">
        <f>'D-8-1'!D18+'D-8-2'!D18</f>
        <v>29</v>
      </c>
      <c r="E18" s="178">
        <f>'D-8-1'!E18+'D-8-2'!E18</f>
        <v>0</v>
      </c>
      <c r="F18" s="178">
        <f>'D-8-1'!F18+'D-8-2'!F18</f>
        <v>2</v>
      </c>
      <c r="G18" s="178">
        <f>'D-8-1'!G18+'D-8-2'!G18</f>
        <v>60</v>
      </c>
      <c r="H18" s="178">
        <f>'D-8-1'!H18+'D-8-2'!H18</f>
        <v>29</v>
      </c>
      <c r="I18" s="52" t="s">
        <v>178</v>
      </c>
      <c r="J18" s="1495" t="s">
        <v>156</v>
      </c>
    </row>
    <row r="19" spans="1:10" ht="14.25" thickTop="1" thickBot="1" x14ac:dyDescent="0.25">
      <c r="A19" s="1494"/>
      <c r="B19" s="128" t="s">
        <v>548</v>
      </c>
      <c r="C19" s="459">
        <f>'D-8-1'!C19+'D-8-2'!C19</f>
        <v>25</v>
      </c>
      <c r="D19" s="178">
        <f>'D-8-1'!D19+'D-8-2'!D19</f>
        <v>6</v>
      </c>
      <c r="E19" s="178">
        <f>'D-8-1'!E19+'D-8-2'!E19</f>
        <v>0</v>
      </c>
      <c r="F19" s="178">
        <f>'D-8-1'!F19+'D-8-2'!F19</f>
        <v>0</v>
      </c>
      <c r="G19" s="178">
        <f>'D-8-1'!G19+'D-8-2'!G19</f>
        <v>12</v>
      </c>
      <c r="H19" s="178">
        <f>'D-8-1'!H19+'D-8-2'!H19</f>
        <v>7</v>
      </c>
      <c r="I19" s="52" t="s">
        <v>425</v>
      </c>
      <c r="J19" s="1495"/>
    </row>
    <row r="20" spans="1:10" ht="14.25" thickTop="1" thickBot="1" x14ac:dyDescent="0.25">
      <c r="A20" s="1494"/>
      <c r="B20" s="388" t="s">
        <v>42</v>
      </c>
      <c r="C20" s="459">
        <f>'D-8-1'!C20+'D-8-2'!C20</f>
        <v>145</v>
      </c>
      <c r="D20" s="459">
        <f>'D-8-1'!D20+'D-8-2'!D20</f>
        <v>35</v>
      </c>
      <c r="E20" s="459">
        <f>'D-8-1'!E20+'D-8-2'!E20</f>
        <v>0</v>
      </c>
      <c r="F20" s="459">
        <f>'D-8-1'!F20+'D-8-2'!F20</f>
        <v>2</v>
      </c>
      <c r="G20" s="459">
        <f>'D-8-1'!G20+'D-8-2'!G20</f>
        <v>72</v>
      </c>
      <c r="H20" s="459">
        <f>'D-8-1'!H20+'D-8-2'!H20</f>
        <v>36</v>
      </c>
      <c r="I20" s="75" t="s">
        <v>43</v>
      </c>
      <c r="J20" s="1495"/>
    </row>
    <row r="21" spans="1:10" ht="14.25" thickTop="1" thickBot="1" x14ac:dyDescent="0.25">
      <c r="A21" s="1491" t="s">
        <v>66</v>
      </c>
      <c r="B21" s="127" t="s">
        <v>547</v>
      </c>
      <c r="C21" s="597">
        <f>'D-8-1'!C21+'D-8-2'!C21</f>
        <v>154</v>
      </c>
      <c r="D21" s="155">
        <f>'D-8-1'!D21+'D-8-2'!D21</f>
        <v>35</v>
      </c>
      <c r="E21" s="155">
        <f>'D-8-1'!E21+'D-8-2'!E21</f>
        <v>0</v>
      </c>
      <c r="F21" s="155">
        <f>'D-8-1'!F21+'D-8-2'!F21</f>
        <v>5</v>
      </c>
      <c r="G21" s="155">
        <f>'D-8-1'!G21+'D-8-2'!G21</f>
        <v>88</v>
      </c>
      <c r="H21" s="155">
        <f>'D-8-1'!H21+'D-8-2'!H21</f>
        <v>26</v>
      </c>
      <c r="I21" s="53" t="s">
        <v>178</v>
      </c>
      <c r="J21" s="1493" t="s">
        <v>157</v>
      </c>
    </row>
    <row r="22" spans="1:10" ht="14.25" thickTop="1" thickBot="1" x14ac:dyDescent="0.25">
      <c r="A22" s="1491"/>
      <c r="B22" s="127" t="s">
        <v>548</v>
      </c>
      <c r="C22" s="597">
        <f>'D-8-1'!C22+'D-8-2'!C22</f>
        <v>33</v>
      </c>
      <c r="D22" s="155">
        <f>'D-8-1'!D22+'D-8-2'!D22</f>
        <v>4</v>
      </c>
      <c r="E22" s="155">
        <f>'D-8-1'!E22+'D-8-2'!E22</f>
        <v>0</v>
      </c>
      <c r="F22" s="155">
        <f>'D-8-1'!F22+'D-8-2'!F22</f>
        <v>1</v>
      </c>
      <c r="G22" s="155">
        <f>'D-8-1'!G22+'D-8-2'!G22</f>
        <v>20</v>
      </c>
      <c r="H22" s="155">
        <f>'D-8-1'!H22+'D-8-2'!H22</f>
        <v>8</v>
      </c>
      <c r="I22" s="51" t="s">
        <v>425</v>
      </c>
      <c r="J22" s="1493"/>
    </row>
    <row r="23" spans="1:10" ht="14.25" thickTop="1" thickBot="1" x14ac:dyDescent="0.25">
      <c r="A23" s="1491"/>
      <c r="B23" s="387"/>
      <c r="C23" s="597">
        <f>'D-8-1'!C23+'D-8-2'!C23</f>
        <v>187</v>
      </c>
      <c r="D23" s="597">
        <f>'D-8-1'!D23+'D-8-2'!D23</f>
        <v>39</v>
      </c>
      <c r="E23" s="597">
        <f>'D-8-1'!E23+'D-8-2'!E23</f>
        <v>0</v>
      </c>
      <c r="F23" s="597">
        <f>'D-8-1'!F23+'D-8-2'!F23</f>
        <v>6</v>
      </c>
      <c r="G23" s="597">
        <f>'D-8-1'!G23+'D-8-2'!G23</f>
        <v>108</v>
      </c>
      <c r="H23" s="597">
        <f>'D-8-1'!H23+'D-8-2'!H23</f>
        <v>34</v>
      </c>
      <c r="I23" s="74" t="s">
        <v>43</v>
      </c>
      <c r="J23" s="1493"/>
    </row>
    <row r="24" spans="1:10" ht="14.25" thickTop="1" thickBot="1" x14ac:dyDescent="0.25">
      <c r="A24" s="1494" t="s">
        <v>68</v>
      </c>
      <c r="B24" s="128" t="s">
        <v>547</v>
      </c>
      <c r="C24" s="459">
        <f>'D-8-1'!C24+'D-8-2'!C24</f>
        <v>176</v>
      </c>
      <c r="D24" s="178">
        <f>'D-8-1'!D24+'D-8-2'!D24</f>
        <v>32</v>
      </c>
      <c r="E24" s="178">
        <f>'D-8-1'!E24+'D-8-2'!E24</f>
        <v>0</v>
      </c>
      <c r="F24" s="178">
        <f>'D-8-1'!F24+'D-8-2'!F24</f>
        <v>2</v>
      </c>
      <c r="G24" s="178">
        <f>'D-8-1'!G24+'D-8-2'!G24</f>
        <v>123</v>
      </c>
      <c r="H24" s="178">
        <f>'D-8-1'!H24+'D-8-2'!H24</f>
        <v>19</v>
      </c>
      <c r="I24" s="52" t="s">
        <v>178</v>
      </c>
      <c r="J24" s="1495" t="s">
        <v>158</v>
      </c>
    </row>
    <row r="25" spans="1:10" ht="14.25" thickTop="1" thickBot="1" x14ac:dyDescent="0.25">
      <c r="A25" s="1494"/>
      <c r="B25" s="128" t="s">
        <v>548</v>
      </c>
      <c r="C25" s="459">
        <f>'D-8-1'!C25+'D-8-2'!C25</f>
        <v>33</v>
      </c>
      <c r="D25" s="178">
        <f>'D-8-1'!D25+'D-8-2'!D25</f>
        <v>4</v>
      </c>
      <c r="E25" s="178">
        <f>'D-8-1'!E25+'D-8-2'!E25</f>
        <v>1</v>
      </c>
      <c r="F25" s="178">
        <f>'D-8-1'!F25+'D-8-2'!F25</f>
        <v>0</v>
      </c>
      <c r="G25" s="178">
        <f>'D-8-1'!G25+'D-8-2'!G25</f>
        <v>22</v>
      </c>
      <c r="H25" s="178">
        <f>'D-8-1'!H25+'D-8-2'!H25</f>
        <v>6</v>
      </c>
      <c r="I25" s="52" t="s">
        <v>425</v>
      </c>
      <c r="J25" s="1495"/>
    </row>
    <row r="26" spans="1:10" ht="14.25" thickTop="1" thickBot="1" x14ac:dyDescent="0.25">
      <c r="A26" s="1494"/>
      <c r="B26" s="388" t="s">
        <v>42</v>
      </c>
      <c r="C26" s="459">
        <f>'D-8-1'!C26+'D-8-2'!C26</f>
        <v>209</v>
      </c>
      <c r="D26" s="459">
        <f>'D-8-1'!D26+'D-8-2'!D26</f>
        <v>36</v>
      </c>
      <c r="E26" s="459">
        <f>'D-8-1'!E26+'D-8-2'!E26</f>
        <v>1</v>
      </c>
      <c r="F26" s="459">
        <f>'D-8-1'!F26+'D-8-2'!F26</f>
        <v>2</v>
      </c>
      <c r="G26" s="459">
        <f>'D-8-1'!G26+'D-8-2'!G26</f>
        <v>145</v>
      </c>
      <c r="H26" s="459">
        <f>'D-8-1'!H26+'D-8-2'!H26</f>
        <v>25</v>
      </c>
      <c r="I26" s="75" t="s">
        <v>43</v>
      </c>
      <c r="J26" s="1495"/>
    </row>
    <row r="27" spans="1:10" ht="14.25" thickTop="1" thickBot="1" x14ac:dyDescent="0.25">
      <c r="A27" s="1491" t="s">
        <v>193</v>
      </c>
      <c r="B27" s="127" t="s">
        <v>547</v>
      </c>
      <c r="C27" s="597">
        <f>'D-8-1'!C27+'D-8-2'!C27</f>
        <v>153</v>
      </c>
      <c r="D27" s="155">
        <f>'D-8-1'!D27+'D-8-2'!D27</f>
        <v>28</v>
      </c>
      <c r="E27" s="155">
        <f>'D-8-1'!E27+'D-8-2'!E27</f>
        <v>0</v>
      </c>
      <c r="F27" s="155">
        <f>'D-8-1'!F27+'D-8-2'!F27</f>
        <v>1</v>
      </c>
      <c r="G27" s="155">
        <f>'D-8-1'!G27+'D-8-2'!G27</f>
        <v>112</v>
      </c>
      <c r="H27" s="155">
        <f>'D-8-1'!H27+'D-8-2'!H27</f>
        <v>12</v>
      </c>
      <c r="I27" s="53" t="s">
        <v>178</v>
      </c>
      <c r="J27" s="1493" t="s">
        <v>160</v>
      </c>
    </row>
    <row r="28" spans="1:10" ht="14.25" thickTop="1" thickBot="1" x14ac:dyDescent="0.25">
      <c r="A28" s="1491"/>
      <c r="B28" s="127" t="s">
        <v>548</v>
      </c>
      <c r="C28" s="597">
        <f>'D-8-1'!C28+'D-8-2'!C28</f>
        <v>39</v>
      </c>
      <c r="D28" s="155">
        <f>'D-8-1'!D28+'D-8-2'!D28</f>
        <v>4</v>
      </c>
      <c r="E28" s="155">
        <f>'D-8-1'!E28+'D-8-2'!E28</f>
        <v>1</v>
      </c>
      <c r="F28" s="155">
        <f>'D-8-1'!F28+'D-8-2'!F28</f>
        <v>1</v>
      </c>
      <c r="G28" s="155">
        <f>'D-8-1'!G28+'D-8-2'!G28</f>
        <v>28</v>
      </c>
      <c r="H28" s="155">
        <f>'D-8-1'!H28+'D-8-2'!H28</f>
        <v>5</v>
      </c>
      <c r="I28" s="51" t="s">
        <v>425</v>
      </c>
      <c r="J28" s="1493"/>
    </row>
    <row r="29" spans="1:10" ht="14.25" thickTop="1" thickBot="1" x14ac:dyDescent="0.25">
      <c r="A29" s="1491"/>
      <c r="B29" s="387" t="s">
        <v>42</v>
      </c>
      <c r="C29" s="597">
        <f>'D-8-1'!C29+'D-8-2'!C29</f>
        <v>192</v>
      </c>
      <c r="D29" s="597">
        <f>'D-8-1'!D29+'D-8-2'!D29</f>
        <v>32</v>
      </c>
      <c r="E29" s="597">
        <f>'D-8-1'!E29+'D-8-2'!E29</f>
        <v>1</v>
      </c>
      <c r="F29" s="597">
        <f>'D-8-1'!F29+'D-8-2'!F29</f>
        <v>2</v>
      </c>
      <c r="G29" s="597">
        <f>'D-8-1'!G29+'D-8-2'!G29</f>
        <v>140</v>
      </c>
      <c r="H29" s="597">
        <f>'D-8-1'!H29+'D-8-2'!H29</f>
        <v>17</v>
      </c>
      <c r="I29" s="74" t="s">
        <v>43</v>
      </c>
      <c r="J29" s="1493"/>
    </row>
    <row r="30" spans="1:10" ht="14.25" thickTop="1" thickBot="1" x14ac:dyDescent="0.25">
      <c r="A30" s="1494" t="s">
        <v>618</v>
      </c>
      <c r="B30" s="128" t="s">
        <v>547</v>
      </c>
      <c r="C30" s="459">
        <f>'D-8-1'!C30+'D-8-2'!C30</f>
        <v>161</v>
      </c>
      <c r="D30" s="178">
        <f>'D-8-1'!D30+'D-8-2'!D30</f>
        <v>23</v>
      </c>
      <c r="E30" s="178">
        <f>'D-8-1'!E30+'D-8-2'!E30</f>
        <v>0</v>
      </c>
      <c r="F30" s="178">
        <f>'D-8-1'!F30+'D-8-2'!F30</f>
        <v>2</v>
      </c>
      <c r="G30" s="178">
        <f>'D-8-1'!G30+'D-8-2'!G30</f>
        <v>119</v>
      </c>
      <c r="H30" s="178">
        <f>'D-8-1'!H30+'D-8-2'!H30</f>
        <v>17</v>
      </c>
      <c r="I30" s="52" t="s">
        <v>178</v>
      </c>
      <c r="J30" s="1495" t="s">
        <v>162</v>
      </c>
    </row>
    <row r="31" spans="1:10" ht="14.25" thickTop="1" thickBot="1" x14ac:dyDescent="0.25">
      <c r="A31" s="1494"/>
      <c r="B31" s="128" t="s">
        <v>548</v>
      </c>
      <c r="C31" s="459">
        <f>'D-8-1'!C31+'D-8-2'!C31</f>
        <v>46</v>
      </c>
      <c r="D31" s="178">
        <f>'D-8-1'!D31+'D-8-2'!D31</f>
        <v>6</v>
      </c>
      <c r="E31" s="178">
        <f>'D-8-1'!E31+'D-8-2'!E31</f>
        <v>0</v>
      </c>
      <c r="F31" s="178">
        <f>'D-8-1'!F31+'D-8-2'!F31</f>
        <v>1</v>
      </c>
      <c r="G31" s="178">
        <f>'D-8-1'!G31+'D-8-2'!G31</f>
        <v>37</v>
      </c>
      <c r="H31" s="178">
        <f>'D-8-1'!H31+'D-8-2'!H31</f>
        <v>2</v>
      </c>
      <c r="I31" s="52" t="s">
        <v>425</v>
      </c>
      <c r="J31" s="1495"/>
    </row>
    <row r="32" spans="1:10" ht="16.5" thickTop="1" thickBot="1" x14ac:dyDescent="0.25">
      <c r="A32" s="1494"/>
      <c r="B32" s="388" t="s">
        <v>42</v>
      </c>
      <c r="C32" s="980">
        <f>'D-8-1'!C32+'D-8-2'!C32</f>
        <v>207</v>
      </c>
      <c r="D32" s="980">
        <f>'D-8-1'!D32+'D-8-2'!D32</f>
        <v>29</v>
      </c>
      <c r="E32" s="980">
        <f>'D-8-1'!E32+'D-8-2'!E32</f>
        <v>0</v>
      </c>
      <c r="F32" s="980">
        <f>'D-8-1'!F32+'D-8-2'!F32</f>
        <v>3</v>
      </c>
      <c r="G32" s="980">
        <f>'D-8-1'!G32+'D-8-2'!G32</f>
        <v>156</v>
      </c>
      <c r="H32" s="980">
        <f>'D-8-1'!H32+'D-8-2'!H32</f>
        <v>19</v>
      </c>
      <c r="I32" s="75" t="s">
        <v>43</v>
      </c>
      <c r="J32" s="1495"/>
    </row>
    <row r="33" spans="1:10" ht="14.25" thickTop="1" thickBot="1" x14ac:dyDescent="0.25">
      <c r="A33" s="1491" t="s">
        <v>619</v>
      </c>
      <c r="B33" s="127" t="s">
        <v>547</v>
      </c>
      <c r="C33" s="597">
        <f>'D-8-1'!C33+'D-8-2'!C33</f>
        <v>137</v>
      </c>
      <c r="D33" s="155">
        <f>'D-8-1'!D33+'D-8-2'!D33</f>
        <v>15</v>
      </c>
      <c r="E33" s="155">
        <f>'D-8-1'!E33+'D-8-2'!E33</f>
        <v>0</v>
      </c>
      <c r="F33" s="155">
        <f>'D-8-1'!F33+'D-8-2'!F33</f>
        <v>1</v>
      </c>
      <c r="G33" s="155">
        <f>'D-8-1'!G33+'D-8-2'!G33</f>
        <v>117</v>
      </c>
      <c r="H33" s="155">
        <f>'D-8-1'!H33+'D-8-2'!H33</f>
        <v>4</v>
      </c>
      <c r="I33" s="53" t="s">
        <v>178</v>
      </c>
      <c r="J33" s="1493" t="s">
        <v>164</v>
      </c>
    </row>
    <row r="34" spans="1:10" ht="14.25" thickTop="1" thickBot="1" x14ac:dyDescent="0.25">
      <c r="A34" s="1491"/>
      <c r="B34" s="127" t="s">
        <v>548</v>
      </c>
      <c r="C34" s="597">
        <f>'D-8-1'!C34+'D-8-2'!C34</f>
        <v>47</v>
      </c>
      <c r="D34" s="155">
        <f>'D-8-1'!D34+'D-8-2'!D34</f>
        <v>9</v>
      </c>
      <c r="E34" s="155">
        <f>'D-8-1'!E34+'D-8-2'!E34</f>
        <v>2</v>
      </c>
      <c r="F34" s="155">
        <f>'D-8-1'!F34+'D-8-2'!F34</f>
        <v>1</v>
      </c>
      <c r="G34" s="155">
        <f>'D-8-1'!G34+'D-8-2'!G34</f>
        <v>29</v>
      </c>
      <c r="H34" s="155">
        <f>'D-8-1'!H34+'D-8-2'!H34</f>
        <v>6</v>
      </c>
      <c r="I34" s="51" t="s">
        <v>425</v>
      </c>
      <c r="J34" s="1493"/>
    </row>
    <row r="35" spans="1:10" ht="14.25" thickTop="1" thickBot="1" x14ac:dyDescent="0.25">
      <c r="A35" s="1491"/>
      <c r="B35" s="387" t="s">
        <v>42</v>
      </c>
      <c r="C35" s="597">
        <f>'D-8-1'!C35+'D-8-2'!C35</f>
        <v>184</v>
      </c>
      <c r="D35" s="597">
        <f>'D-8-1'!D35+'D-8-2'!D35</f>
        <v>24</v>
      </c>
      <c r="E35" s="597">
        <f>'D-8-1'!E35+'D-8-2'!E35</f>
        <v>2</v>
      </c>
      <c r="F35" s="597">
        <f>'D-8-1'!F35+'D-8-2'!F35</f>
        <v>2</v>
      </c>
      <c r="G35" s="597">
        <f>'D-8-1'!G35+'D-8-2'!G35</f>
        <v>146</v>
      </c>
      <c r="H35" s="597">
        <f>'D-8-1'!H35+'D-8-2'!H35</f>
        <v>10</v>
      </c>
      <c r="I35" s="74" t="s">
        <v>43</v>
      </c>
      <c r="J35" s="1493"/>
    </row>
    <row r="36" spans="1:10" ht="14.25" thickTop="1" thickBot="1" x14ac:dyDescent="0.25">
      <c r="A36" s="1494" t="s">
        <v>620</v>
      </c>
      <c r="B36" s="128" t="s">
        <v>547</v>
      </c>
      <c r="C36" s="459">
        <f>'D-8-1'!C36+'D-8-2'!C36</f>
        <v>136</v>
      </c>
      <c r="D36" s="178">
        <f>'D-8-1'!D36+'D-8-2'!D36</f>
        <v>27</v>
      </c>
      <c r="E36" s="178">
        <f>'D-8-1'!E36+'D-8-2'!E36</f>
        <v>0</v>
      </c>
      <c r="F36" s="178">
        <f>'D-8-1'!F36+'D-8-2'!F36</f>
        <v>0</v>
      </c>
      <c r="G36" s="178">
        <f>'D-8-1'!G36+'D-8-2'!G36</f>
        <v>106</v>
      </c>
      <c r="H36" s="368">
        <f>'D-8-1'!H36+'D-8-2'!H36</f>
        <v>3</v>
      </c>
      <c r="I36" s="52" t="s">
        <v>178</v>
      </c>
      <c r="J36" s="1495" t="s">
        <v>166</v>
      </c>
    </row>
    <row r="37" spans="1:10" ht="14.25" thickTop="1" thickBot="1" x14ac:dyDescent="0.25">
      <c r="A37" s="1494"/>
      <c r="B37" s="128" t="s">
        <v>548</v>
      </c>
      <c r="C37" s="459">
        <f>'D-8-1'!C37+'D-8-2'!C37</f>
        <v>51</v>
      </c>
      <c r="D37" s="178">
        <f>'D-8-1'!D37+'D-8-2'!D37</f>
        <v>12</v>
      </c>
      <c r="E37" s="178">
        <f>'D-8-1'!E37+'D-8-2'!E37</f>
        <v>1</v>
      </c>
      <c r="F37" s="178">
        <f>'D-8-1'!F37+'D-8-2'!F37</f>
        <v>3</v>
      </c>
      <c r="G37" s="178">
        <f>'D-8-1'!G37+'D-8-2'!G37</f>
        <v>32</v>
      </c>
      <c r="H37" s="368">
        <f>'D-8-1'!H37+'D-8-2'!H37</f>
        <v>3</v>
      </c>
      <c r="I37" s="52" t="s">
        <v>425</v>
      </c>
      <c r="J37" s="1495"/>
    </row>
    <row r="38" spans="1:10" ht="14.25" thickTop="1" thickBot="1" x14ac:dyDescent="0.25">
      <c r="A38" s="1494"/>
      <c r="B38" s="388" t="s">
        <v>42</v>
      </c>
      <c r="C38" s="459">
        <f>'D-8-1'!C38+'D-8-2'!C38</f>
        <v>187</v>
      </c>
      <c r="D38" s="459">
        <f>'D-8-1'!D38+'D-8-2'!D38</f>
        <v>39</v>
      </c>
      <c r="E38" s="459">
        <f>'D-8-1'!E38+'D-8-2'!E38</f>
        <v>1</v>
      </c>
      <c r="F38" s="459">
        <f>'D-8-1'!F38+'D-8-2'!F38</f>
        <v>3</v>
      </c>
      <c r="G38" s="459">
        <f>'D-8-1'!G38+'D-8-2'!G38</f>
        <v>138</v>
      </c>
      <c r="H38" s="459">
        <f>'D-8-1'!H38+'D-8-2'!H38</f>
        <v>6</v>
      </c>
      <c r="I38" s="75" t="s">
        <v>43</v>
      </c>
      <c r="J38" s="1495"/>
    </row>
    <row r="39" spans="1:10" ht="14.25" thickTop="1" thickBot="1" x14ac:dyDescent="0.25">
      <c r="A39" s="1491" t="s">
        <v>278</v>
      </c>
      <c r="B39" s="127" t="s">
        <v>547</v>
      </c>
      <c r="C39" s="597">
        <f>'D-8-1'!C39+'D-8-2'!C39</f>
        <v>128</v>
      </c>
      <c r="D39" s="155">
        <f>'D-8-1'!D39+'D-8-2'!D39</f>
        <v>22</v>
      </c>
      <c r="E39" s="155">
        <f>'D-8-1'!E39+'D-8-2'!E39</f>
        <v>1</v>
      </c>
      <c r="F39" s="155">
        <f>'D-8-1'!F39+'D-8-2'!F39</f>
        <v>2</v>
      </c>
      <c r="G39" s="155">
        <f>'D-8-1'!G39+'D-8-2'!G39</f>
        <v>101</v>
      </c>
      <c r="H39" s="155">
        <f>'D-8-1'!H39+'D-8-2'!H39</f>
        <v>2</v>
      </c>
      <c r="I39" s="53" t="s">
        <v>178</v>
      </c>
      <c r="J39" s="1493" t="s">
        <v>278</v>
      </c>
    </row>
    <row r="40" spans="1:10" ht="14.25" thickTop="1" thickBot="1" x14ac:dyDescent="0.25">
      <c r="A40" s="1491"/>
      <c r="B40" s="127" t="s">
        <v>548</v>
      </c>
      <c r="C40" s="597">
        <f>'D-8-1'!C40+'D-8-2'!C40</f>
        <v>62</v>
      </c>
      <c r="D40" s="155">
        <f>'D-8-1'!D40+'D-8-2'!D40</f>
        <v>9</v>
      </c>
      <c r="E40" s="155">
        <f>'D-8-1'!E40+'D-8-2'!E40</f>
        <v>9</v>
      </c>
      <c r="F40" s="155">
        <f>'D-8-1'!F40+'D-8-2'!F40</f>
        <v>0</v>
      </c>
      <c r="G40" s="155">
        <f>'D-8-1'!G40+'D-8-2'!G40</f>
        <v>42</v>
      </c>
      <c r="H40" s="155">
        <f>'D-8-1'!H40+'D-8-2'!H40</f>
        <v>2</v>
      </c>
      <c r="I40" s="51" t="s">
        <v>425</v>
      </c>
      <c r="J40" s="1493"/>
    </row>
    <row r="41" spans="1:10" ht="14.25" thickTop="1" thickBot="1" x14ac:dyDescent="0.25">
      <c r="A41" s="1491"/>
      <c r="B41" s="387" t="s">
        <v>42</v>
      </c>
      <c r="C41" s="597">
        <f>'D-8-1'!C41+'D-8-2'!C41</f>
        <v>190</v>
      </c>
      <c r="D41" s="597">
        <f>'D-8-1'!D41+'D-8-2'!D41</f>
        <v>31</v>
      </c>
      <c r="E41" s="597">
        <f>'D-8-1'!E41+'D-8-2'!E41</f>
        <v>10</v>
      </c>
      <c r="F41" s="597">
        <f>'D-8-1'!F41+'D-8-2'!F41</f>
        <v>2</v>
      </c>
      <c r="G41" s="597">
        <f>'D-8-1'!G41+'D-8-2'!G41</f>
        <v>143</v>
      </c>
      <c r="H41" s="597">
        <f>'D-8-1'!H41+'D-8-2'!H41</f>
        <v>4</v>
      </c>
      <c r="I41" s="74" t="s">
        <v>43</v>
      </c>
      <c r="J41" s="1493"/>
    </row>
    <row r="42" spans="1:10" ht="14.25" thickTop="1" thickBot="1" x14ac:dyDescent="0.25">
      <c r="A42" s="1494" t="s">
        <v>279</v>
      </c>
      <c r="B42" s="128" t="s">
        <v>547</v>
      </c>
      <c r="C42" s="459">
        <f>'D-8-1'!C42+'D-8-2'!C42</f>
        <v>106</v>
      </c>
      <c r="D42" s="178">
        <f>'D-8-1'!D42+'D-8-2'!D42</f>
        <v>19</v>
      </c>
      <c r="E42" s="178">
        <f>'D-8-1'!E42+'D-8-2'!E42</f>
        <v>0</v>
      </c>
      <c r="F42" s="178">
        <f>'D-8-1'!F42+'D-8-2'!F42</f>
        <v>1</v>
      </c>
      <c r="G42" s="178">
        <f>'D-8-1'!G42+'D-8-2'!G42</f>
        <v>86</v>
      </c>
      <c r="H42" s="178">
        <f>'D-8-1'!H42+'D-8-2'!H42</f>
        <v>0</v>
      </c>
      <c r="I42" s="52" t="s">
        <v>178</v>
      </c>
      <c r="J42" s="1495" t="s">
        <v>279</v>
      </c>
    </row>
    <row r="43" spans="1:10" ht="14.25" thickTop="1" thickBot="1" x14ac:dyDescent="0.25">
      <c r="A43" s="1494"/>
      <c r="B43" s="128" t="s">
        <v>548</v>
      </c>
      <c r="C43" s="459">
        <f>'D-8-1'!C43+'D-8-2'!C43</f>
        <v>76</v>
      </c>
      <c r="D43" s="178">
        <f>'D-8-1'!D43+'D-8-2'!D43</f>
        <v>15</v>
      </c>
      <c r="E43" s="178">
        <f>'D-8-1'!E43+'D-8-2'!E43</f>
        <v>20</v>
      </c>
      <c r="F43" s="178">
        <f>'D-8-1'!F43+'D-8-2'!F43</f>
        <v>4</v>
      </c>
      <c r="G43" s="178">
        <f>'D-8-1'!G43+'D-8-2'!G43</f>
        <v>36</v>
      </c>
      <c r="H43" s="178">
        <f>'D-8-1'!H43+'D-8-2'!H43</f>
        <v>1</v>
      </c>
      <c r="I43" s="52" t="s">
        <v>425</v>
      </c>
      <c r="J43" s="1495"/>
    </row>
    <row r="44" spans="1:10" ht="16.5" thickTop="1" thickBot="1" x14ac:dyDescent="0.25">
      <c r="A44" s="1494"/>
      <c r="B44" s="388" t="s">
        <v>42</v>
      </c>
      <c r="C44" s="980">
        <f>'D-8-1'!C44+'D-8-2'!C44</f>
        <v>182</v>
      </c>
      <c r="D44" s="980">
        <f>'D-8-1'!D44+'D-8-2'!D44</f>
        <v>34</v>
      </c>
      <c r="E44" s="980">
        <f>'D-8-1'!E44+'D-8-2'!E44</f>
        <v>20</v>
      </c>
      <c r="F44" s="980">
        <f>'D-8-1'!F44+'D-8-2'!F44</f>
        <v>5</v>
      </c>
      <c r="G44" s="980">
        <f>'D-8-1'!G44+'D-8-2'!G44</f>
        <v>122</v>
      </c>
      <c r="H44" s="980">
        <f>'D-8-1'!H44+'D-8-2'!H44</f>
        <v>1</v>
      </c>
      <c r="I44" s="75" t="s">
        <v>43</v>
      </c>
      <c r="J44" s="1495"/>
    </row>
    <row r="45" spans="1:10" ht="14.25" thickTop="1" thickBot="1" x14ac:dyDescent="0.25">
      <c r="A45" s="1491" t="s">
        <v>280</v>
      </c>
      <c r="B45" s="127" t="s">
        <v>547</v>
      </c>
      <c r="C45" s="597">
        <f>'D-8-1'!C45+'D-8-2'!C45</f>
        <v>79</v>
      </c>
      <c r="D45" s="155">
        <f>'D-8-1'!D45+'D-8-2'!D45</f>
        <v>7</v>
      </c>
      <c r="E45" s="155">
        <f>'D-8-1'!E45+'D-8-2'!E45</f>
        <v>2</v>
      </c>
      <c r="F45" s="155">
        <f>'D-8-1'!F45+'D-8-2'!F45</f>
        <v>1</v>
      </c>
      <c r="G45" s="155">
        <f>'D-8-1'!G45+'D-8-2'!G45</f>
        <v>69</v>
      </c>
      <c r="H45" s="155">
        <f>'D-8-1'!H45+'D-8-2'!H45</f>
        <v>0</v>
      </c>
      <c r="I45" s="53" t="s">
        <v>178</v>
      </c>
      <c r="J45" s="1493" t="s">
        <v>280</v>
      </c>
    </row>
    <row r="46" spans="1:10" ht="14.25" thickTop="1" thickBot="1" x14ac:dyDescent="0.25">
      <c r="A46" s="1491"/>
      <c r="B46" s="127" t="s">
        <v>548</v>
      </c>
      <c r="C46" s="597">
        <f>'D-8-1'!C46+'D-8-2'!C46</f>
        <v>78</v>
      </c>
      <c r="D46" s="155">
        <f>'D-8-1'!D46+'D-8-2'!D46</f>
        <v>15</v>
      </c>
      <c r="E46" s="155">
        <f>'D-8-1'!E46+'D-8-2'!E46</f>
        <v>11</v>
      </c>
      <c r="F46" s="155">
        <f>'D-8-1'!F46+'D-8-2'!F46</f>
        <v>0</v>
      </c>
      <c r="G46" s="155">
        <f>'D-8-1'!G46+'D-8-2'!G46</f>
        <v>52</v>
      </c>
      <c r="H46" s="155">
        <f>'D-8-1'!H46+'D-8-2'!H46</f>
        <v>0</v>
      </c>
      <c r="I46" s="51" t="s">
        <v>425</v>
      </c>
      <c r="J46" s="1493"/>
    </row>
    <row r="47" spans="1:10" ht="14.25" thickTop="1" thickBot="1" x14ac:dyDescent="0.25">
      <c r="A47" s="1491"/>
      <c r="B47" s="387" t="s">
        <v>42</v>
      </c>
      <c r="C47" s="597">
        <f>'D-8-1'!C47+'D-8-2'!C47</f>
        <v>157</v>
      </c>
      <c r="D47" s="597">
        <f>'D-8-1'!D47+'D-8-2'!D47</f>
        <v>22</v>
      </c>
      <c r="E47" s="597">
        <f>'D-8-1'!E47+'D-8-2'!E47</f>
        <v>13</v>
      </c>
      <c r="F47" s="597">
        <f>'D-8-1'!F47+'D-8-2'!F47</f>
        <v>1</v>
      </c>
      <c r="G47" s="597">
        <f>'D-8-1'!G47+'D-8-2'!G47</f>
        <v>121</v>
      </c>
      <c r="H47" s="597">
        <f>'D-8-1'!H47+'D-8-2'!H47</f>
        <v>0</v>
      </c>
      <c r="I47" s="74" t="s">
        <v>43</v>
      </c>
      <c r="J47" s="1493"/>
    </row>
    <row r="48" spans="1:10" ht="14.25" thickTop="1" thickBot="1" x14ac:dyDescent="0.25">
      <c r="A48" s="1494" t="s">
        <v>281</v>
      </c>
      <c r="B48" s="128" t="s">
        <v>547</v>
      </c>
      <c r="C48" s="459">
        <f>'D-8-1'!C48+'D-8-2'!C48</f>
        <v>81</v>
      </c>
      <c r="D48" s="178">
        <f>'D-8-1'!D48+'D-8-2'!D48</f>
        <v>10</v>
      </c>
      <c r="E48" s="178">
        <f>'D-8-1'!E48+'D-8-2'!E48</f>
        <v>2</v>
      </c>
      <c r="F48" s="178">
        <f>'D-8-1'!F48+'D-8-2'!F48</f>
        <v>1</v>
      </c>
      <c r="G48" s="178">
        <f>'D-8-1'!G48+'D-8-2'!G48</f>
        <v>67</v>
      </c>
      <c r="H48" s="178">
        <f>'D-8-1'!H48+'D-8-2'!H48</f>
        <v>1</v>
      </c>
      <c r="I48" s="52" t="s">
        <v>178</v>
      </c>
      <c r="J48" s="1495" t="s">
        <v>281</v>
      </c>
    </row>
    <row r="49" spans="1:10" ht="14.25" thickTop="1" thickBot="1" x14ac:dyDescent="0.25">
      <c r="A49" s="1494"/>
      <c r="B49" s="128" t="s">
        <v>548</v>
      </c>
      <c r="C49" s="459">
        <f>'D-8-1'!C49+'D-8-2'!C49</f>
        <v>82</v>
      </c>
      <c r="D49" s="178">
        <f>'D-8-1'!D49+'D-8-2'!D49</f>
        <v>15</v>
      </c>
      <c r="E49" s="178">
        <f>'D-8-1'!E49+'D-8-2'!E49</f>
        <v>15</v>
      </c>
      <c r="F49" s="178">
        <f>'D-8-1'!F49+'D-8-2'!F49</f>
        <v>3</v>
      </c>
      <c r="G49" s="178">
        <f>'D-8-1'!G49+'D-8-2'!G49</f>
        <v>47</v>
      </c>
      <c r="H49" s="178">
        <f>'D-8-1'!H49+'D-8-2'!H49</f>
        <v>2</v>
      </c>
      <c r="I49" s="52" t="s">
        <v>425</v>
      </c>
      <c r="J49" s="1495"/>
    </row>
    <row r="50" spans="1:10" ht="13.5" thickTop="1" x14ac:dyDescent="0.2">
      <c r="A50" s="1496"/>
      <c r="B50" s="389" t="s">
        <v>42</v>
      </c>
      <c r="C50" s="1126">
        <f>'D-8-1'!C50+'D-8-2'!C50</f>
        <v>163</v>
      </c>
      <c r="D50" s="1126">
        <f>'D-8-1'!D50+'D-8-2'!D50</f>
        <v>25</v>
      </c>
      <c r="E50" s="1126">
        <f>'D-8-1'!E50+'D-8-2'!E50</f>
        <v>17</v>
      </c>
      <c r="F50" s="1126">
        <f>'D-8-1'!F50+'D-8-2'!F50</f>
        <v>4</v>
      </c>
      <c r="G50" s="1126">
        <f>'D-8-1'!G50+'D-8-2'!G50</f>
        <v>114</v>
      </c>
      <c r="H50" s="1126">
        <f>'D-8-1'!H50+'D-8-2'!H50</f>
        <v>3</v>
      </c>
      <c r="I50" s="385" t="s">
        <v>43</v>
      </c>
      <c r="J50" s="1497"/>
    </row>
    <row r="51" spans="1:10" ht="12.75" x14ac:dyDescent="0.2">
      <c r="A51" s="1498" t="s">
        <v>282</v>
      </c>
      <c r="B51" s="1129" t="s">
        <v>547</v>
      </c>
      <c r="C51" s="1120">
        <f>'D-8-1'!C51+'D-8-2'!C51</f>
        <v>70</v>
      </c>
      <c r="D51" s="1121">
        <f>'D-8-1'!D51+'D-8-2'!D51</f>
        <v>7</v>
      </c>
      <c r="E51" s="1121">
        <f>'D-8-1'!E51+'D-8-2'!E51</f>
        <v>3</v>
      </c>
      <c r="F51" s="1121">
        <f>'D-8-1'!F51+'D-8-2'!F51</f>
        <v>0</v>
      </c>
      <c r="G51" s="1121">
        <f>'D-8-1'!G51+'D-8-2'!G51</f>
        <v>57</v>
      </c>
      <c r="H51" s="1121">
        <f>'D-8-1'!H51+'D-8-2'!H51</f>
        <v>3</v>
      </c>
      <c r="I51" s="1130" t="s">
        <v>178</v>
      </c>
      <c r="J51" s="1499" t="s">
        <v>282</v>
      </c>
    </row>
    <row r="52" spans="1:10" ht="12.75" x14ac:dyDescent="0.2">
      <c r="A52" s="1498"/>
      <c r="B52" s="1129" t="s">
        <v>548</v>
      </c>
      <c r="C52" s="1120">
        <f>'D-8-1'!C52+'D-8-2'!C52</f>
        <v>64</v>
      </c>
      <c r="D52" s="1121">
        <f>'D-8-1'!D52+'D-8-2'!D52</f>
        <v>7</v>
      </c>
      <c r="E52" s="1121">
        <f>'D-8-1'!E52+'D-8-2'!E52</f>
        <v>25</v>
      </c>
      <c r="F52" s="1121">
        <f>'D-8-1'!F52+'D-8-2'!F52</f>
        <v>0</v>
      </c>
      <c r="G52" s="1121">
        <f>'D-8-1'!G52+'D-8-2'!G52</f>
        <v>31</v>
      </c>
      <c r="H52" s="1121">
        <f>'D-8-1'!H52+'D-8-2'!H52</f>
        <v>1</v>
      </c>
      <c r="I52" s="1130" t="s">
        <v>425</v>
      </c>
      <c r="J52" s="1499"/>
    </row>
    <row r="53" spans="1:10" ht="12.75" x14ac:dyDescent="0.2">
      <c r="A53" s="1498"/>
      <c r="B53" s="1131" t="s">
        <v>42</v>
      </c>
      <c r="C53" s="1120">
        <f>'D-8-1'!C53+'D-8-2'!C53</f>
        <v>134</v>
      </c>
      <c r="D53" s="1120">
        <f>'D-8-1'!D53+'D-8-2'!D53</f>
        <v>14</v>
      </c>
      <c r="E53" s="1120">
        <f>'D-8-1'!E53+'D-8-2'!E53</f>
        <v>28</v>
      </c>
      <c r="F53" s="1120">
        <f>'D-8-1'!F53+'D-8-2'!F53</f>
        <v>0</v>
      </c>
      <c r="G53" s="1120">
        <f>'D-8-1'!G53+'D-8-2'!G53</f>
        <v>88</v>
      </c>
      <c r="H53" s="1120">
        <f>'D-8-1'!H53+'D-8-2'!H53</f>
        <v>4</v>
      </c>
      <c r="I53" s="1132" t="s">
        <v>43</v>
      </c>
      <c r="J53" s="1499"/>
    </row>
    <row r="54" spans="1:10" ht="13.5" thickBot="1" x14ac:dyDescent="0.25">
      <c r="A54" s="1500" t="s">
        <v>283</v>
      </c>
      <c r="B54" s="1127" t="s">
        <v>547</v>
      </c>
      <c r="C54" s="459">
        <f>'D-8-1'!C54+'D-8-2'!C54</f>
        <v>33</v>
      </c>
      <c r="D54" s="208">
        <f>'D-8-1'!D54+'D-8-2'!D54</f>
        <v>3</v>
      </c>
      <c r="E54" s="208">
        <f>'D-8-1'!E54+'D-8-2'!E54</f>
        <v>2</v>
      </c>
      <c r="F54" s="208">
        <f>'D-8-1'!F54+'D-8-2'!F54</f>
        <v>0</v>
      </c>
      <c r="G54" s="208">
        <f>'D-8-1'!G54+'D-8-2'!G54</f>
        <v>28</v>
      </c>
      <c r="H54" s="208">
        <f>'D-8-1'!H54+'D-8-2'!H54</f>
        <v>0</v>
      </c>
      <c r="I54" s="1128" t="s">
        <v>178</v>
      </c>
      <c r="J54" s="1501" t="s">
        <v>283</v>
      </c>
    </row>
    <row r="55" spans="1:10" ht="14.25" thickTop="1" thickBot="1" x14ac:dyDescent="0.25">
      <c r="A55" s="1494"/>
      <c r="B55" s="128" t="s">
        <v>548</v>
      </c>
      <c r="C55" s="459">
        <f>'D-8-1'!C55+'D-8-2'!C55</f>
        <v>29</v>
      </c>
      <c r="D55" s="178">
        <f>'D-8-1'!D55+'D-8-2'!D55</f>
        <v>6</v>
      </c>
      <c r="E55" s="178">
        <f>'D-8-1'!E55+'D-8-2'!E55</f>
        <v>11</v>
      </c>
      <c r="F55" s="178">
        <f>'D-8-1'!F55+'D-8-2'!F55</f>
        <v>0</v>
      </c>
      <c r="G55" s="178">
        <f>'D-8-1'!G55+'D-8-2'!G55</f>
        <v>12</v>
      </c>
      <c r="H55" s="178">
        <f>'D-8-1'!H55+'D-8-2'!H55</f>
        <v>0</v>
      </c>
      <c r="I55" s="52" t="s">
        <v>425</v>
      </c>
      <c r="J55" s="1495"/>
    </row>
    <row r="56" spans="1:10" ht="14.25" thickTop="1" thickBot="1" x14ac:dyDescent="0.25">
      <c r="A56" s="1494"/>
      <c r="B56" s="388" t="s">
        <v>42</v>
      </c>
      <c r="C56" s="459">
        <f>'D-8-1'!C56+'D-8-2'!C56</f>
        <v>62</v>
      </c>
      <c r="D56" s="459">
        <f>'D-8-1'!D56+'D-8-2'!D56</f>
        <v>9</v>
      </c>
      <c r="E56" s="459">
        <f>'D-8-1'!E56+'D-8-2'!E56</f>
        <v>13</v>
      </c>
      <c r="F56" s="459">
        <f>'D-8-1'!F56+'D-8-2'!F56</f>
        <v>0</v>
      </c>
      <c r="G56" s="459">
        <f>'D-8-1'!G56+'D-8-2'!G56</f>
        <v>40</v>
      </c>
      <c r="H56" s="459">
        <f>'D-8-1'!H56+'D-8-2'!H56</f>
        <v>0</v>
      </c>
      <c r="I56" s="75" t="s">
        <v>43</v>
      </c>
      <c r="J56" s="1495"/>
    </row>
    <row r="57" spans="1:10" ht="14.25" thickTop="1" thickBot="1" x14ac:dyDescent="0.25">
      <c r="A57" s="1491" t="s">
        <v>270</v>
      </c>
      <c r="B57" s="127" t="s">
        <v>547</v>
      </c>
      <c r="C57" s="597">
        <f>'D-8-1'!C57+'D-8-2'!C57</f>
        <v>10</v>
      </c>
      <c r="D57" s="155">
        <f>'D-8-1'!D57+'D-8-2'!D57</f>
        <v>2</v>
      </c>
      <c r="E57" s="155">
        <f>'D-8-1'!E57+'D-8-2'!E57</f>
        <v>1</v>
      </c>
      <c r="F57" s="155">
        <f>'D-8-1'!F57+'D-8-2'!F57</f>
        <v>0</v>
      </c>
      <c r="G57" s="155">
        <f>'D-8-1'!G57+'D-8-2'!G57</f>
        <v>7</v>
      </c>
      <c r="H57" s="155">
        <f>'D-8-1'!H57+'D-8-2'!H57</f>
        <v>0</v>
      </c>
      <c r="I57" s="53" t="s">
        <v>178</v>
      </c>
      <c r="J57" s="1493" t="s">
        <v>270</v>
      </c>
    </row>
    <row r="58" spans="1:10" ht="14.25" thickTop="1" thickBot="1" x14ac:dyDescent="0.25">
      <c r="A58" s="1491"/>
      <c r="B58" s="127" t="s">
        <v>548</v>
      </c>
      <c r="C58" s="597">
        <f>'D-8-1'!C58+'D-8-2'!C58</f>
        <v>20</v>
      </c>
      <c r="D58" s="155">
        <f>'D-8-1'!D58+'D-8-2'!D58</f>
        <v>0</v>
      </c>
      <c r="E58" s="155">
        <f>'D-8-1'!E58+'D-8-2'!E58</f>
        <v>10</v>
      </c>
      <c r="F58" s="155">
        <f>'D-8-1'!F58+'D-8-2'!F58</f>
        <v>0</v>
      </c>
      <c r="G58" s="155">
        <f>'D-8-1'!G58+'D-8-2'!G58</f>
        <v>10</v>
      </c>
      <c r="H58" s="155">
        <f>'D-8-1'!H58+'D-8-2'!H58</f>
        <v>0</v>
      </c>
      <c r="I58" s="51" t="s">
        <v>425</v>
      </c>
      <c r="J58" s="1493"/>
    </row>
    <row r="59" spans="1:10" ht="14.25" thickTop="1" thickBot="1" x14ac:dyDescent="0.25">
      <c r="A59" s="1491"/>
      <c r="B59" s="387" t="s">
        <v>42</v>
      </c>
      <c r="C59" s="597">
        <f>'D-8-1'!C59+'D-8-2'!C59</f>
        <v>30</v>
      </c>
      <c r="D59" s="597">
        <f>'D-8-1'!D59+'D-8-2'!D59</f>
        <v>2</v>
      </c>
      <c r="E59" s="597">
        <f>'D-8-1'!E59+'D-8-2'!E59</f>
        <v>11</v>
      </c>
      <c r="F59" s="597">
        <f>'D-8-1'!F59+'D-8-2'!F59</f>
        <v>0</v>
      </c>
      <c r="G59" s="597">
        <f>'D-8-1'!G59+'D-8-2'!G59</f>
        <v>17</v>
      </c>
      <c r="H59" s="597">
        <f>'D-8-1'!H59+'D-8-2'!H59</f>
        <v>0</v>
      </c>
      <c r="I59" s="74" t="s">
        <v>43</v>
      </c>
      <c r="J59" s="1493"/>
    </row>
    <row r="60" spans="1:10" ht="14.25" thickTop="1" thickBot="1" x14ac:dyDescent="0.25">
      <c r="A60" s="1502" t="s">
        <v>69</v>
      </c>
      <c r="B60" s="128" t="s">
        <v>547</v>
      </c>
      <c r="C60" s="459">
        <f>'D-8-1'!C60+'D-8-2'!C60</f>
        <v>1</v>
      </c>
      <c r="D60" s="178">
        <f>'D-8-1'!D60+'D-8-2'!D60</f>
        <v>1</v>
      </c>
      <c r="E60" s="178">
        <f>'D-8-1'!E60+'D-8-2'!E60</f>
        <v>0</v>
      </c>
      <c r="F60" s="178">
        <f>'D-8-1'!F60+'D-8-2'!F60</f>
        <v>0</v>
      </c>
      <c r="G60" s="178">
        <f>'D-8-1'!G60+'D-8-2'!G60</f>
        <v>0</v>
      </c>
      <c r="H60" s="178">
        <f>'D-8-1'!H60+'D-8-2'!H60</f>
        <v>0</v>
      </c>
      <c r="I60" s="52" t="s">
        <v>178</v>
      </c>
      <c r="J60" s="1495" t="s">
        <v>70</v>
      </c>
    </row>
    <row r="61" spans="1:10" ht="14.25" thickTop="1" thickBot="1" x14ac:dyDescent="0.25">
      <c r="A61" s="1502"/>
      <c r="B61" s="128" t="s">
        <v>548</v>
      </c>
      <c r="C61" s="459">
        <f>'D-8-1'!C61+'D-8-2'!C61</f>
        <v>0</v>
      </c>
      <c r="D61" s="178">
        <f>'D-8-1'!D61+'D-8-2'!D61</f>
        <v>0</v>
      </c>
      <c r="E61" s="178">
        <f>'D-8-1'!E61+'D-8-2'!E61</f>
        <v>0</v>
      </c>
      <c r="F61" s="178">
        <f>'D-8-1'!F61+'D-8-2'!F61</f>
        <v>0</v>
      </c>
      <c r="G61" s="178">
        <f>'D-8-1'!G61+'D-8-2'!G61</f>
        <v>0</v>
      </c>
      <c r="H61" s="178">
        <f>'D-8-1'!H61+'D-8-2'!H61</f>
        <v>0</v>
      </c>
      <c r="I61" s="52" t="s">
        <v>425</v>
      </c>
      <c r="J61" s="1495"/>
    </row>
    <row r="62" spans="1:10" ht="13.5" thickTop="1" x14ac:dyDescent="0.2">
      <c r="A62" s="1503"/>
      <c r="B62" s="389" t="s">
        <v>42</v>
      </c>
      <c r="C62" s="369">
        <f>'D-8-1'!C62+'D-8-2'!C62</f>
        <v>1</v>
      </c>
      <c r="D62" s="369">
        <f>'D-8-1'!D62+'D-8-2'!D62</f>
        <v>1</v>
      </c>
      <c r="E62" s="369">
        <f>'D-8-1'!E62+'D-8-2'!E62</f>
        <v>0</v>
      </c>
      <c r="F62" s="369">
        <f>'D-8-1'!F62+'D-8-2'!F62</f>
        <v>0</v>
      </c>
      <c r="G62" s="369">
        <f>'D-8-1'!G62+'D-8-2'!G62</f>
        <v>0</v>
      </c>
      <c r="H62" s="369">
        <f>'D-8-1'!H62+'D-8-2'!H62</f>
        <v>0</v>
      </c>
      <c r="I62" s="385" t="s">
        <v>43</v>
      </c>
      <c r="J62" s="1497"/>
    </row>
    <row r="63" spans="1:10" ht="18" customHeight="1" thickBot="1" x14ac:dyDescent="0.25">
      <c r="A63" s="1504" t="s">
        <v>42</v>
      </c>
      <c r="B63" s="373" t="s">
        <v>547</v>
      </c>
      <c r="C63" s="456">
        <f t="shared" ref="C63" si="0">SUMIF($B$9:$B$62,"Males",C9:C62)</f>
        <v>1745</v>
      </c>
      <c r="D63" s="456">
        <f>SUMIF($B$9:$B$62,"Males",D9:D62)</f>
        <v>296</v>
      </c>
      <c r="E63" s="456">
        <f>SUMIF($B$9:$B$62,"Males",E9:E62)</f>
        <v>12</v>
      </c>
      <c r="F63" s="456">
        <f>SUMIF($B$9:$B$62,"Males",F9:F62)</f>
        <v>19</v>
      </c>
      <c r="G63" s="456">
        <f>SUMIF($B$9:$B$62,"Males",G9:G62)</f>
        <v>1187</v>
      </c>
      <c r="H63" s="456">
        <f>SUMIF($B$9:$B$62,"Males",H9:H62)</f>
        <v>231</v>
      </c>
      <c r="I63" s="386" t="s">
        <v>178</v>
      </c>
      <c r="J63" s="1507" t="s">
        <v>43</v>
      </c>
    </row>
    <row r="64" spans="1:10" ht="18" customHeight="1" thickTop="1" thickBot="1" x14ac:dyDescent="0.25">
      <c r="A64" s="1505" t="s">
        <v>284</v>
      </c>
      <c r="B64" s="390" t="s">
        <v>548</v>
      </c>
      <c r="C64" s="173">
        <f t="shared" ref="C64:D64" si="1">SUMIF($B$9:$B$62,"Females",C9:C62)</f>
        <v>718</v>
      </c>
      <c r="D64" s="173">
        <f t="shared" si="1"/>
        <v>122</v>
      </c>
      <c r="E64" s="173">
        <f>SUMIF($B$9:$B$62,"Females",E9:E62)</f>
        <v>106</v>
      </c>
      <c r="F64" s="173">
        <f>SUMIF($B$9:$B$62,"Females",F9:F62)</f>
        <v>14</v>
      </c>
      <c r="G64" s="173">
        <f>SUMIF($B$9:$B$62,"Females",G9:G62)</f>
        <v>414</v>
      </c>
      <c r="H64" s="173">
        <f>SUMIF($B$9:$B$62,"Females",H9:H62)</f>
        <v>62</v>
      </c>
      <c r="I64" s="74" t="s">
        <v>425</v>
      </c>
      <c r="J64" s="1508" t="s">
        <v>43</v>
      </c>
    </row>
    <row r="65" spans="1:10" ht="18" customHeight="1" thickTop="1" x14ac:dyDescent="0.2">
      <c r="A65" s="1506"/>
      <c r="B65" s="391" t="s">
        <v>42</v>
      </c>
      <c r="C65" s="324">
        <f t="shared" ref="C65:D65" si="2">SUM(C63:C64)</f>
        <v>2463</v>
      </c>
      <c r="D65" s="324">
        <f t="shared" si="2"/>
        <v>418</v>
      </c>
      <c r="E65" s="324">
        <f>SUM(E63:E64)</f>
        <v>118</v>
      </c>
      <c r="F65" s="324">
        <f>SUM(F63:F64)</f>
        <v>33</v>
      </c>
      <c r="G65" s="324">
        <f>SUM(G63:G64)</f>
        <v>1601</v>
      </c>
      <c r="H65" s="324">
        <f>SUM(H63:H64)</f>
        <v>293</v>
      </c>
      <c r="I65" s="352" t="s">
        <v>43</v>
      </c>
      <c r="J65" s="1509"/>
    </row>
    <row r="66" spans="1:10" ht="13.5" customHeight="1" x14ac:dyDescent="0.2">
      <c r="C66" s="25"/>
      <c r="D66" s="25"/>
      <c r="E66" s="25"/>
      <c r="F66" s="25"/>
      <c r="G66" s="25"/>
      <c r="H66" s="25"/>
      <c r="I66" s="25"/>
      <c r="J66" s="25"/>
    </row>
  </sheetData>
  <mergeCells count="48">
    <mergeCell ref="A57:A59"/>
    <mergeCell ref="J57:J59"/>
    <mergeCell ref="A60:A62"/>
    <mergeCell ref="J60:J62"/>
    <mergeCell ref="A63:A65"/>
    <mergeCell ref="J63:J65"/>
    <mergeCell ref="A48:A50"/>
    <mergeCell ref="J48:J50"/>
    <mergeCell ref="A51:A53"/>
    <mergeCell ref="J51:J53"/>
    <mergeCell ref="A54:A56"/>
    <mergeCell ref="J54:J56"/>
    <mergeCell ref="A39:A41"/>
    <mergeCell ref="J39:J41"/>
    <mergeCell ref="A42:A44"/>
    <mergeCell ref="J42:J44"/>
    <mergeCell ref="A45:A47"/>
    <mergeCell ref="J45:J47"/>
    <mergeCell ref="A36:A38"/>
    <mergeCell ref="J36:J38"/>
    <mergeCell ref="A27:A29"/>
    <mergeCell ref="J27:J29"/>
    <mergeCell ref="A30:A32"/>
    <mergeCell ref="J30:J32"/>
    <mergeCell ref="A33:A35"/>
    <mergeCell ref="J33:J35"/>
    <mergeCell ref="A18:A20"/>
    <mergeCell ref="J18:J20"/>
    <mergeCell ref="A21:A23"/>
    <mergeCell ref="J21:J23"/>
    <mergeCell ref="A24:A26"/>
    <mergeCell ref="J24:J26"/>
    <mergeCell ref="A9:A11"/>
    <mergeCell ref="J9:J11"/>
    <mergeCell ref="A12:A14"/>
    <mergeCell ref="J12:J14"/>
    <mergeCell ref="A15:A17"/>
    <mergeCell ref="J15:J17"/>
    <mergeCell ref="A1:J1"/>
    <mergeCell ref="A2:J2"/>
    <mergeCell ref="A3:J3"/>
    <mergeCell ref="A4:J4"/>
    <mergeCell ref="A5:B5"/>
    <mergeCell ref="A6:A8"/>
    <mergeCell ref="B6:B8"/>
    <mergeCell ref="C6:H6"/>
    <mergeCell ref="I6:I8"/>
    <mergeCell ref="J6:J8"/>
  </mergeCells>
  <printOptions horizontalCentered="1" verticalCentered="1"/>
  <pageMargins left="0" right="0" top="0" bottom="0" header="0.51181102362204722" footer="0.51181102362204722"/>
  <pageSetup paperSize="9" scale="70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1"/>
  <dimension ref="A1:V25"/>
  <sheetViews>
    <sheetView showGridLines="0" view="pageBreakPreview" topLeftCell="E1" zoomScaleNormal="100" zoomScaleSheetLayoutView="90" workbookViewId="0">
      <selection activeCell="O18" sqref="O18"/>
    </sheetView>
  </sheetViews>
  <sheetFormatPr defaultColWidth="8.85546875" defaultRowHeight="15.75" x14ac:dyDescent="0.2"/>
  <cols>
    <col min="1" max="1" width="20.7109375" style="3" customWidth="1"/>
    <col min="2" max="18" width="7.42578125" style="3" customWidth="1"/>
    <col min="19" max="19" width="20.140625" style="3" customWidth="1"/>
    <col min="20" max="258" width="9.140625" style="9"/>
    <col min="259" max="259" width="23.7109375" style="9" customWidth="1"/>
    <col min="260" max="274" width="6.28515625" style="9" customWidth="1"/>
    <col min="275" max="275" width="24.7109375" style="9" customWidth="1"/>
    <col min="276" max="514" width="9.140625" style="9"/>
    <col min="515" max="515" width="23.7109375" style="9" customWidth="1"/>
    <col min="516" max="530" width="6.28515625" style="9" customWidth="1"/>
    <col min="531" max="531" width="24.7109375" style="9" customWidth="1"/>
    <col min="532" max="770" width="9.140625" style="9"/>
    <col min="771" max="771" width="23.7109375" style="9" customWidth="1"/>
    <col min="772" max="786" width="6.28515625" style="9" customWidth="1"/>
    <col min="787" max="787" width="24.7109375" style="9" customWidth="1"/>
    <col min="788" max="1026" width="9.140625" style="9"/>
    <col min="1027" max="1027" width="23.7109375" style="9" customWidth="1"/>
    <col min="1028" max="1042" width="6.28515625" style="9" customWidth="1"/>
    <col min="1043" max="1043" width="24.7109375" style="9" customWidth="1"/>
    <col min="1044" max="1282" width="9.140625" style="9"/>
    <col min="1283" max="1283" width="23.7109375" style="9" customWidth="1"/>
    <col min="1284" max="1298" width="6.28515625" style="9" customWidth="1"/>
    <col min="1299" max="1299" width="24.7109375" style="9" customWidth="1"/>
    <col min="1300" max="1538" width="9.140625" style="9"/>
    <col min="1539" max="1539" width="23.7109375" style="9" customWidth="1"/>
    <col min="1540" max="1554" width="6.28515625" style="9" customWidth="1"/>
    <col min="1555" max="1555" width="24.7109375" style="9" customWidth="1"/>
    <col min="1556" max="1794" width="9.140625" style="9"/>
    <col min="1795" max="1795" width="23.7109375" style="9" customWidth="1"/>
    <col min="1796" max="1810" width="6.28515625" style="9" customWidth="1"/>
    <col min="1811" max="1811" width="24.7109375" style="9" customWidth="1"/>
    <col min="1812" max="2050" width="9.140625" style="9"/>
    <col min="2051" max="2051" width="23.7109375" style="9" customWidth="1"/>
    <col min="2052" max="2066" width="6.28515625" style="9" customWidth="1"/>
    <col min="2067" max="2067" width="24.7109375" style="9" customWidth="1"/>
    <col min="2068" max="2306" width="9.140625" style="9"/>
    <col min="2307" max="2307" width="23.7109375" style="9" customWidth="1"/>
    <col min="2308" max="2322" width="6.28515625" style="9" customWidth="1"/>
    <col min="2323" max="2323" width="24.7109375" style="9" customWidth="1"/>
    <col min="2324" max="2562" width="9.140625" style="9"/>
    <col min="2563" max="2563" width="23.7109375" style="9" customWidth="1"/>
    <col min="2564" max="2578" width="6.28515625" style="9" customWidth="1"/>
    <col min="2579" max="2579" width="24.7109375" style="9" customWidth="1"/>
    <col min="2580" max="2818" width="9.140625" style="9"/>
    <col min="2819" max="2819" width="23.7109375" style="9" customWidth="1"/>
    <col min="2820" max="2834" width="6.28515625" style="9" customWidth="1"/>
    <col min="2835" max="2835" width="24.7109375" style="9" customWidth="1"/>
    <col min="2836" max="3074" width="9.140625" style="9"/>
    <col min="3075" max="3075" width="23.7109375" style="9" customWidth="1"/>
    <col min="3076" max="3090" width="6.28515625" style="9" customWidth="1"/>
    <col min="3091" max="3091" width="24.7109375" style="9" customWidth="1"/>
    <col min="3092" max="3330" width="9.140625" style="9"/>
    <col min="3331" max="3331" width="23.7109375" style="9" customWidth="1"/>
    <col min="3332" max="3346" width="6.28515625" style="9" customWidth="1"/>
    <col min="3347" max="3347" width="24.7109375" style="9" customWidth="1"/>
    <col min="3348" max="3586" width="9.140625" style="9"/>
    <col min="3587" max="3587" width="23.7109375" style="9" customWidth="1"/>
    <col min="3588" max="3602" width="6.28515625" style="9" customWidth="1"/>
    <col min="3603" max="3603" width="24.7109375" style="9" customWidth="1"/>
    <col min="3604" max="3842" width="9.140625" style="9"/>
    <col min="3843" max="3843" width="23.7109375" style="9" customWidth="1"/>
    <col min="3844" max="3858" width="6.28515625" style="9" customWidth="1"/>
    <col min="3859" max="3859" width="24.7109375" style="9" customWidth="1"/>
    <col min="3860" max="4098" width="9.140625" style="9"/>
    <col min="4099" max="4099" width="23.7109375" style="9" customWidth="1"/>
    <col min="4100" max="4114" width="6.28515625" style="9" customWidth="1"/>
    <col min="4115" max="4115" width="24.7109375" style="9" customWidth="1"/>
    <col min="4116" max="4354" width="9.140625" style="9"/>
    <col min="4355" max="4355" width="23.7109375" style="9" customWidth="1"/>
    <col min="4356" max="4370" width="6.28515625" style="9" customWidth="1"/>
    <col min="4371" max="4371" width="24.7109375" style="9" customWidth="1"/>
    <col min="4372" max="4610" width="9.140625" style="9"/>
    <col min="4611" max="4611" width="23.7109375" style="9" customWidth="1"/>
    <col min="4612" max="4626" width="6.28515625" style="9" customWidth="1"/>
    <col min="4627" max="4627" width="24.7109375" style="9" customWidth="1"/>
    <col min="4628" max="4866" width="9.140625" style="9"/>
    <col min="4867" max="4867" width="23.7109375" style="9" customWidth="1"/>
    <col min="4868" max="4882" width="6.28515625" style="9" customWidth="1"/>
    <col min="4883" max="4883" width="24.7109375" style="9" customWidth="1"/>
    <col min="4884" max="5122" width="9.140625" style="9"/>
    <col min="5123" max="5123" width="23.7109375" style="9" customWidth="1"/>
    <col min="5124" max="5138" width="6.28515625" style="9" customWidth="1"/>
    <col min="5139" max="5139" width="24.7109375" style="9" customWidth="1"/>
    <col min="5140" max="5378" width="9.140625" style="9"/>
    <col min="5379" max="5379" width="23.7109375" style="9" customWidth="1"/>
    <col min="5380" max="5394" width="6.28515625" style="9" customWidth="1"/>
    <col min="5395" max="5395" width="24.7109375" style="9" customWidth="1"/>
    <col min="5396" max="5634" width="9.140625" style="9"/>
    <col min="5635" max="5635" width="23.7109375" style="9" customWidth="1"/>
    <col min="5636" max="5650" width="6.28515625" style="9" customWidth="1"/>
    <col min="5651" max="5651" width="24.7109375" style="9" customWidth="1"/>
    <col min="5652" max="5890" width="9.140625" style="9"/>
    <col min="5891" max="5891" width="23.7109375" style="9" customWidth="1"/>
    <col min="5892" max="5906" width="6.28515625" style="9" customWidth="1"/>
    <col min="5907" max="5907" width="24.7109375" style="9" customWidth="1"/>
    <col min="5908" max="6146" width="9.140625" style="9"/>
    <col min="6147" max="6147" width="23.7109375" style="9" customWidth="1"/>
    <col min="6148" max="6162" width="6.28515625" style="9" customWidth="1"/>
    <col min="6163" max="6163" width="24.7109375" style="9" customWidth="1"/>
    <col min="6164" max="6402" width="9.140625" style="9"/>
    <col min="6403" max="6403" width="23.7109375" style="9" customWidth="1"/>
    <col min="6404" max="6418" width="6.28515625" style="9" customWidth="1"/>
    <col min="6419" max="6419" width="24.7109375" style="9" customWidth="1"/>
    <col min="6420" max="6658" width="9.140625" style="9"/>
    <col min="6659" max="6659" width="23.7109375" style="9" customWidth="1"/>
    <col min="6660" max="6674" width="6.28515625" style="9" customWidth="1"/>
    <col min="6675" max="6675" width="24.7109375" style="9" customWidth="1"/>
    <col min="6676" max="6914" width="9.140625" style="9"/>
    <col min="6915" max="6915" width="23.7109375" style="9" customWidth="1"/>
    <col min="6916" max="6930" width="6.28515625" style="9" customWidth="1"/>
    <col min="6931" max="6931" width="24.7109375" style="9" customWidth="1"/>
    <col min="6932" max="7170" width="9.140625" style="9"/>
    <col min="7171" max="7171" width="23.7109375" style="9" customWidth="1"/>
    <col min="7172" max="7186" width="6.28515625" style="9" customWidth="1"/>
    <col min="7187" max="7187" width="24.7109375" style="9" customWidth="1"/>
    <col min="7188" max="7426" width="9.140625" style="9"/>
    <col min="7427" max="7427" width="23.7109375" style="9" customWidth="1"/>
    <col min="7428" max="7442" width="6.28515625" style="9" customWidth="1"/>
    <col min="7443" max="7443" width="24.7109375" style="9" customWidth="1"/>
    <col min="7444" max="7682" width="9.140625" style="9"/>
    <col min="7683" max="7683" width="23.7109375" style="9" customWidth="1"/>
    <col min="7684" max="7698" width="6.28515625" style="9" customWidth="1"/>
    <col min="7699" max="7699" width="24.7109375" style="9" customWidth="1"/>
    <col min="7700" max="7938" width="9.140625" style="9"/>
    <col min="7939" max="7939" width="23.7109375" style="9" customWidth="1"/>
    <col min="7940" max="7954" width="6.28515625" style="9" customWidth="1"/>
    <col min="7955" max="7955" width="24.7109375" style="9" customWidth="1"/>
    <col min="7956" max="8194" width="9.140625" style="9"/>
    <col min="8195" max="8195" width="23.7109375" style="9" customWidth="1"/>
    <col min="8196" max="8210" width="6.28515625" style="9" customWidth="1"/>
    <col min="8211" max="8211" width="24.7109375" style="9" customWidth="1"/>
    <col min="8212" max="8450" width="9.140625" style="9"/>
    <col min="8451" max="8451" width="23.7109375" style="9" customWidth="1"/>
    <col min="8452" max="8466" width="6.28515625" style="9" customWidth="1"/>
    <col min="8467" max="8467" width="24.7109375" style="9" customWidth="1"/>
    <col min="8468" max="8706" width="9.140625" style="9"/>
    <col min="8707" max="8707" width="23.7109375" style="9" customWidth="1"/>
    <col min="8708" max="8722" width="6.28515625" style="9" customWidth="1"/>
    <col min="8723" max="8723" width="24.7109375" style="9" customWidth="1"/>
    <col min="8724" max="8962" width="9.140625" style="9"/>
    <col min="8963" max="8963" width="23.7109375" style="9" customWidth="1"/>
    <col min="8964" max="8978" width="6.28515625" style="9" customWidth="1"/>
    <col min="8979" max="8979" width="24.7109375" style="9" customWidth="1"/>
    <col min="8980" max="9218" width="9.140625" style="9"/>
    <col min="9219" max="9219" width="23.7109375" style="9" customWidth="1"/>
    <col min="9220" max="9234" width="6.28515625" style="9" customWidth="1"/>
    <col min="9235" max="9235" width="24.7109375" style="9" customWidth="1"/>
    <col min="9236" max="9474" width="9.140625" style="9"/>
    <col min="9475" max="9475" width="23.7109375" style="9" customWidth="1"/>
    <col min="9476" max="9490" width="6.28515625" style="9" customWidth="1"/>
    <col min="9491" max="9491" width="24.7109375" style="9" customWidth="1"/>
    <col min="9492" max="9730" width="9.140625" style="9"/>
    <col min="9731" max="9731" width="23.7109375" style="9" customWidth="1"/>
    <col min="9732" max="9746" width="6.28515625" style="9" customWidth="1"/>
    <col min="9747" max="9747" width="24.7109375" style="9" customWidth="1"/>
    <col min="9748" max="9986" width="9.140625" style="9"/>
    <col min="9987" max="9987" width="23.7109375" style="9" customWidth="1"/>
    <col min="9988" max="10002" width="6.28515625" style="9" customWidth="1"/>
    <col min="10003" max="10003" width="24.7109375" style="9" customWidth="1"/>
    <col min="10004" max="10242" width="9.140625" style="9"/>
    <col min="10243" max="10243" width="23.7109375" style="9" customWidth="1"/>
    <col min="10244" max="10258" width="6.28515625" style="9" customWidth="1"/>
    <col min="10259" max="10259" width="24.7109375" style="9" customWidth="1"/>
    <col min="10260" max="10498" width="9.140625" style="9"/>
    <col min="10499" max="10499" width="23.7109375" style="9" customWidth="1"/>
    <col min="10500" max="10514" width="6.28515625" style="9" customWidth="1"/>
    <col min="10515" max="10515" width="24.7109375" style="9" customWidth="1"/>
    <col min="10516" max="10754" width="9.140625" style="9"/>
    <col min="10755" max="10755" width="23.7109375" style="9" customWidth="1"/>
    <col min="10756" max="10770" width="6.28515625" style="9" customWidth="1"/>
    <col min="10771" max="10771" width="24.7109375" style="9" customWidth="1"/>
    <col min="10772" max="11010" width="9.140625" style="9"/>
    <col min="11011" max="11011" width="23.7109375" style="9" customWidth="1"/>
    <col min="11012" max="11026" width="6.28515625" style="9" customWidth="1"/>
    <col min="11027" max="11027" width="24.7109375" style="9" customWidth="1"/>
    <col min="11028" max="11266" width="9.140625" style="9"/>
    <col min="11267" max="11267" width="23.7109375" style="9" customWidth="1"/>
    <col min="11268" max="11282" width="6.28515625" style="9" customWidth="1"/>
    <col min="11283" max="11283" width="24.7109375" style="9" customWidth="1"/>
    <col min="11284" max="11522" width="9.140625" style="9"/>
    <col min="11523" max="11523" width="23.7109375" style="9" customWidth="1"/>
    <col min="11524" max="11538" width="6.28515625" style="9" customWidth="1"/>
    <col min="11539" max="11539" width="24.7109375" style="9" customWidth="1"/>
    <col min="11540" max="11778" width="9.140625" style="9"/>
    <col min="11779" max="11779" width="23.7109375" style="9" customWidth="1"/>
    <col min="11780" max="11794" width="6.28515625" style="9" customWidth="1"/>
    <col min="11795" max="11795" width="24.7109375" style="9" customWidth="1"/>
    <col min="11796" max="12034" width="9.140625" style="9"/>
    <col min="12035" max="12035" width="23.7109375" style="9" customWidth="1"/>
    <col min="12036" max="12050" width="6.28515625" style="9" customWidth="1"/>
    <col min="12051" max="12051" width="24.7109375" style="9" customWidth="1"/>
    <col min="12052" max="12290" width="9.140625" style="9"/>
    <col min="12291" max="12291" width="23.7109375" style="9" customWidth="1"/>
    <col min="12292" max="12306" width="6.28515625" style="9" customWidth="1"/>
    <col min="12307" max="12307" width="24.7109375" style="9" customWidth="1"/>
    <col min="12308" max="12546" width="9.140625" style="9"/>
    <col min="12547" max="12547" width="23.7109375" style="9" customWidth="1"/>
    <col min="12548" max="12562" width="6.28515625" style="9" customWidth="1"/>
    <col min="12563" max="12563" width="24.7109375" style="9" customWidth="1"/>
    <col min="12564" max="12802" width="9.140625" style="9"/>
    <col min="12803" max="12803" width="23.7109375" style="9" customWidth="1"/>
    <col min="12804" max="12818" width="6.28515625" style="9" customWidth="1"/>
    <col min="12819" max="12819" width="24.7109375" style="9" customWidth="1"/>
    <col min="12820" max="13058" width="9.140625" style="9"/>
    <col min="13059" max="13059" width="23.7109375" style="9" customWidth="1"/>
    <col min="13060" max="13074" width="6.28515625" style="9" customWidth="1"/>
    <col min="13075" max="13075" width="24.7109375" style="9" customWidth="1"/>
    <col min="13076" max="13314" width="9.140625" style="9"/>
    <col min="13315" max="13315" width="23.7109375" style="9" customWidth="1"/>
    <col min="13316" max="13330" width="6.28515625" style="9" customWidth="1"/>
    <col min="13331" max="13331" width="24.7109375" style="9" customWidth="1"/>
    <col min="13332" max="13570" width="9.140625" style="9"/>
    <col min="13571" max="13571" width="23.7109375" style="9" customWidth="1"/>
    <col min="13572" max="13586" width="6.28515625" style="9" customWidth="1"/>
    <col min="13587" max="13587" width="24.7109375" style="9" customWidth="1"/>
    <col min="13588" max="13826" width="9.140625" style="9"/>
    <col min="13827" max="13827" width="23.7109375" style="9" customWidth="1"/>
    <col min="13828" max="13842" width="6.28515625" style="9" customWidth="1"/>
    <col min="13843" max="13843" width="24.7109375" style="9" customWidth="1"/>
    <col min="13844" max="14082" width="9.140625" style="9"/>
    <col min="14083" max="14083" width="23.7109375" style="9" customWidth="1"/>
    <col min="14084" max="14098" width="6.28515625" style="9" customWidth="1"/>
    <col min="14099" max="14099" width="24.7109375" style="9" customWidth="1"/>
    <col min="14100" max="14338" width="9.140625" style="9"/>
    <col min="14339" max="14339" width="23.7109375" style="9" customWidth="1"/>
    <col min="14340" max="14354" width="6.28515625" style="9" customWidth="1"/>
    <col min="14355" max="14355" width="24.7109375" style="9" customWidth="1"/>
    <col min="14356" max="14594" width="9.140625" style="9"/>
    <col min="14595" max="14595" width="23.7109375" style="9" customWidth="1"/>
    <col min="14596" max="14610" width="6.28515625" style="9" customWidth="1"/>
    <col min="14611" max="14611" width="24.7109375" style="9" customWidth="1"/>
    <col min="14612" max="14850" width="9.140625" style="9"/>
    <col min="14851" max="14851" width="23.7109375" style="9" customWidth="1"/>
    <col min="14852" max="14866" width="6.28515625" style="9" customWidth="1"/>
    <col min="14867" max="14867" width="24.7109375" style="9" customWidth="1"/>
    <col min="14868" max="15106" width="9.140625" style="9"/>
    <col min="15107" max="15107" width="23.7109375" style="9" customWidth="1"/>
    <col min="15108" max="15122" width="6.28515625" style="9" customWidth="1"/>
    <col min="15123" max="15123" width="24.7109375" style="9" customWidth="1"/>
    <col min="15124" max="15362" width="9.140625" style="9"/>
    <col min="15363" max="15363" width="23.7109375" style="9" customWidth="1"/>
    <col min="15364" max="15378" width="6.28515625" style="9" customWidth="1"/>
    <col min="15379" max="15379" width="24.7109375" style="9" customWidth="1"/>
    <col min="15380" max="15618" width="9.140625" style="9"/>
    <col min="15619" max="15619" width="23.7109375" style="9" customWidth="1"/>
    <col min="15620" max="15634" width="6.28515625" style="9" customWidth="1"/>
    <col min="15635" max="15635" width="24.7109375" style="9" customWidth="1"/>
    <col min="15636" max="15874" width="9.140625" style="9"/>
    <col min="15875" max="15875" width="23.7109375" style="9" customWidth="1"/>
    <col min="15876" max="15890" width="6.28515625" style="9" customWidth="1"/>
    <col min="15891" max="15891" width="24.7109375" style="9" customWidth="1"/>
    <col min="15892" max="16130" width="9.140625" style="9"/>
    <col min="16131" max="16131" width="23.7109375" style="9" customWidth="1"/>
    <col min="16132" max="16146" width="6.28515625" style="9" customWidth="1"/>
    <col min="16147" max="16147" width="24.7109375" style="9" customWidth="1"/>
    <col min="16148" max="16384" width="9.140625" style="9"/>
  </cols>
  <sheetData>
    <row r="1" spans="1:22" s="25" customFormat="1" ht="24" customHeight="1" x14ac:dyDescent="0.2">
      <c r="A1" s="1285" t="s">
        <v>501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  <c r="P1" s="1285"/>
      <c r="Q1" s="1285"/>
      <c r="R1" s="1285"/>
      <c r="S1" s="1285"/>
    </row>
    <row r="2" spans="1:22" s="25" customFormat="1" x14ac:dyDescent="0.2">
      <c r="A2" s="1472" t="s">
        <v>416</v>
      </c>
      <c r="B2" s="1472"/>
      <c r="C2" s="1472"/>
      <c r="D2" s="1472"/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1472"/>
      <c r="P2" s="1472"/>
      <c r="Q2" s="1472"/>
      <c r="R2" s="1472"/>
      <c r="S2" s="1472"/>
    </row>
    <row r="3" spans="1:22" s="25" customFormat="1" x14ac:dyDescent="0.2">
      <c r="A3" s="1286" t="s">
        <v>1078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  <c r="P3" s="1286"/>
      <c r="Q3" s="1286"/>
      <c r="R3" s="1286"/>
      <c r="S3" s="1286"/>
    </row>
    <row r="4" spans="1:22" s="25" customFormat="1" ht="27.75" customHeight="1" x14ac:dyDescent="0.25">
      <c r="A4" s="615" t="s">
        <v>687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1206"/>
      <c r="S4" s="1109" t="s">
        <v>186</v>
      </c>
    </row>
    <row r="5" spans="1:22" ht="21.75" customHeight="1" thickBot="1" x14ac:dyDescent="0.25">
      <c r="A5" s="1513" t="s">
        <v>791</v>
      </c>
      <c r="B5" s="1515">
        <v>2023</v>
      </c>
      <c r="C5" s="1516"/>
      <c r="D5" s="1516"/>
      <c r="E5" s="1517"/>
      <c r="F5" s="1515">
        <v>2022</v>
      </c>
      <c r="G5" s="1516"/>
      <c r="H5" s="1516"/>
      <c r="I5" s="1517"/>
      <c r="J5" s="1515">
        <v>2021</v>
      </c>
      <c r="K5" s="1516"/>
      <c r="L5" s="1517"/>
      <c r="M5" s="1515">
        <v>2020</v>
      </c>
      <c r="N5" s="1516"/>
      <c r="O5" s="1517"/>
      <c r="P5" s="1515">
        <v>2019</v>
      </c>
      <c r="Q5" s="1516"/>
      <c r="R5" s="1517"/>
      <c r="S5" s="1469" t="s">
        <v>622</v>
      </c>
    </row>
    <row r="6" spans="1:22" ht="51.75" customHeight="1" thickTop="1" x14ac:dyDescent="0.2">
      <c r="A6" s="1514"/>
      <c r="B6" s="1050" t="s">
        <v>387</v>
      </c>
      <c r="C6" s="347" t="s">
        <v>1047</v>
      </c>
      <c r="D6" s="344" t="s">
        <v>524</v>
      </c>
      <c r="E6" s="344" t="s">
        <v>523</v>
      </c>
      <c r="F6" s="343" t="s">
        <v>387</v>
      </c>
      <c r="G6" s="347" t="s">
        <v>1047</v>
      </c>
      <c r="H6" s="344" t="s">
        <v>524</v>
      </c>
      <c r="I6" s="344" t="s">
        <v>523</v>
      </c>
      <c r="J6" s="343" t="s">
        <v>387</v>
      </c>
      <c r="K6" s="344" t="s">
        <v>524</v>
      </c>
      <c r="L6" s="344" t="s">
        <v>523</v>
      </c>
      <c r="M6" s="343" t="s">
        <v>387</v>
      </c>
      <c r="N6" s="344" t="s">
        <v>524</v>
      </c>
      <c r="O6" s="344" t="s">
        <v>523</v>
      </c>
      <c r="P6" s="343" t="s">
        <v>387</v>
      </c>
      <c r="Q6" s="344" t="s">
        <v>524</v>
      </c>
      <c r="R6" s="1028" t="s">
        <v>523</v>
      </c>
      <c r="S6" s="1512"/>
    </row>
    <row r="7" spans="1:22" ht="33.75" customHeight="1" thickBot="1" x14ac:dyDescent="0.25">
      <c r="A7" s="1051" t="s">
        <v>273</v>
      </c>
      <c r="B7" s="1049">
        <f>E7+D7</f>
        <v>798</v>
      </c>
      <c r="C7" s="1049">
        <v>0</v>
      </c>
      <c r="D7" s="1049">
        <v>355</v>
      </c>
      <c r="E7" s="1049">
        <v>443</v>
      </c>
      <c r="F7" s="1049">
        <f>I7+H7</f>
        <v>945</v>
      </c>
      <c r="G7" s="1049">
        <v>0</v>
      </c>
      <c r="H7" s="1049">
        <v>423</v>
      </c>
      <c r="I7" s="1049">
        <v>522</v>
      </c>
      <c r="J7" s="1049">
        <f>L7+K7</f>
        <v>840</v>
      </c>
      <c r="K7" s="1049">
        <v>378</v>
      </c>
      <c r="L7" s="1049">
        <v>462</v>
      </c>
      <c r="M7" s="1049">
        <f>O7+N7</f>
        <v>731</v>
      </c>
      <c r="N7" s="1049">
        <v>302</v>
      </c>
      <c r="O7" s="1049">
        <v>429</v>
      </c>
      <c r="P7" s="1049">
        <f>R7+Q7</f>
        <v>691</v>
      </c>
      <c r="Q7" s="1049">
        <v>295</v>
      </c>
      <c r="R7" s="1049">
        <v>396</v>
      </c>
      <c r="S7" s="537" t="s">
        <v>80</v>
      </c>
    </row>
    <row r="8" spans="1:22" ht="35.25" customHeight="1" thickTop="1" thickBot="1" x14ac:dyDescent="0.25">
      <c r="A8" s="535" t="s">
        <v>624</v>
      </c>
      <c r="B8" s="400">
        <f t="shared" ref="B8" si="0">E8+D8</f>
        <v>56</v>
      </c>
      <c r="C8" s="400">
        <v>0</v>
      </c>
      <c r="D8" s="400">
        <v>25</v>
      </c>
      <c r="E8" s="400">
        <v>31</v>
      </c>
      <c r="F8" s="400">
        <f t="shared" ref="F8:F12" si="1">I8+H8</f>
        <v>62</v>
      </c>
      <c r="G8" s="400">
        <v>0</v>
      </c>
      <c r="H8" s="400">
        <v>33</v>
      </c>
      <c r="I8" s="400">
        <v>29</v>
      </c>
      <c r="J8" s="400">
        <f t="shared" ref="J8:J12" si="2">L8+K8</f>
        <v>55</v>
      </c>
      <c r="K8" s="400">
        <v>20</v>
      </c>
      <c r="L8" s="400">
        <v>35</v>
      </c>
      <c r="M8" s="400">
        <f t="shared" ref="M8:M12" si="3">O8+N8</f>
        <v>72</v>
      </c>
      <c r="N8" s="400">
        <v>37</v>
      </c>
      <c r="O8" s="400">
        <v>35</v>
      </c>
      <c r="P8" s="400">
        <f t="shared" ref="P8:P12" si="4">R8+Q8</f>
        <v>54</v>
      </c>
      <c r="Q8" s="400">
        <v>32</v>
      </c>
      <c r="R8" s="400">
        <v>22</v>
      </c>
      <c r="S8" s="538" t="s">
        <v>625</v>
      </c>
      <c r="U8" s="333" t="s">
        <v>316</v>
      </c>
      <c r="V8" s="108">
        <f>B7/$B$14*100</f>
        <v>29.403095062638172</v>
      </c>
    </row>
    <row r="9" spans="1:22" ht="35.25" customHeight="1" thickBot="1" x14ac:dyDescent="0.25">
      <c r="A9" s="536" t="s">
        <v>187</v>
      </c>
      <c r="B9" s="401">
        <f>E9+D9+C9</f>
        <v>498</v>
      </c>
      <c r="C9" s="401">
        <v>1</v>
      </c>
      <c r="D9" s="401">
        <v>164</v>
      </c>
      <c r="E9" s="401">
        <v>333</v>
      </c>
      <c r="F9" s="401">
        <f t="shared" si="1"/>
        <v>505</v>
      </c>
      <c r="G9" s="401">
        <v>0</v>
      </c>
      <c r="H9" s="401">
        <v>174</v>
      </c>
      <c r="I9" s="401">
        <v>331</v>
      </c>
      <c r="J9" s="401">
        <f t="shared" si="2"/>
        <v>526</v>
      </c>
      <c r="K9" s="401">
        <v>194</v>
      </c>
      <c r="L9" s="401">
        <v>332</v>
      </c>
      <c r="M9" s="401">
        <f t="shared" si="3"/>
        <v>613</v>
      </c>
      <c r="N9" s="401">
        <v>214</v>
      </c>
      <c r="O9" s="401">
        <v>399</v>
      </c>
      <c r="P9" s="401">
        <f t="shared" si="4"/>
        <v>462</v>
      </c>
      <c r="Q9" s="401">
        <v>181</v>
      </c>
      <c r="R9" s="401">
        <v>281</v>
      </c>
      <c r="S9" s="537" t="s">
        <v>82</v>
      </c>
      <c r="U9" s="333" t="s">
        <v>315</v>
      </c>
      <c r="V9" s="108">
        <f t="shared" ref="V9:V11" si="5">B8/$B$14*100</f>
        <v>2.0633750921149594</v>
      </c>
    </row>
    <row r="10" spans="1:22" ht="35.25" customHeight="1" thickTop="1" thickBot="1" x14ac:dyDescent="0.25">
      <c r="A10" s="535" t="s">
        <v>83</v>
      </c>
      <c r="B10" s="400">
        <f>C10+D10+E10</f>
        <v>1105</v>
      </c>
      <c r="C10" s="400">
        <v>1</v>
      </c>
      <c r="D10" s="400">
        <v>197</v>
      </c>
      <c r="E10" s="400">
        <v>907</v>
      </c>
      <c r="F10" s="400">
        <f>G10+H10+I10</f>
        <v>1139</v>
      </c>
      <c r="G10" s="400">
        <v>1</v>
      </c>
      <c r="H10" s="400">
        <v>184</v>
      </c>
      <c r="I10" s="400">
        <v>954</v>
      </c>
      <c r="J10" s="400">
        <f t="shared" si="2"/>
        <v>1307</v>
      </c>
      <c r="K10" s="400">
        <v>188</v>
      </c>
      <c r="L10" s="400">
        <v>1119</v>
      </c>
      <c r="M10" s="400">
        <f t="shared" si="3"/>
        <v>1290</v>
      </c>
      <c r="N10" s="400">
        <v>195</v>
      </c>
      <c r="O10" s="400">
        <v>1095</v>
      </c>
      <c r="P10" s="400">
        <f t="shared" si="4"/>
        <v>904</v>
      </c>
      <c r="Q10" s="400">
        <v>151</v>
      </c>
      <c r="R10" s="400">
        <v>753</v>
      </c>
      <c r="S10" s="538" t="s">
        <v>626</v>
      </c>
      <c r="U10" s="333" t="s">
        <v>314</v>
      </c>
      <c r="V10" s="108">
        <f t="shared" si="5"/>
        <v>18.349299926308031</v>
      </c>
    </row>
    <row r="11" spans="1:22" ht="35.25" customHeight="1" thickBot="1" x14ac:dyDescent="0.25">
      <c r="A11" s="1029" t="s">
        <v>85</v>
      </c>
      <c r="B11" s="1030">
        <f t="shared" ref="B11:B12" si="6">E11+D11</f>
        <v>33</v>
      </c>
      <c r="C11" s="1030">
        <v>0</v>
      </c>
      <c r="D11" s="1031">
        <v>11</v>
      </c>
      <c r="E11" s="1031">
        <v>22</v>
      </c>
      <c r="F11" s="1030">
        <f t="shared" si="1"/>
        <v>39</v>
      </c>
      <c r="G11" s="1030">
        <v>0</v>
      </c>
      <c r="H11" s="1031">
        <v>13</v>
      </c>
      <c r="I11" s="1031">
        <v>26</v>
      </c>
      <c r="J11" s="1030">
        <f t="shared" si="2"/>
        <v>24</v>
      </c>
      <c r="K11" s="1031">
        <v>10</v>
      </c>
      <c r="L11" s="1031">
        <v>14</v>
      </c>
      <c r="M11" s="1030">
        <f t="shared" si="3"/>
        <v>28</v>
      </c>
      <c r="N11" s="1031">
        <v>14</v>
      </c>
      <c r="O11" s="1031">
        <v>14</v>
      </c>
      <c r="P11" s="1030">
        <f t="shared" si="4"/>
        <v>38</v>
      </c>
      <c r="Q11" s="1031">
        <v>8</v>
      </c>
      <c r="R11" s="1031">
        <v>30</v>
      </c>
      <c r="S11" s="1032" t="s">
        <v>627</v>
      </c>
      <c r="U11" s="333" t="s">
        <v>514</v>
      </c>
      <c r="V11" s="108">
        <f t="shared" si="5"/>
        <v>40.714812085482684</v>
      </c>
    </row>
    <row r="12" spans="1:22" ht="35.25" customHeight="1" thickTop="1" thickBot="1" x14ac:dyDescent="0.25">
      <c r="A12" s="535" t="s">
        <v>87</v>
      </c>
      <c r="B12" s="400">
        <f t="shared" si="6"/>
        <v>224</v>
      </c>
      <c r="C12" s="400">
        <v>0</v>
      </c>
      <c r="D12" s="400">
        <v>69</v>
      </c>
      <c r="E12" s="400">
        <v>155</v>
      </c>
      <c r="F12" s="400">
        <f t="shared" si="1"/>
        <v>102</v>
      </c>
      <c r="G12" s="400">
        <v>0</v>
      </c>
      <c r="H12" s="400">
        <v>23</v>
      </c>
      <c r="I12" s="400">
        <v>79</v>
      </c>
      <c r="J12" s="400">
        <f t="shared" si="2"/>
        <v>89</v>
      </c>
      <c r="K12" s="400">
        <v>20</v>
      </c>
      <c r="L12" s="400">
        <v>69</v>
      </c>
      <c r="M12" s="400">
        <f t="shared" si="3"/>
        <v>77</v>
      </c>
      <c r="N12" s="400">
        <v>13</v>
      </c>
      <c r="O12" s="400">
        <v>64</v>
      </c>
      <c r="P12" s="400">
        <f t="shared" si="4"/>
        <v>51</v>
      </c>
      <c r="Q12" s="400">
        <v>17</v>
      </c>
      <c r="R12" s="400">
        <v>34</v>
      </c>
      <c r="S12" s="538" t="s">
        <v>88</v>
      </c>
      <c r="U12" s="333" t="s">
        <v>513</v>
      </c>
      <c r="V12" s="108">
        <f>B11/$B$14*100</f>
        <v>1.2159174649963154</v>
      </c>
    </row>
    <row r="13" spans="1:22" ht="35.25" customHeight="1" thickTop="1" x14ac:dyDescent="0.2">
      <c r="A13" s="1043" t="s">
        <v>69</v>
      </c>
      <c r="B13" s="1030">
        <v>0</v>
      </c>
      <c r="C13" s="1030">
        <v>0</v>
      </c>
      <c r="D13" s="1030">
        <v>0</v>
      </c>
      <c r="E13" s="1030">
        <v>0</v>
      </c>
      <c r="F13" s="1030">
        <v>0</v>
      </c>
      <c r="G13" s="1030">
        <v>0</v>
      </c>
      <c r="H13" s="1030">
        <v>0</v>
      </c>
      <c r="I13" s="1030">
        <v>0</v>
      </c>
      <c r="J13" s="1030">
        <v>0</v>
      </c>
      <c r="K13" s="1030">
        <v>0</v>
      </c>
      <c r="L13" s="1030">
        <v>0</v>
      </c>
      <c r="M13" s="1030">
        <v>0</v>
      </c>
      <c r="N13" s="1030">
        <v>0</v>
      </c>
      <c r="O13" s="1030">
        <v>0</v>
      </c>
      <c r="P13" s="1030">
        <v>0</v>
      </c>
      <c r="Q13" s="1030">
        <v>0</v>
      </c>
      <c r="R13" s="1030">
        <v>0</v>
      </c>
      <c r="S13" s="1044" t="s">
        <v>70</v>
      </c>
      <c r="U13" s="333" t="s">
        <v>191</v>
      </c>
      <c r="V13" s="108">
        <f>B12/$B$14*100</f>
        <v>8.2535003684598376</v>
      </c>
    </row>
    <row r="14" spans="1:22" s="76" customFormat="1" ht="29.25" customHeight="1" x14ac:dyDescent="0.2">
      <c r="A14" s="1045" t="s">
        <v>42</v>
      </c>
      <c r="B14" s="1046">
        <f t="shared" ref="B14:M14" si="7">SUM(B7:B12)</f>
        <v>2714</v>
      </c>
      <c r="C14" s="1046">
        <f t="shared" si="7"/>
        <v>2</v>
      </c>
      <c r="D14" s="1047">
        <f t="shared" si="7"/>
        <v>821</v>
      </c>
      <c r="E14" s="1047">
        <f t="shared" si="7"/>
        <v>1891</v>
      </c>
      <c r="F14" s="1046">
        <f t="shared" si="7"/>
        <v>2792</v>
      </c>
      <c r="G14" s="1046">
        <f t="shared" si="7"/>
        <v>1</v>
      </c>
      <c r="H14" s="1047">
        <f t="shared" si="7"/>
        <v>850</v>
      </c>
      <c r="I14" s="1047">
        <f t="shared" si="7"/>
        <v>1941</v>
      </c>
      <c r="J14" s="1046">
        <f t="shared" si="7"/>
        <v>2841</v>
      </c>
      <c r="K14" s="1046">
        <f t="shared" si="7"/>
        <v>810</v>
      </c>
      <c r="L14" s="1046">
        <f t="shared" si="7"/>
        <v>2031</v>
      </c>
      <c r="M14" s="1046">
        <f t="shared" si="7"/>
        <v>2811</v>
      </c>
      <c r="N14" s="1046">
        <f t="shared" ref="N14" si="8">SUM(N7:N12)</f>
        <v>775</v>
      </c>
      <c r="O14" s="1046">
        <f>SUM(O7:O12)</f>
        <v>2036</v>
      </c>
      <c r="P14" s="1046">
        <f t="shared" ref="P14:R14" si="9">SUM(P7:P12)</f>
        <v>2200</v>
      </c>
      <c r="Q14" s="1046">
        <f t="shared" si="9"/>
        <v>684</v>
      </c>
      <c r="R14" s="1046">
        <f t="shared" si="9"/>
        <v>1516</v>
      </c>
      <c r="S14" s="1048" t="s">
        <v>43</v>
      </c>
      <c r="U14" s="3"/>
      <c r="V14" s="325">
        <f>SUM(V8:V13)</f>
        <v>99.999999999999986</v>
      </c>
    </row>
    <row r="15" spans="1:22" x14ac:dyDescent="0.2">
      <c r="A15" s="1510" t="s">
        <v>1191</v>
      </c>
      <c r="B15" s="1510"/>
      <c r="C15" s="1510"/>
      <c r="D15" s="1510"/>
      <c r="E15" s="1510"/>
      <c r="F15" s="1510"/>
      <c r="G15" s="2"/>
      <c r="H15" s="2"/>
      <c r="N15" s="1511" t="s">
        <v>1192</v>
      </c>
      <c r="O15" s="1511"/>
      <c r="P15" s="1511"/>
      <c r="Q15" s="1511"/>
      <c r="R15" s="1511"/>
      <c r="S15" s="1511"/>
    </row>
    <row r="18" spans="3:16" x14ac:dyDescent="0.2">
      <c r="C18" s="333"/>
      <c r="D18" s="333"/>
      <c r="E18" s="333"/>
      <c r="G18" s="333"/>
      <c r="H18" s="333"/>
      <c r="I18" s="333"/>
      <c r="J18" s="333"/>
      <c r="K18" s="333"/>
      <c r="L18" s="333"/>
      <c r="M18" s="333"/>
      <c r="N18" s="333"/>
      <c r="O18" s="333"/>
    </row>
    <row r="19" spans="3:16" x14ac:dyDescent="0.2">
      <c r="C19" s="333"/>
      <c r="D19" s="333"/>
      <c r="E19" s="333"/>
      <c r="G19" s="333"/>
      <c r="H19" s="333"/>
      <c r="I19" s="333"/>
      <c r="J19" s="333"/>
      <c r="K19" s="333"/>
      <c r="L19" s="333"/>
      <c r="M19" s="333"/>
      <c r="N19" s="333"/>
      <c r="O19" s="333"/>
    </row>
    <row r="20" spans="3:16" x14ac:dyDescent="0.2">
      <c r="C20" s="333"/>
      <c r="D20" s="333"/>
      <c r="E20" s="333"/>
      <c r="G20" s="333"/>
      <c r="H20" s="333"/>
      <c r="I20" s="333"/>
      <c r="J20" s="333"/>
      <c r="K20" s="333"/>
      <c r="L20" s="333"/>
      <c r="M20" s="333"/>
      <c r="N20" s="333"/>
      <c r="O20" s="333"/>
    </row>
    <row r="21" spans="3:16" x14ac:dyDescent="0.2">
      <c r="C21" s="333"/>
      <c r="D21" s="333"/>
      <c r="E21" s="333"/>
      <c r="G21" s="333"/>
      <c r="H21" s="333"/>
      <c r="I21" s="333"/>
      <c r="J21" s="333"/>
      <c r="K21" s="333"/>
      <c r="L21" s="333"/>
      <c r="M21" s="333"/>
      <c r="N21" s="333"/>
      <c r="O21" s="333"/>
    </row>
    <row r="22" spans="3:16" x14ac:dyDescent="0.2">
      <c r="C22" s="333"/>
      <c r="D22" s="333"/>
      <c r="E22" s="333"/>
      <c r="G22" s="333"/>
      <c r="H22" s="333"/>
      <c r="I22" s="333"/>
      <c r="J22" s="333"/>
      <c r="K22" s="333"/>
      <c r="L22" s="333"/>
      <c r="M22" s="333"/>
      <c r="N22" s="333"/>
      <c r="O22" s="333"/>
    </row>
    <row r="23" spans="3:16" x14ac:dyDescent="0.2">
      <c r="C23" s="333"/>
      <c r="D23" s="333"/>
      <c r="E23" s="333"/>
      <c r="G23" s="333"/>
      <c r="H23" s="333"/>
      <c r="I23" s="333"/>
      <c r="J23" s="333"/>
      <c r="K23" s="333"/>
      <c r="L23" s="333"/>
      <c r="M23" s="333"/>
      <c r="N23" s="333"/>
      <c r="O23" s="333"/>
    </row>
    <row r="25" spans="3:16" x14ac:dyDescent="0.2">
      <c r="P25" s="9"/>
    </row>
  </sheetData>
  <mergeCells count="12">
    <mergeCell ref="A15:F15"/>
    <mergeCell ref="N15:S15"/>
    <mergeCell ref="S5:S6"/>
    <mergeCell ref="A1:S1"/>
    <mergeCell ref="A2:S2"/>
    <mergeCell ref="A3:S3"/>
    <mergeCell ref="A5:A6"/>
    <mergeCell ref="P5:R5"/>
    <mergeCell ref="M5:O5"/>
    <mergeCell ref="J5:L5"/>
    <mergeCell ref="F5:I5"/>
    <mergeCell ref="B5:E5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3"/>
  <dimension ref="A1:Q186"/>
  <sheetViews>
    <sheetView view="pageBreakPreview" topLeftCell="C1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5.7109375" style="38" customWidth="1"/>
    <col min="2" max="2" width="10.42578125" style="40" customWidth="1"/>
    <col min="3" max="11" width="8.7109375" style="38" customWidth="1"/>
    <col min="12" max="12" width="10.7109375" style="38" customWidth="1"/>
    <col min="13" max="13" width="10.7109375" style="40" customWidth="1"/>
    <col min="14" max="14" width="25.7109375" style="38" customWidth="1"/>
    <col min="15" max="257" width="9.140625" style="25"/>
    <col min="258" max="258" width="25.7109375" style="25" customWidth="1"/>
    <col min="259" max="259" width="10.7109375" style="25" customWidth="1"/>
    <col min="260" max="268" width="8.7109375" style="25" customWidth="1"/>
    <col min="269" max="269" width="10.7109375" style="25" customWidth="1"/>
    <col min="270" max="270" width="25.7109375" style="25" customWidth="1"/>
    <col min="271" max="513" width="9.140625" style="25"/>
    <col min="514" max="514" width="25.7109375" style="25" customWidth="1"/>
    <col min="515" max="515" width="10.7109375" style="25" customWidth="1"/>
    <col min="516" max="524" width="8.7109375" style="25" customWidth="1"/>
    <col min="525" max="525" width="10.7109375" style="25" customWidth="1"/>
    <col min="526" max="526" width="25.7109375" style="25" customWidth="1"/>
    <col min="527" max="769" width="9.140625" style="25"/>
    <col min="770" max="770" width="25.7109375" style="25" customWidth="1"/>
    <col min="771" max="771" width="10.7109375" style="25" customWidth="1"/>
    <col min="772" max="780" width="8.7109375" style="25" customWidth="1"/>
    <col min="781" max="781" width="10.7109375" style="25" customWidth="1"/>
    <col min="782" max="782" width="25.7109375" style="25" customWidth="1"/>
    <col min="783" max="1025" width="9.140625" style="25"/>
    <col min="1026" max="1026" width="25.7109375" style="25" customWidth="1"/>
    <col min="1027" max="1027" width="10.7109375" style="25" customWidth="1"/>
    <col min="1028" max="1036" width="8.7109375" style="25" customWidth="1"/>
    <col min="1037" max="1037" width="10.7109375" style="25" customWidth="1"/>
    <col min="1038" max="1038" width="25.7109375" style="25" customWidth="1"/>
    <col min="1039" max="1281" width="9.140625" style="25"/>
    <col min="1282" max="1282" width="25.7109375" style="25" customWidth="1"/>
    <col min="1283" max="1283" width="10.7109375" style="25" customWidth="1"/>
    <col min="1284" max="1292" width="8.7109375" style="25" customWidth="1"/>
    <col min="1293" max="1293" width="10.7109375" style="25" customWidth="1"/>
    <col min="1294" max="1294" width="25.7109375" style="25" customWidth="1"/>
    <col min="1295" max="1537" width="9.140625" style="25"/>
    <col min="1538" max="1538" width="25.7109375" style="25" customWidth="1"/>
    <col min="1539" max="1539" width="10.7109375" style="25" customWidth="1"/>
    <col min="1540" max="1548" width="8.7109375" style="25" customWidth="1"/>
    <col min="1549" max="1549" width="10.7109375" style="25" customWidth="1"/>
    <col min="1550" max="1550" width="25.7109375" style="25" customWidth="1"/>
    <col min="1551" max="1793" width="9.140625" style="25"/>
    <col min="1794" max="1794" width="25.7109375" style="25" customWidth="1"/>
    <col min="1795" max="1795" width="10.7109375" style="25" customWidth="1"/>
    <col min="1796" max="1804" width="8.7109375" style="25" customWidth="1"/>
    <col min="1805" max="1805" width="10.7109375" style="25" customWidth="1"/>
    <col min="1806" max="1806" width="25.7109375" style="25" customWidth="1"/>
    <col min="1807" max="2049" width="9.140625" style="25"/>
    <col min="2050" max="2050" width="25.7109375" style="25" customWidth="1"/>
    <col min="2051" max="2051" width="10.7109375" style="25" customWidth="1"/>
    <col min="2052" max="2060" width="8.7109375" style="25" customWidth="1"/>
    <col min="2061" max="2061" width="10.7109375" style="25" customWidth="1"/>
    <col min="2062" max="2062" width="25.7109375" style="25" customWidth="1"/>
    <col min="2063" max="2305" width="9.140625" style="25"/>
    <col min="2306" max="2306" width="25.7109375" style="25" customWidth="1"/>
    <col min="2307" max="2307" width="10.7109375" style="25" customWidth="1"/>
    <col min="2308" max="2316" width="8.7109375" style="25" customWidth="1"/>
    <col min="2317" max="2317" width="10.7109375" style="25" customWidth="1"/>
    <col min="2318" max="2318" width="25.7109375" style="25" customWidth="1"/>
    <col min="2319" max="2561" width="9.140625" style="25"/>
    <col min="2562" max="2562" width="25.7109375" style="25" customWidth="1"/>
    <col min="2563" max="2563" width="10.7109375" style="25" customWidth="1"/>
    <col min="2564" max="2572" width="8.7109375" style="25" customWidth="1"/>
    <col min="2573" max="2573" width="10.7109375" style="25" customWidth="1"/>
    <col min="2574" max="2574" width="25.7109375" style="25" customWidth="1"/>
    <col min="2575" max="2817" width="9.140625" style="25"/>
    <col min="2818" max="2818" width="25.7109375" style="25" customWidth="1"/>
    <col min="2819" max="2819" width="10.7109375" style="25" customWidth="1"/>
    <col min="2820" max="2828" width="8.7109375" style="25" customWidth="1"/>
    <col min="2829" max="2829" width="10.7109375" style="25" customWidth="1"/>
    <col min="2830" max="2830" width="25.7109375" style="25" customWidth="1"/>
    <col min="2831" max="3073" width="9.140625" style="25"/>
    <col min="3074" max="3074" width="25.7109375" style="25" customWidth="1"/>
    <col min="3075" max="3075" width="10.7109375" style="25" customWidth="1"/>
    <col min="3076" max="3084" width="8.7109375" style="25" customWidth="1"/>
    <col min="3085" max="3085" width="10.7109375" style="25" customWidth="1"/>
    <col min="3086" max="3086" width="25.7109375" style="25" customWidth="1"/>
    <col min="3087" max="3329" width="9.140625" style="25"/>
    <col min="3330" max="3330" width="25.7109375" style="25" customWidth="1"/>
    <col min="3331" max="3331" width="10.7109375" style="25" customWidth="1"/>
    <col min="3332" max="3340" width="8.7109375" style="25" customWidth="1"/>
    <col min="3341" max="3341" width="10.7109375" style="25" customWidth="1"/>
    <col min="3342" max="3342" width="25.7109375" style="25" customWidth="1"/>
    <col min="3343" max="3585" width="9.140625" style="25"/>
    <col min="3586" max="3586" width="25.7109375" style="25" customWidth="1"/>
    <col min="3587" max="3587" width="10.7109375" style="25" customWidth="1"/>
    <col min="3588" max="3596" width="8.7109375" style="25" customWidth="1"/>
    <col min="3597" max="3597" width="10.7109375" style="25" customWidth="1"/>
    <col min="3598" max="3598" width="25.7109375" style="25" customWidth="1"/>
    <col min="3599" max="3841" width="9.140625" style="25"/>
    <col min="3842" max="3842" width="25.7109375" style="25" customWidth="1"/>
    <col min="3843" max="3843" width="10.7109375" style="25" customWidth="1"/>
    <col min="3844" max="3852" width="8.7109375" style="25" customWidth="1"/>
    <col min="3853" max="3853" width="10.7109375" style="25" customWidth="1"/>
    <col min="3854" max="3854" width="25.7109375" style="25" customWidth="1"/>
    <col min="3855" max="4097" width="9.140625" style="25"/>
    <col min="4098" max="4098" width="25.7109375" style="25" customWidth="1"/>
    <col min="4099" max="4099" width="10.7109375" style="25" customWidth="1"/>
    <col min="4100" max="4108" width="8.7109375" style="25" customWidth="1"/>
    <col min="4109" max="4109" width="10.7109375" style="25" customWidth="1"/>
    <col min="4110" max="4110" width="25.7109375" style="25" customWidth="1"/>
    <col min="4111" max="4353" width="9.140625" style="25"/>
    <col min="4354" max="4354" width="25.7109375" style="25" customWidth="1"/>
    <col min="4355" max="4355" width="10.7109375" style="25" customWidth="1"/>
    <col min="4356" max="4364" width="8.7109375" style="25" customWidth="1"/>
    <col min="4365" max="4365" width="10.7109375" style="25" customWidth="1"/>
    <col min="4366" max="4366" width="25.7109375" style="25" customWidth="1"/>
    <col min="4367" max="4609" width="9.140625" style="25"/>
    <col min="4610" max="4610" width="25.7109375" style="25" customWidth="1"/>
    <col min="4611" max="4611" width="10.7109375" style="25" customWidth="1"/>
    <col min="4612" max="4620" width="8.7109375" style="25" customWidth="1"/>
    <col min="4621" max="4621" width="10.7109375" style="25" customWidth="1"/>
    <col min="4622" max="4622" width="25.7109375" style="25" customWidth="1"/>
    <col min="4623" max="4865" width="9.140625" style="25"/>
    <col min="4866" max="4866" width="25.7109375" style="25" customWidth="1"/>
    <col min="4867" max="4867" width="10.7109375" style="25" customWidth="1"/>
    <col min="4868" max="4876" width="8.7109375" style="25" customWidth="1"/>
    <col min="4877" max="4877" width="10.7109375" style="25" customWidth="1"/>
    <col min="4878" max="4878" width="25.7109375" style="25" customWidth="1"/>
    <col min="4879" max="5121" width="9.140625" style="25"/>
    <col min="5122" max="5122" width="25.7109375" style="25" customWidth="1"/>
    <col min="5123" max="5123" width="10.7109375" style="25" customWidth="1"/>
    <col min="5124" max="5132" width="8.7109375" style="25" customWidth="1"/>
    <col min="5133" max="5133" width="10.7109375" style="25" customWidth="1"/>
    <col min="5134" max="5134" width="25.7109375" style="25" customWidth="1"/>
    <col min="5135" max="5377" width="9.140625" style="25"/>
    <col min="5378" max="5378" width="25.7109375" style="25" customWidth="1"/>
    <col min="5379" max="5379" width="10.7109375" style="25" customWidth="1"/>
    <col min="5380" max="5388" width="8.7109375" style="25" customWidth="1"/>
    <col min="5389" max="5389" width="10.7109375" style="25" customWidth="1"/>
    <col min="5390" max="5390" width="25.7109375" style="25" customWidth="1"/>
    <col min="5391" max="5633" width="9.140625" style="25"/>
    <col min="5634" max="5634" width="25.7109375" style="25" customWidth="1"/>
    <col min="5635" max="5635" width="10.7109375" style="25" customWidth="1"/>
    <col min="5636" max="5644" width="8.7109375" style="25" customWidth="1"/>
    <col min="5645" max="5645" width="10.7109375" style="25" customWidth="1"/>
    <col min="5646" max="5646" width="25.7109375" style="25" customWidth="1"/>
    <col min="5647" max="5889" width="9.140625" style="25"/>
    <col min="5890" max="5890" width="25.7109375" style="25" customWidth="1"/>
    <col min="5891" max="5891" width="10.7109375" style="25" customWidth="1"/>
    <col min="5892" max="5900" width="8.7109375" style="25" customWidth="1"/>
    <col min="5901" max="5901" width="10.7109375" style="25" customWidth="1"/>
    <col min="5902" max="5902" width="25.7109375" style="25" customWidth="1"/>
    <col min="5903" max="6145" width="9.140625" style="25"/>
    <col min="6146" max="6146" width="25.7109375" style="25" customWidth="1"/>
    <col min="6147" max="6147" width="10.7109375" style="25" customWidth="1"/>
    <col min="6148" max="6156" width="8.7109375" style="25" customWidth="1"/>
    <col min="6157" max="6157" width="10.7109375" style="25" customWidth="1"/>
    <col min="6158" max="6158" width="25.7109375" style="25" customWidth="1"/>
    <col min="6159" max="6401" width="9.140625" style="25"/>
    <col min="6402" max="6402" width="25.7109375" style="25" customWidth="1"/>
    <col min="6403" max="6403" width="10.7109375" style="25" customWidth="1"/>
    <col min="6404" max="6412" width="8.7109375" style="25" customWidth="1"/>
    <col min="6413" max="6413" width="10.7109375" style="25" customWidth="1"/>
    <col min="6414" max="6414" width="25.7109375" style="25" customWidth="1"/>
    <col min="6415" max="6657" width="9.140625" style="25"/>
    <col min="6658" max="6658" width="25.7109375" style="25" customWidth="1"/>
    <col min="6659" max="6659" width="10.7109375" style="25" customWidth="1"/>
    <col min="6660" max="6668" width="8.7109375" style="25" customWidth="1"/>
    <col min="6669" max="6669" width="10.7109375" style="25" customWidth="1"/>
    <col min="6670" max="6670" width="25.7109375" style="25" customWidth="1"/>
    <col min="6671" max="6913" width="9.140625" style="25"/>
    <col min="6914" max="6914" width="25.7109375" style="25" customWidth="1"/>
    <col min="6915" max="6915" width="10.7109375" style="25" customWidth="1"/>
    <col min="6916" max="6924" width="8.7109375" style="25" customWidth="1"/>
    <col min="6925" max="6925" width="10.7109375" style="25" customWidth="1"/>
    <col min="6926" max="6926" width="25.7109375" style="25" customWidth="1"/>
    <col min="6927" max="7169" width="9.140625" style="25"/>
    <col min="7170" max="7170" width="25.7109375" style="25" customWidth="1"/>
    <col min="7171" max="7171" width="10.7109375" style="25" customWidth="1"/>
    <col min="7172" max="7180" width="8.7109375" style="25" customWidth="1"/>
    <col min="7181" max="7181" width="10.7109375" style="25" customWidth="1"/>
    <col min="7182" max="7182" width="25.7109375" style="25" customWidth="1"/>
    <col min="7183" max="7425" width="9.140625" style="25"/>
    <col min="7426" max="7426" width="25.7109375" style="25" customWidth="1"/>
    <col min="7427" max="7427" width="10.7109375" style="25" customWidth="1"/>
    <col min="7428" max="7436" width="8.7109375" style="25" customWidth="1"/>
    <col min="7437" max="7437" width="10.7109375" style="25" customWidth="1"/>
    <col min="7438" max="7438" width="25.7109375" style="25" customWidth="1"/>
    <col min="7439" max="7681" width="9.140625" style="25"/>
    <col min="7682" max="7682" width="25.7109375" style="25" customWidth="1"/>
    <col min="7683" max="7683" width="10.7109375" style="25" customWidth="1"/>
    <col min="7684" max="7692" width="8.7109375" style="25" customWidth="1"/>
    <col min="7693" max="7693" width="10.7109375" style="25" customWidth="1"/>
    <col min="7694" max="7694" width="25.7109375" style="25" customWidth="1"/>
    <col min="7695" max="7937" width="9.140625" style="25"/>
    <col min="7938" max="7938" width="25.7109375" style="25" customWidth="1"/>
    <col min="7939" max="7939" width="10.7109375" style="25" customWidth="1"/>
    <col min="7940" max="7948" width="8.7109375" style="25" customWidth="1"/>
    <col min="7949" max="7949" width="10.7109375" style="25" customWidth="1"/>
    <col min="7950" max="7950" width="25.7109375" style="25" customWidth="1"/>
    <col min="7951" max="8193" width="9.140625" style="25"/>
    <col min="8194" max="8194" width="25.7109375" style="25" customWidth="1"/>
    <col min="8195" max="8195" width="10.7109375" style="25" customWidth="1"/>
    <col min="8196" max="8204" width="8.7109375" style="25" customWidth="1"/>
    <col min="8205" max="8205" width="10.7109375" style="25" customWidth="1"/>
    <col min="8206" max="8206" width="25.7109375" style="25" customWidth="1"/>
    <col min="8207" max="8449" width="9.140625" style="25"/>
    <col min="8450" max="8450" width="25.7109375" style="25" customWidth="1"/>
    <col min="8451" max="8451" width="10.7109375" style="25" customWidth="1"/>
    <col min="8452" max="8460" width="8.7109375" style="25" customWidth="1"/>
    <col min="8461" max="8461" width="10.7109375" style="25" customWidth="1"/>
    <col min="8462" max="8462" width="25.7109375" style="25" customWidth="1"/>
    <col min="8463" max="8705" width="9.140625" style="25"/>
    <col min="8706" max="8706" width="25.7109375" style="25" customWidth="1"/>
    <col min="8707" max="8707" width="10.7109375" style="25" customWidth="1"/>
    <col min="8708" max="8716" width="8.7109375" style="25" customWidth="1"/>
    <col min="8717" max="8717" width="10.7109375" style="25" customWidth="1"/>
    <col min="8718" max="8718" width="25.7109375" style="25" customWidth="1"/>
    <col min="8719" max="8961" width="9.140625" style="25"/>
    <col min="8962" max="8962" width="25.7109375" style="25" customWidth="1"/>
    <col min="8963" max="8963" width="10.7109375" style="25" customWidth="1"/>
    <col min="8964" max="8972" width="8.7109375" style="25" customWidth="1"/>
    <col min="8973" max="8973" width="10.7109375" style="25" customWidth="1"/>
    <col min="8974" max="8974" width="25.7109375" style="25" customWidth="1"/>
    <col min="8975" max="9217" width="9.140625" style="25"/>
    <col min="9218" max="9218" width="25.7109375" style="25" customWidth="1"/>
    <col min="9219" max="9219" width="10.7109375" style="25" customWidth="1"/>
    <col min="9220" max="9228" width="8.7109375" style="25" customWidth="1"/>
    <col min="9229" max="9229" width="10.7109375" style="25" customWidth="1"/>
    <col min="9230" max="9230" width="25.7109375" style="25" customWidth="1"/>
    <col min="9231" max="9473" width="9.140625" style="25"/>
    <col min="9474" max="9474" width="25.7109375" style="25" customWidth="1"/>
    <col min="9475" max="9475" width="10.7109375" style="25" customWidth="1"/>
    <col min="9476" max="9484" width="8.7109375" style="25" customWidth="1"/>
    <col min="9485" max="9485" width="10.7109375" style="25" customWidth="1"/>
    <col min="9486" max="9486" width="25.7109375" style="25" customWidth="1"/>
    <col min="9487" max="9729" width="9.140625" style="25"/>
    <col min="9730" max="9730" width="25.7109375" style="25" customWidth="1"/>
    <col min="9731" max="9731" width="10.7109375" style="25" customWidth="1"/>
    <col min="9732" max="9740" width="8.7109375" style="25" customWidth="1"/>
    <col min="9741" max="9741" width="10.7109375" style="25" customWidth="1"/>
    <col min="9742" max="9742" width="25.7109375" style="25" customWidth="1"/>
    <col min="9743" max="9985" width="9.140625" style="25"/>
    <col min="9986" max="9986" width="25.7109375" style="25" customWidth="1"/>
    <col min="9987" max="9987" width="10.7109375" style="25" customWidth="1"/>
    <col min="9988" max="9996" width="8.7109375" style="25" customWidth="1"/>
    <col min="9997" max="9997" width="10.7109375" style="25" customWidth="1"/>
    <col min="9998" max="9998" width="25.7109375" style="25" customWidth="1"/>
    <col min="9999" max="10241" width="9.140625" style="25"/>
    <col min="10242" max="10242" width="25.7109375" style="25" customWidth="1"/>
    <col min="10243" max="10243" width="10.7109375" style="25" customWidth="1"/>
    <col min="10244" max="10252" width="8.7109375" style="25" customWidth="1"/>
    <col min="10253" max="10253" width="10.7109375" style="25" customWidth="1"/>
    <col min="10254" max="10254" width="25.7109375" style="25" customWidth="1"/>
    <col min="10255" max="10497" width="9.140625" style="25"/>
    <col min="10498" max="10498" width="25.7109375" style="25" customWidth="1"/>
    <col min="10499" max="10499" width="10.7109375" style="25" customWidth="1"/>
    <col min="10500" max="10508" width="8.7109375" style="25" customWidth="1"/>
    <col min="10509" max="10509" width="10.7109375" style="25" customWidth="1"/>
    <col min="10510" max="10510" width="25.7109375" style="25" customWidth="1"/>
    <col min="10511" max="10753" width="9.140625" style="25"/>
    <col min="10754" max="10754" width="25.7109375" style="25" customWidth="1"/>
    <col min="10755" max="10755" width="10.7109375" style="25" customWidth="1"/>
    <col min="10756" max="10764" width="8.7109375" style="25" customWidth="1"/>
    <col min="10765" max="10765" width="10.7109375" style="25" customWidth="1"/>
    <col min="10766" max="10766" width="25.7109375" style="25" customWidth="1"/>
    <col min="10767" max="11009" width="9.140625" style="25"/>
    <col min="11010" max="11010" width="25.7109375" style="25" customWidth="1"/>
    <col min="11011" max="11011" width="10.7109375" style="25" customWidth="1"/>
    <col min="11012" max="11020" width="8.7109375" style="25" customWidth="1"/>
    <col min="11021" max="11021" width="10.7109375" style="25" customWidth="1"/>
    <col min="11022" max="11022" width="25.7109375" style="25" customWidth="1"/>
    <col min="11023" max="11265" width="9.140625" style="25"/>
    <col min="11266" max="11266" width="25.7109375" style="25" customWidth="1"/>
    <col min="11267" max="11267" width="10.7109375" style="25" customWidth="1"/>
    <col min="11268" max="11276" width="8.7109375" style="25" customWidth="1"/>
    <col min="11277" max="11277" width="10.7109375" style="25" customWidth="1"/>
    <col min="11278" max="11278" width="25.7109375" style="25" customWidth="1"/>
    <col min="11279" max="11521" width="9.140625" style="25"/>
    <col min="11522" max="11522" width="25.7109375" style="25" customWidth="1"/>
    <col min="11523" max="11523" width="10.7109375" style="25" customWidth="1"/>
    <col min="11524" max="11532" width="8.7109375" style="25" customWidth="1"/>
    <col min="11533" max="11533" width="10.7109375" style="25" customWidth="1"/>
    <col min="11534" max="11534" width="25.7109375" style="25" customWidth="1"/>
    <col min="11535" max="11777" width="9.140625" style="25"/>
    <col min="11778" max="11778" width="25.7109375" style="25" customWidth="1"/>
    <col min="11779" max="11779" width="10.7109375" style="25" customWidth="1"/>
    <col min="11780" max="11788" width="8.7109375" style="25" customWidth="1"/>
    <col min="11789" max="11789" width="10.7109375" style="25" customWidth="1"/>
    <col min="11790" max="11790" width="25.7109375" style="25" customWidth="1"/>
    <col min="11791" max="12033" width="9.140625" style="25"/>
    <col min="12034" max="12034" width="25.7109375" style="25" customWidth="1"/>
    <col min="12035" max="12035" width="10.7109375" style="25" customWidth="1"/>
    <col min="12036" max="12044" width="8.7109375" style="25" customWidth="1"/>
    <col min="12045" max="12045" width="10.7109375" style="25" customWidth="1"/>
    <col min="12046" max="12046" width="25.7109375" style="25" customWidth="1"/>
    <col min="12047" max="12289" width="9.140625" style="25"/>
    <col min="12290" max="12290" width="25.7109375" style="25" customWidth="1"/>
    <col min="12291" max="12291" width="10.7109375" style="25" customWidth="1"/>
    <col min="12292" max="12300" width="8.7109375" style="25" customWidth="1"/>
    <col min="12301" max="12301" width="10.7109375" style="25" customWidth="1"/>
    <col min="12302" max="12302" width="25.7109375" style="25" customWidth="1"/>
    <col min="12303" max="12545" width="9.140625" style="25"/>
    <col min="12546" max="12546" width="25.7109375" style="25" customWidth="1"/>
    <col min="12547" max="12547" width="10.7109375" style="25" customWidth="1"/>
    <col min="12548" max="12556" width="8.7109375" style="25" customWidth="1"/>
    <col min="12557" max="12557" width="10.7109375" style="25" customWidth="1"/>
    <col min="12558" max="12558" width="25.7109375" style="25" customWidth="1"/>
    <col min="12559" max="12801" width="9.140625" style="25"/>
    <col min="12802" max="12802" width="25.7109375" style="25" customWidth="1"/>
    <col min="12803" max="12803" width="10.7109375" style="25" customWidth="1"/>
    <col min="12804" max="12812" width="8.7109375" style="25" customWidth="1"/>
    <col min="12813" max="12813" width="10.7109375" style="25" customWidth="1"/>
    <col min="12814" max="12814" width="25.7109375" style="25" customWidth="1"/>
    <col min="12815" max="13057" width="9.140625" style="25"/>
    <col min="13058" max="13058" width="25.7109375" style="25" customWidth="1"/>
    <col min="13059" max="13059" width="10.7109375" style="25" customWidth="1"/>
    <col min="13060" max="13068" width="8.7109375" style="25" customWidth="1"/>
    <col min="13069" max="13069" width="10.7109375" style="25" customWidth="1"/>
    <col min="13070" max="13070" width="25.7109375" style="25" customWidth="1"/>
    <col min="13071" max="13313" width="9.140625" style="25"/>
    <col min="13314" max="13314" width="25.7109375" style="25" customWidth="1"/>
    <col min="13315" max="13315" width="10.7109375" style="25" customWidth="1"/>
    <col min="13316" max="13324" width="8.7109375" style="25" customWidth="1"/>
    <col min="13325" max="13325" width="10.7109375" style="25" customWidth="1"/>
    <col min="13326" max="13326" width="25.7109375" style="25" customWidth="1"/>
    <col min="13327" max="13569" width="9.140625" style="25"/>
    <col min="13570" max="13570" width="25.7109375" style="25" customWidth="1"/>
    <col min="13571" max="13571" width="10.7109375" style="25" customWidth="1"/>
    <col min="13572" max="13580" width="8.7109375" style="25" customWidth="1"/>
    <col min="13581" max="13581" width="10.7109375" style="25" customWidth="1"/>
    <col min="13582" max="13582" width="25.7109375" style="25" customWidth="1"/>
    <col min="13583" max="13825" width="9.140625" style="25"/>
    <col min="13826" max="13826" width="25.7109375" style="25" customWidth="1"/>
    <col min="13827" max="13827" width="10.7109375" style="25" customWidth="1"/>
    <col min="13828" max="13836" width="8.7109375" style="25" customWidth="1"/>
    <col min="13837" max="13837" width="10.7109375" style="25" customWidth="1"/>
    <col min="13838" max="13838" width="25.7109375" style="25" customWidth="1"/>
    <col min="13839" max="14081" width="9.140625" style="25"/>
    <col min="14082" max="14082" width="25.7109375" style="25" customWidth="1"/>
    <col min="14083" max="14083" width="10.7109375" style="25" customWidth="1"/>
    <col min="14084" max="14092" width="8.7109375" style="25" customWidth="1"/>
    <col min="14093" max="14093" width="10.7109375" style="25" customWidth="1"/>
    <col min="14094" max="14094" width="25.7109375" style="25" customWidth="1"/>
    <col min="14095" max="14337" width="9.140625" style="25"/>
    <col min="14338" max="14338" width="25.7109375" style="25" customWidth="1"/>
    <col min="14339" max="14339" width="10.7109375" style="25" customWidth="1"/>
    <col min="14340" max="14348" width="8.7109375" style="25" customWidth="1"/>
    <col min="14349" max="14349" width="10.7109375" style="25" customWidth="1"/>
    <col min="14350" max="14350" width="25.7109375" style="25" customWidth="1"/>
    <col min="14351" max="14593" width="9.140625" style="25"/>
    <col min="14594" max="14594" width="25.7109375" style="25" customWidth="1"/>
    <col min="14595" max="14595" width="10.7109375" style="25" customWidth="1"/>
    <col min="14596" max="14604" width="8.7109375" style="25" customWidth="1"/>
    <col min="14605" max="14605" width="10.7109375" style="25" customWidth="1"/>
    <col min="14606" max="14606" width="25.7109375" style="25" customWidth="1"/>
    <col min="14607" max="14849" width="9.140625" style="25"/>
    <col min="14850" max="14850" width="25.7109375" style="25" customWidth="1"/>
    <col min="14851" max="14851" width="10.7109375" style="25" customWidth="1"/>
    <col min="14852" max="14860" width="8.7109375" style="25" customWidth="1"/>
    <col min="14861" max="14861" width="10.7109375" style="25" customWidth="1"/>
    <col min="14862" max="14862" width="25.7109375" style="25" customWidth="1"/>
    <col min="14863" max="15105" width="9.140625" style="25"/>
    <col min="15106" max="15106" width="25.7109375" style="25" customWidth="1"/>
    <col min="15107" max="15107" width="10.7109375" style="25" customWidth="1"/>
    <col min="15108" max="15116" width="8.7109375" style="25" customWidth="1"/>
    <col min="15117" max="15117" width="10.7109375" style="25" customWidth="1"/>
    <col min="15118" max="15118" width="25.7109375" style="25" customWidth="1"/>
    <col min="15119" max="15361" width="9.140625" style="25"/>
    <col min="15362" max="15362" width="25.7109375" style="25" customWidth="1"/>
    <col min="15363" max="15363" width="10.7109375" style="25" customWidth="1"/>
    <col min="15364" max="15372" width="8.7109375" style="25" customWidth="1"/>
    <col min="15373" max="15373" width="10.7109375" style="25" customWidth="1"/>
    <col min="15374" max="15374" width="25.7109375" style="25" customWidth="1"/>
    <col min="15375" max="15617" width="9.140625" style="25"/>
    <col min="15618" max="15618" width="25.7109375" style="25" customWidth="1"/>
    <col min="15619" max="15619" width="10.7109375" style="25" customWidth="1"/>
    <col min="15620" max="15628" width="8.7109375" style="25" customWidth="1"/>
    <col min="15629" max="15629" width="10.7109375" style="25" customWidth="1"/>
    <col min="15630" max="15630" width="25.7109375" style="25" customWidth="1"/>
    <col min="15631" max="15873" width="9.140625" style="25"/>
    <col min="15874" max="15874" width="25.7109375" style="25" customWidth="1"/>
    <col min="15875" max="15875" width="10.7109375" style="25" customWidth="1"/>
    <col min="15876" max="15884" width="8.7109375" style="25" customWidth="1"/>
    <col min="15885" max="15885" width="10.7109375" style="25" customWidth="1"/>
    <col min="15886" max="15886" width="25.7109375" style="25" customWidth="1"/>
    <col min="15887" max="16129" width="9.140625" style="25"/>
    <col min="16130" max="16130" width="25.7109375" style="25" customWidth="1"/>
    <col min="16131" max="16131" width="10.7109375" style="25" customWidth="1"/>
    <col min="16132" max="16140" width="8.7109375" style="25" customWidth="1"/>
    <col min="16141" max="16141" width="10.7109375" style="25" customWidth="1"/>
    <col min="16142" max="16142" width="25.7109375" style="25" customWidth="1"/>
    <col min="16143" max="16384" width="9.140625" style="25"/>
  </cols>
  <sheetData>
    <row r="1" spans="1:14" s="19" customFormat="1" ht="21.95" customHeight="1" x14ac:dyDescent="0.2">
      <c r="A1" s="1554" t="s">
        <v>828</v>
      </c>
      <c r="B1" s="1554"/>
      <c r="C1" s="1554"/>
      <c r="D1" s="1554"/>
      <c r="E1" s="1554"/>
      <c r="F1" s="1554"/>
      <c r="G1" s="1554"/>
      <c r="H1" s="1554"/>
      <c r="I1" s="1554"/>
      <c r="J1" s="1554"/>
      <c r="K1" s="1554"/>
      <c r="L1" s="1554"/>
      <c r="M1" s="1554"/>
      <c r="N1" s="1554"/>
    </row>
    <row r="2" spans="1:14" s="21" customFormat="1" ht="19.5" customHeight="1" x14ac:dyDescent="0.2">
      <c r="A2" s="1286" t="s">
        <v>743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</row>
    <row r="3" spans="1:14" s="82" customFormat="1" ht="17.25" customHeight="1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4" s="82" customFormat="1" ht="18" customHeight="1" x14ac:dyDescent="0.25">
      <c r="A4" s="1286" t="s">
        <v>339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</row>
    <row r="5" spans="1:14" ht="13.5" x14ac:dyDescent="0.25">
      <c r="A5" s="255" t="s">
        <v>803</v>
      </c>
      <c r="B5" s="1205"/>
      <c r="C5" s="1206"/>
      <c r="D5" s="1206"/>
      <c r="E5" s="1206"/>
      <c r="F5" s="1206"/>
      <c r="G5" s="1206"/>
      <c r="H5" s="1206"/>
      <c r="I5" s="1206"/>
      <c r="J5" s="1204"/>
      <c r="K5" s="1206"/>
      <c r="L5" s="1206"/>
      <c r="M5" s="1205"/>
      <c r="N5" s="1157" t="s">
        <v>804</v>
      </c>
    </row>
    <row r="6" spans="1:14" ht="16.5" thickBot="1" x14ac:dyDescent="0.25">
      <c r="A6" s="1555" t="s">
        <v>430</v>
      </c>
      <c r="B6" s="1555" t="s">
        <v>405</v>
      </c>
      <c r="C6" s="1396" t="s">
        <v>657</v>
      </c>
      <c r="D6" s="1552"/>
      <c r="E6" s="1552"/>
      <c r="F6" s="1552"/>
      <c r="G6" s="1552"/>
      <c r="H6" s="1552"/>
      <c r="I6" s="1552"/>
      <c r="J6" s="1552"/>
      <c r="K6" s="1552"/>
      <c r="L6" s="1553"/>
      <c r="M6" s="1418" t="s">
        <v>404</v>
      </c>
      <c r="N6" s="1418" t="s">
        <v>431</v>
      </c>
    </row>
    <row r="7" spans="1:14" ht="29.25" customHeight="1" thickTop="1" x14ac:dyDescent="0.2">
      <c r="A7" s="1556"/>
      <c r="B7" s="1557"/>
      <c r="C7" s="396" t="s">
        <v>387</v>
      </c>
      <c r="D7" s="54" t="s">
        <v>338</v>
      </c>
      <c r="E7" s="59" t="s">
        <v>194</v>
      </c>
      <c r="F7" s="77" t="s">
        <v>159</v>
      </c>
      <c r="G7" s="77" t="s">
        <v>67</v>
      </c>
      <c r="H7" s="77" t="s">
        <v>65</v>
      </c>
      <c r="I7" s="77" t="s">
        <v>63</v>
      </c>
      <c r="J7" s="77" t="s">
        <v>61</v>
      </c>
      <c r="K7" s="77" t="s">
        <v>59</v>
      </c>
      <c r="L7" s="68" t="s">
        <v>57</v>
      </c>
      <c r="M7" s="1419"/>
      <c r="N7" s="1419"/>
    </row>
    <row r="8" spans="1:14" ht="13.5" customHeight="1" thickBot="1" x14ac:dyDescent="0.25">
      <c r="A8" s="1558" t="s">
        <v>354</v>
      </c>
      <c r="B8" s="133" t="s">
        <v>547</v>
      </c>
      <c r="C8" s="597">
        <f>SUM(D8:L8)</f>
        <v>2</v>
      </c>
      <c r="D8" s="176">
        <v>0</v>
      </c>
      <c r="E8" s="176">
        <v>1</v>
      </c>
      <c r="F8" s="176">
        <v>0</v>
      </c>
      <c r="G8" s="176">
        <v>0</v>
      </c>
      <c r="H8" s="176">
        <v>0</v>
      </c>
      <c r="I8" s="176">
        <v>1</v>
      </c>
      <c r="J8" s="176">
        <v>0</v>
      </c>
      <c r="K8" s="176">
        <v>0</v>
      </c>
      <c r="L8" s="176">
        <v>0</v>
      </c>
      <c r="M8" s="58" t="s">
        <v>178</v>
      </c>
      <c r="N8" s="1313" t="s">
        <v>471</v>
      </c>
    </row>
    <row r="9" spans="1:14" ht="13.5" customHeight="1" thickTop="1" thickBot="1" x14ac:dyDescent="0.25">
      <c r="A9" s="1530"/>
      <c r="B9" s="134" t="s">
        <v>548</v>
      </c>
      <c r="C9" s="608">
        <f t="shared" ref="C9:C46" si="0">SUM(D9:L9)</f>
        <v>0</v>
      </c>
      <c r="D9" s="155">
        <v>0</v>
      </c>
      <c r="E9" s="155">
        <v>0</v>
      </c>
      <c r="F9" s="155">
        <v>0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56" t="s">
        <v>425</v>
      </c>
      <c r="N9" s="1302"/>
    </row>
    <row r="10" spans="1:14" s="22" customFormat="1" ht="13.5" customHeight="1" thickTop="1" thickBot="1" x14ac:dyDescent="0.25">
      <c r="A10" s="1531"/>
      <c r="B10" s="134" t="s">
        <v>42</v>
      </c>
      <c r="C10" s="148">
        <f t="shared" si="0"/>
        <v>2</v>
      </c>
      <c r="D10" s="148">
        <f t="shared" ref="D10:K10" si="1">D8+D9</f>
        <v>0</v>
      </c>
      <c r="E10" s="148">
        <f t="shared" si="1"/>
        <v>1</v>
      </c>
      <c r="F10" s="148">
        <f t="shared" si="1"/>
        <v>0</v>
      </c>
      <c r="G10" s="148">
        <f t="shared" si="1"/>
        <v>0</v>
      </c>
      <c r="H10" s="148">
        <f t="shared" si="1"/>
        <v>0</v>
      </c>
      <c r="I10" s="148">
        <f t="shared" si="1"/>
        <v>1</v>
      </c>
      <c r="J10" s="148">
        <f t="shared" si="1"/>
        <v>0</v>
      </c>
      <c r="K10" s="148">
        <f t="shared" si="1"/>
        <v>0</v>
      </c>
      <c r="L10" s="148">
        <f>L8+L9</f>
        <v>0</v>
      </c>
      <c r="M10" s="56" t="s">
        <v>43</v>
      </c>
      <c r="N10" s="1302"/>
    </row>
    <row r="11" spans="1:14" ht="13.5" customHeight="1" thickTop="1" thickBot="1" x14ac:dyDescent="0.25">
      <c r="A11" s="1526" t="s">
        <v>241</v>
      </c>
      <c r="B11" s="135" t="s">
        <v>547</v>
      </c>
      <c r="C11" s="368">
        <f t="shared" si="0"/>
        <v>3</v>
      </c>
      <c r="D11" s="178">
        <v>0</v>
      </c>
      <c r="E11" s="178">
        <v>0</v>
      </c>
      <c r="F11" s="178">
        <v>2</v>
      </c>
      <c r="G11" s="178">
        <v>1</v>
      </c>
      <c r="H11" s="178">
        <v>0</v>
      </c>
      <c r="I11" s="178">
        <v>0</v>
      </c>
      <c r="J11" s="178">
        <v>0</v>
      </c>
      <c r="K11" s="178">
        <v>0</v>
      </c>
      <c r="L11" s="178">
        <v>0</v>
      </c>
      <c r="M11" s="129" t="s">
        <v>178</v>
      </c>
      <c r="N11" s="1300" t="s">
        <v>242</v>
      </c>
    </row>
    <row r="12" spans="1:14" ht="13.5" customHeight="1" thickTop="1" thickBot="1" x14ac:dyDescent="0.25">
      <c r="A12" s="1527"/>
      <c r="B12" s="136" t="s">
        <v>548</v>
      </c>
      <c r="C12" s="368">
        <f t="shared" si="0"/>
        <v>0</v>
      </c>
      <c r="D12" s="178">
        <v>0</v>
      </c>
      <c r="E12" s="178">
        <v>0</v>
      </c>
      <c r="F12" s="178">
        <v>0</v>
      </c>
      <c r="G12" s="178">
        <v>0</v>
      </c>
      <c r="H12" s="178">
        <v>0</v>
      </c>
      <c r="I12" s="178">
        <v>0</v>
      </c>
      <c r="J12" s="178">
        <v>0</v>
      </c>
      <c r="K12" s="178">
        <v>0</v>
      </c>
      <c r="L12" s="178">
        <v>0</v>
      </c>
      <c r="M12" s="57" t="s">
        <v>425</v>
      </c>
      <c r="N12" s="1300"/>
    </row>
    <row r="13" spans="1:14" s="22" customFormat="1" ht="13.5" customHeight="1" thickTop="1" thickBot="1" x14ac:dyDescent="0.25">
      <c r="A13" s="1528"/>
      <c r="B13" s="136" t="s">
        <v>42</v>
      </c>
      <c r="C13" s="150">
        <f t="shared" si="0"/>
        <v>3</v>
      </c>
      <c r="D13" s="150">
        <f t="shared" ref="D13:K13" si="2">D11+D12</f>
        <v>0</v>
      </c>
      <c r="E13" s="150">
        <f t="shared" si="2"/>
        <v>0</v>
      </c>
      <c r="F13" s="150">
        <f t="shared" si="2"/>
        <v>2</v>
      </c>
      <c r="G13" s="150">
        <f t="shared" si="2"/>
        <v>1</v>
      </c>
      <c r="H13" s="150">
        <f t="shared" si="2"/>
        <v>0</v>
      </c>
      <c r="I13" s="150">
        <f t="shared" si="2"/>
        <v>0</v>
      </c>
      <c r="J13" s="150">
        <f t="shared" si="2"/>
        <v>0</v>
      </c>
      <c r="K13" s="150">
        <f t="shared" si="2"/>
        <v>0</v>
      </c>
      <c r="L13" s="150">
        <f>L11+L12</f>
        <v>0</v>
      </c>
      <c r="M13" s="57" t="s">
        <v>43</v>
      </c>
      <c r="N13" s="1300"/>
    </row>
    <row r="14" spans="1:14" ht="13.5" customHeight="1" thickTop="1" thickBot="1" x14ac:dyDescent="0.25">
      <c r="A14" s="1529" t="s">
        <v>355</v>
      </c>
      <c r="B14" s="133" t="s">
        <v>547</v>
      </c>
      <c r="C14" s="608">
        <f t="shared" si="0"/>
        <v>9</v>
      </c>
      <c r="D14" s="155">
        <v>0</v>
      </c>
      <c r="E14" s="155">
        <v>2</v>
      </c>
      <c r="F14" s="155">
        <v>0</v>
      </c>
      <c r="G14" s="155">
        <v>3</v>
      </c>
      <c r="H14" s="155">
        <v>1</v>
      </c>
      <c r="I14" s="155">
        <v>2</v>
      </c>
      <c r="J14" s="155">
        <v>1</v>
      </c>
      <c r="K14" s="155">
        <v>0</v>
      </c>
      <c r="L14" s="155">
        <v>0</v>
      </c>
      <c r="M14" s="58" t="s">
        <v>178</v>
      </c>
      <c r="N14" s="1302" t="s">
        <v>349</v>
      </c>
    </row>
    <row r="15" spans="1:14" ht="13.5" customHeight="1" thickTop="1" thickBot="1" x14ac:dyDescent="0.25">
      <c r="A15" s="1530"/>
      <c r="B15" s="134" t="s">
        <v>548</v>
      </c>
      <c r="C15" s="608">
        <f t="shared" si="0"/>
        <v>1</v>
      </c>
      <c r="D15" s="155">
        <v>0</v>
      </c>
      <c r="E15" s="155">
        <v>0</v>
      </c>
      <c r="F15" s="155">
        <v>0</v>
      </c>
      <c r="G15" s="155">
        <v>0</v>
      </c>
      <c r="H15" s="155">
        <v>1</v>
      </c>
      <c r="I15" s="155">
        <v>0</v>
      </c>
      <c r="J15" s="155">
        <v>0</v>
      </c>
      <c r="K15" s="155">
        <v>0</v>
      </c>
      <c r="L15" s="155">
        <v>0</v>
      </c>
      <c r="M15" s="56" t="s">
        <v>425</v>
      </c>
      <c r="N15" s="1302"/>
    </row>
    <row r="16" spans="1:14" s="22" customFormat="1" ht="13.5" customHeight="1" thickTop="1" thickBot="1" x14ac:dyDescent="0.25">
      <c r="A16" s="1531"/>
      <c r="B16" s="134" t="s">
        <v>42</v>
      </c>
      <c r="C16" s="148">
        <f t="shared" si="0"/>
        <v>10</v>
      </c>
      <c r="D16" s="148">
        <f t="shared" ref="D16" si="3">D14+D15</f>
        <v>0</v>
      </c>
      <c r="E16" s="148">
        <f t="shared" ref="E16" si="4">E14+E15</f>
        <v>2</v>
      </c>
      <c r="F16" s="148">
        <f t="shared" ref="F16" si="5">F14+F15</f>
        <v>0</v>
      </c>
      <c r="G16" s="148">
        <f t="shared" ref="G16" si="6">G14+G15</f>
        <v>3</v>
      </c>
      <c r="H16" s="148">
        <f t="shared" ref="H16" si="7">H14+H15</f>
        <v>2</v>
      </c>
      <c r="I16" s="148">
        <f t="shared" ref="I16" si="8">I14+I15</f>
        <v>2</v>
      </c>
      <c r="J16" s="148">
        <f t="shared" ref="J16" si="9">J14+J15</f>
        <v>1</v>
      </c>
      <c r="K16" s="148">
        <f t="shared" ref="K16" si="10">K14+K15</f>
        <v>0</v>
      </c>
      <c r="L16" s="148">
        <f>L14+L15</f>
        <v>0</v>
      </c>
      <c r="M16" s="56" t="s">
        <v>43</v>
      </c>
      <c r="N16" s="1302"/>
    </row>
    <row r="17" spans="1:14" ht="13.5" customHeight="1" thickTop="1" thickBot="1" x14ac:dyDescent="0.25">
      <c r="A17" s="1526" t="s">
        <v>243</v>
      </c>
      <c r="B17" s="135" t="s">
        <v>547</v>
      </c>
      <c r="C17" s="368">
        <f t="shared" si="0"/>
        <v>3</v>
      </c>
      <c r="D17" s="178">
        <v>0</v>
      </c>
      <c r="E17" s="178">
        <v>0</v>
      </c>
      <c r="F17" s="178">
        <v>0</v>
      </c>
      <c r="G17" s="178">
        <v>0</v>
      </c>
      <c r="H17" s="178">
        <v>1</v>
      </c>
      <c r="I17" s="178">
        <v>1</v>
      </c>
      <c r="J17" s="178">
        <v>0</v>
      </c>
      <c r="K17" s="178">
        <v>1</v>
      </c>
      <c r="L17" s="178">
        <v>0</v>
      </c>
      <c r="M17" s="129" t="s">
        <v>178</v>
      </c>
      <c r="N17" s="1300" t="s">
        <v>244</v>
      </c>
    </row>
    <row r="18" spans="1:14" ht="13.5" customHeight="1" thickTop="1" thickBot="1" x14ac:dyDescent="0.25">
      <c r="A18" s="1527"/>
      <c r="B18" s="136" t="s">
        <v>548</v>
      </c>
      <c r="C18" s="368">
        <f t="shared" si="0"/>
        <v>1</v>
      </c>
      <c r="D18" s="178">
        <v>0</v>
      </c>
      <c r="E18" s="178">
        <v>0</v>
      </c>
      <c r="F18" s="178">
        <v>1</v>
      </c>
      <c r="G18" s="178">
        <v>0</v>
      </c>
      <c r="H18" s="178">
        <v>0</v>
      </c>
      <c r="I18" s="178">
        <v>0</v>
      </c>
      <c r="J18" s="178">
        <v>0</v>
      </c>
      <c r="K18" s="178">
        <v>0</v>
      </c>
      <c r="L18" s="178">
        <v>0</v>
      </c>
      <c r="M18" s="57" t="s">
        <v>425</v>
      </c>
      <c r="N18" s="1300"/>
    </row>
    <row r="19" spans="1:14" s="22" customFormat="1" ht="13.5" customHeight="1" thickTop="1" thickBot="1" x14ac:dyDescent="0.25">
      <c r="A19" s="1528"/>
      <c r="B19" s="136" t="s">
        <v>42</v>
      </c>
      <c r="C19" s="150">
        <f t="shared" si="0"/>
        <v>4</v>
      </c>
      <c r="D19" s="150">
        <f t="shared" ref="D19" si="11">D17+D18</f>
        <v>0</v>
      </c>
      <c r="E19" s="150">
        <f t="shared" ref="E19" si="12">E17+E18</f>
        <v>0</v>
      </c>
      <c r="F19" s="150">
        <f t="shared" ref="F19" si="13">F17+F18</f>
        <v>1</v>
      </c>
      <c r="G19" s="150">
        <f t="shared" ref="G19" si="14">G17+G18</f>
        <v>0</v>
      </c>
      <c r="H19" s="150">
        <f t="shared" ref="H19" si="15">H17+H18</f>
        <v>1</v>
      </c>
      <c r="I19" s="150">
        <f t="shared" ref="I19" si="16">I17+I18</f>
        <v>1</v>
      </c>
      <c r="J19" s="150">
        <f t="shared" ref="J19" si="17">J17+J18</f>
        <v>0</v>
      </c>
      <c r="K19" s="150">
        <f t="shared" ref="K19" si="18">K17+K18</f>
        <v>1</v>
      </c>
      <c r="L19" s="150">
        <f>L17+L18</f>
        <v>0</v>
      </c>
      <c r="M19" s="57" t="s">
        <v>43</v>
      </c>
      <c r="N19" s="1300"/>
    </row>
    <row r="20" spans="1:14" ht="13.5" customHeight="1" thickTop="1" thickBot="1" x14ac:dyDescent="0.25">
      <c r="A20" s="1529" t="s">
        <v>356</v>
      </c>
      <c r="B20" s="133" t="s">
        <v>547</v>
      </c>
      <c r="C20" s="608">
        <f t="shared" si="0"/>
        <v>3</v>
      </c>
      <c r="D20" s="155">
        <v>0</v>
      </c>
      <c r="E20" s="155">
        <v>2</v>
      </c>
      <c r="F20" s="155">
        <v>0</v>
      </c>
      <c r="G20" s="155">
        <v>0</v>
      </c>
      <c r="H20" s="155">
        <v>1</v>
      </c>
      <c r="I20" s="155">
        <v>0</v>
      </c>
      <c r="J20" s="155">
        <v>0</v>
      </c>
      <c r="K20" s="155">
        <v>0</v>
      </c>
      <c r="L20" s="155">
        <v>0</v>
      </c>
      <c r="M20" s="58" t="s">
        <v>178</v>
      </c>
      <c r="N20" s="1302" t="s">
        <v>350</v>
      </c>
    </row>
    <row r="21" spans="1:14" ht="13.5" customHeight="1" thickTop="1" thickBot="1" x14ac:dyDescent="0.25">
      <c r="A21" s="1530"/>
      <c r="B21" s="134" t="s">
        <v>548</v>
      </c>
      <c r="C21" s="608">
        <f t="shared" si="0"/>
        <v>0</v>
      </c>
      <c r="D21" s="155">
        <v>0</v>
      </c>
      <c r="E21" s="155">
        <v>0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56" t="s">
        <v>425</v>
      </c>
      <c r="N21" s="1302"/>
    </row>
    <row r="22" spans="1:14" s="22" customFormat="1" ht="13.5" customHeight="1" thickTop="1" thickBot="1" x14ac:dyDescent="0.25">
      <c r="A22" s="1531"/>
      <c r="B22" s="134" t="s">
        <v>42</v>
      </c>
      <c r="C22" s="148">
        <f t="shared" si="0"/>
        <v>3</v>
      </c>
      <c r="D22" s="148">
        <f t="shared" ref="D22" si="19">D20+D21</f>
        <v>0</v>
      </c>
      <c r="E22" s="148">
        <f t="shared" ref="E22" si="20">E20+E21</f>
        <v>2</v>
      </c>
      <c r="F22" s="148">
        <f t="shared" ref="F22" si="21">F20+F21</f>
        <v>0</v>
      </c>
      <c r="G22" s="148">
        <f t="shared" ref="G22" si="22">G20+G21</f>
        <v>0</v>
      </c>
      <c r="H22" s="148">
        <f t="shared" ref="H22" si="23">H20+H21</f>
        <v>1</v>
      </c>
      <c r="I22" s="148">
        <f t="shared" ref="I22" si="24">I20+I21</f>
        <v>0</v>
      </c>
      <c r="J22" s="148">
        <f t="shared" ref="J22" si="25">J20+J21</f>
        <v>0</v>
      </c>
      <c r="K22" s="148">
        <f t="shared" ref="K22" si="26">K20+K21</f>
        <v>0</v>
      </c>
      <c r="L22" s="148">
        <f>L20+L21</f>
        <v>0</v>
      </c>
      <c r="M22" s="56" t="s">
        <v>43</v>
      </c>
      <c r="N22" s="1302"/>
    </row>
    <row r="23" spans="1:14" s="22" customFormat="1" ht="13.5" customHeight="1" thickTop="1" thickBot="1" x14ac:dyDescent="0.25">
      <c r="A23" s="1518" t="s">
        <v>429</v>
      </c>
      <c r="B23" s="135"/>
      <c r="C23" s="206">
        <f t="shared" si="0"/>
        <v>0</v>
      </c>
      <c r="D23" s="178">
        <v>0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0</v>
      </c>
      <c r="K23" s="178">
        <v>0</v>
      </c>
      <c r="L23" s="178">
        <v>0</v>
      </c>
      <c r="M23" s="129" t="s">
        <v>178</v>
      </c>
      <c r="N23" s="1540" t="s">
        <v>428</v>
      </c>
    </row>
    <row r="24" spans="1:14" s="22" customFormat="1" ht="13.5" customHeight="1" thickTop="1" thickBot="1" x14ac:dyDescent="0.25">
      <c r="A24" s="1519"/>
      <c r="B24" s="136" t="s">
        <v>548</v>
      </c>
      <c r="C24" s="206">
        <f t="shared" si="0"/>
        <v>0</v>
      </c>
      <c r="D24" s="178">
        <v>0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0</v>
      </c>
      <c r="K24" s="178">
        <v>0</v>
      </c>
      <c r="L24" s="178">
        <v>0</v>
      </c>
      <c r="M24" s="129" t="s">
        <v>425</v>
      </c>
      <c r="N24" s="1550"/>
    </row>
    <row r="25" spans="1:14" s="22" customFormat="1" ht="13.5" customHeight="1" thickTop="1" thickBot="1" x14ac:dyDescent="0.25">
      <c r="A25" s="1520"/>
      <c r="B25" s="136" t="s">
        <v>42</v>
      </c>
      <c r="C25" s="206">
        <f t="shared" si="0"/>
        <v>0</v>
      </c>
      <c r="D25" s="150">
        <f t="shared" ref="D25" si="27">D23+D24</f>
        <v>0</v>
      </c>
      <c r="E25" s="150">
        <f t="shared" ref="E25" si="28">E23+E24</f>
        <v>0</v>
      </c>
      <c r="F25" s="150">
        <f t="shared" ref="F25" si="29">F23+F24</f>
        <v>0</v>
      </c>
      <c r="G25" s="150">
        <f t="shared" ref="G25" si="30">G23+G24</f>
        <v>0</v>
      </c>
      <c r="H25" s="150">
        <f t="shared" ref="H25" si="31">H23+H24</f>
        <v>0</v>
      </c>
      <c r="I25" s="150">
        <f t="shared" ref="I25" si="32">I23+I24</f>
        <v>0</v>
      </c>
      <c r="J25" s="150">
        <f t="shared" ref="J25" si="33">J23+J24</f>
        <v>0</v>
      </c>
      <c r="K25" s="150">
        <f t="shared" ref="K25" si="34">K23+K24</f>
        <v>0</v>
      </c>
      <c r="L25" s="150">
        <f>L23+L24</f>
        <v>0</v>
      </c>
      <c r="M25" s="129" t="s">
        <v>43</v>
      </c>
      <c r="N25" s="1539"/>
    </row>
    <row r="26" spans="1:14" s="22" customFormat="1" ht="13.5" customHeight="1" thickTop="1" thickBot="1" x14ac:dyDescent="0.25">
      <c r="A26" s="1521" t="s">
        <v>357</v>
      </c>
      <c r="B26" s="133" t="s">
        <v>547</v>
      </c>
      <c r="C26" s="146">
        <f t="shared" si="0"/>
        <v>0</v>
      </c>
      <c r="D26" s="175">
        <v>0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0</v>
      </c>
      <c r="K26" s="175">
        <v>0</v>
      </c>
      <c r="L26" s="175">
        <v>0</v>
      </c>
      <c r="M26" s="58" t="s">
        <v>178</v>
      </c>
      <c r="N26" s="1302" t="s">
        <v>351</v>
      </c>
    </row>
    <row r="27" spans="1:14" s="22" customFormat="1" ht="13.5" customHeight="1" thickTop="1" thickBot="1" x14ac:dyDescent="0.25">
      <c r="A27" s="1522"/>
      <c r="B27" s="134" t="s">
        <v>548</v>
      </c>
      <c r="C27" s="146">
        <f>SUM(D27:L27)</f>
        <v>0</v>
      </c>
      <c r="D27" s="175">
        <v>0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56" t="s">
        <v>425</v>
      </c>
      <c r="N27" s="1302"/>
    </row>
    <row r="28" spans="1:14" s="22" customFormat="1" ht="13.5" customHeight="1" thickTop="1" thickBot="1" x14ac:dyDescent="0.25">
      <c r="A28" s="1523"/>
      <c r="B28" s="134" t="s">
        <v>42</v>
      </c>
      <c r="C28" s="146">
        <f t="shared" si="0"/>
        <v>0</v>
      </c>
      <c r="D28" s="148">
        <f t="shared" ref="D28" si="35">D26+D27</f>
        <v>0</v>
      </c>
      <c r="E28" s="148">
        <f t="shared" ref="E28" si="36">E26+E27</f>
        <v>0</v>
      </c>
      <c r="F28" s="148">
        <f t="shared" ref="F28" si="37">F26+F27</f>
        <v>0</v>
      </c>
      <c r="G28" s="148">
        <f t="shared" ref="G28" si="38">G26+G27</f>
        <v>0</v>
      </c>
      <c r="H28" s="148">
        <f t="shared" ref="H28" si="39">H26+H27</f>
        <v>0</v>
      </c>
      <c r="I28" s="148">
        <f t="shared" ref="I28" si="40">I26+I27</f>
        <v>0</v>
      </c>
      <c r="J28" s="148">
        <f t="shared" ref="J28" si="41">J26+J27</f>
        <v>0</v>
      </c>
      <c r="K28" s="148">
        <f t="shared" ref="K28" si="42">K26+K27</f>
        <v>0</v>
      </c>
      <c r="L28" s="148">
        <f>L26+L27</f>
        <v>0</v>
      </c>
      <c r="M28" s="56" t="s">
        <v>43</v>
      </c>
      <c r="N28" s="1302"/>
    </row>
    <row r="29" spans="1:14" ht="13.5" customHeight="1" thickTop="1" thickBot="1" x14ac:dyDescent="0.25">
      <c r="A29" s="1547" t="s">
        <v>362</v>
      </c>
      <c r="B29" s="135" t="s">
        <v>547</v>
      </c>
      <c r="C29" s="150">
        <f t="shared" si="0"/>
        <v>0</v>
      </c>
      <c r="D29" s="178">
        <v>0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0</v>
      </c>
      <c r="K29" s="178">
        <v>0</v>
      </c>
      <c r="L29" s="178">
        <v>0</v>
      </c>
      <c r="M29" s="299" t="s">
        <v>178</v>
      </c>
      <c r="N29" s="1404" t="s">
        <v>359</v>
      </c>
    </row>
    <row r="30" spans="1:14" ht="13.5" customHeight="1" thickTop="1" thickBot="1" x14ac:dyDescent="0.25">
      <c r="A30" s="1548"/>
      <c r="B30" s="136" t="s">
        <v>548</v>
      </c>
      <c r="C30" s="150">
        <f t="shared" si="0"/>
        <v>0</v>
      </c>
      <c r="D30" s="178">
        <v>0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0</v>
      </c>
      <c r="K30" s="178">
        <v>0</v>
      </c>
      <c r="L30" s="178">
        <v>0</v>
      </c>
      <c r="M30" s="298" t="s">
        <v>425</v>
      </c>
      <c r="N30" s="1404"/>
    </row>
    <row r="31" spans="1:14" s="22" customFormat="1" ht="13.5" customHeight="1" thickTop="1" thickBot="1" x14ac:dyDescent="0.25">
      <c r="A31" s="1548"/>
      <c r="B31" s="136" t="s">
        <v>42</v>
      </c>
      <c r="C31" s="150">
        <f t="shared" si="0"/>
        <v>0</v>
      </c>
      <c r="D31" s="150">
        <f t="shared" ref="D31" si="43">D29+D30</f>
        <v>0</v>
      </c>
      <c r="E31" s="150">
        <f t="shared" ref="E31" si="44">E29+E30</f>
        <v>0</v>
      </c>
      <c r="F31" s="150">
        <f t="shared" ref="F31" si="45">F29+F30</f>
        <v>0</v>
      </c>
      <c r="G31" s="150">
        <f t="shared" ref="G31" si="46">G29+G30</f>
        <v>0</v>
      </c>
      <c r="H31" s="150">
        <f t="shared" ref="H31" si="47">H29+H30</f>
        <v>0</v>
      </c>
      <c r="I31" s="150">
        <f t="shared" ref="I31" si="48">I29+I30</f>
        <v>0</v>
      </c>
      <c r="J31" s="150">
        <f t="shared" ref="J31" si="49">J29+J30</f>
        <v>0</v>
      </c>
      <c r="K31" s="150">
        <f t="shared" ref="K31" si="50">K29+K30</f>
        <v>0</v>
      </c>
      <c r="L31" s="150">
        <f>L29+L30</f>
        <v>0</v>
      </c>
      <c r="M31" s="298" t="s">
        <v>43</v>
      </c>
      <c r="N31" s="1407"/>
    </row>
    <row r="32" spans="1:14" s="22" customFormat="1" ht="13.5" customHeight="1" thickTop="1" thickBot="1" x14ac:dyDescent="0.25">
      <c r="A32" s="1524" t="s">
        <v>360</v>
      </c>
      <c r="B32" s="133" t="s">
        <v>547</v>
      </c>
      <c r="C32" s="148">
        <f t="shared" si="0"/>
        <v>0</v>
      </c>
      <c r="D32" s="179">
        <v>0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0</v>
      </c>
      <c r="K32" s="179">
        <v>0</v>
      </c>
      <c r="L32" s="179">
        <v>0</v>
      </c>
      <c r="M32" s="297" t="s">
        <v>178</v>
      </c>
      <c r="N32" s="1302" t="s">
        <v>352</v>
      </c>
    </row>
    <row r="33" spans="1:17" s="22" customFormat="1" ht="13.5" customHeight="1" thickTop="1" thickBot="1" x14ac:dyDescent="0.25">
      <c r="A33" s="1525"/>
      <c r="B33" s="134" t="s">
        <v>548</v>
      </c>
      <c r="C33" s="598">
        <f t="shared" si="0"/>
        <v>0</v>
      </c>
      <c r="D33" s="296">
        <v>0</v>
      </c>
      <c r="E33" s="296">
        <v>0</v>
      </c>
      <c r="F33" s="296">
        <v>0</v>
      </c>
      <c r="G33" s="296">
        <v>0</v>
      </c>
      <c r="H33" s="296">
        <v>0</v>
      </c>
      <c r="I33" s="296">
        <v>0</v>
      </c>
      <c r="J33" s="296">
        <v>0</v>
      </c>
      <c r="K33" s="296">
        <v>0</v>
      </c>
      <c r="L33" s="296">
        <v>0</v>
      </c>
      <c r="M33" s="56" t="s">
        <v>425</v>
      </c>
      <c r="N33" s="1302"/>
    </row>
    <row r="34" spans="1:17" s="22" customFormat="1" ht="13.5" customHeight="1" thickTop="1" thickBot="1" x14ac:dyDescent="0.25">
      <c r="A34" s="1525"/>
      <c r="B34" s="134" t="s">
        <v>42</v>
      </c>
      <c r="C34" s="598">
        <f t="shared" si="0"/>
        <v>0</v>
      </c>
      <c r="D34" s="148">
        <f t="shared" ref="D34" si="51">D32+D33</f>
        <v>0</v>
      </c>
      <c r="E34" s="148">
        <f t="shared" ref="E34" si="52">E32+E33</f>
        <v>0</v>
      </c>
      <c r="F34" s="148">
        <f t="shared" ref="F34" si="53">F32+F33</f>
        <v>0</v>
      </c>
      <c r="G34" s="148">
        <f t="shared" ref="G34" si="54">G32+G33</f>
        <v>0</v>
      </c>
      <c r="H34" s="148">
        <f t="shared" ref="H34" si="55">H32+H33</f>
        <v>0</v>
      </c>
      <c r="I34" s="148">
        <f t="shared" ref="I34" si="56">I32+I33</f>
        <v>0</v>
      </c>
      <c r="J34" s="148">
        <f t="shared" ref="J34" si="57">J32+J33</f>
        <v>0</v>
      </c>
      <c r="K34" s="148">
        <f t="shared" ref="K34" si="58">K32+K33</f>
        <v>0</v>
      </c>
      <c r="L34" s="148">
        <f>L32+L33</f>
        <v>0</v>
      </c>
      <c r="M34" s="56" t="s">
        <v>43</v>
      </c>
      <c r="N34" s="1302"/>
    </row>
    <row r="35" spans="1:17" ht="13.5" customHeight="1" thickTop="1" thickBot="1" x14ac:dyDescent="0.25">
      <c r="A35" s="1424" t="s">
        <v>758</v>
      </c>
      <c r="B35" s="135" t="s">
        <v>426</v>
      </c>
      <c r="C35" s="206">
        <f>SUM(D35:L35)</f>
        <v>272</v>
      </c>
      <c r="D35" s="178">
        <v>0</v>
      </c>
      <c r="E35" s="178">
        <v>199</v>
      </c>
      <c r="F35" s="178">
        <v>19</v>
      </c>
      <c r="G35" s="178">
        <v>8</v>
      </c>
      <c r="H35" s="178">
        <v>6</v>
      </c>
      <c r="I35" s="178">
        <v>8</v>
      </c>
      <c r="J35" s="178">
        <v>12</v>
      </c>
      <c r="K35" s="178">
        <v>7</v>
      </c>
      <c r="L35" s="178">
        <v>13</v>
      </c>
      <c r="M35" s="129" t="s">
        <v>178</v>
      </c>
      <c r="N35" s="1300" t="s">
        <v>353</v>
      </c>
    </row>
    <row r="36" spans="1:17" ht="13.5" customHeight="1" thickTop="1" thickBot="1" x14ac:dyDescent="0.25">
      <c r="A36" s="1425"/>
      <c r="B36" s="136" t="s">
        <v>427</v>
      </c>
      <c r="C36" s="206">
        <f t="shared" si="0"/>
        <v>198</v>
      </c>
      <c r="D36" s="178">
        <v>0</v>
      </c>
      <c r="E36" s="178">
        <v>163</v>
      </c>
      <c r="F36" s="178">
        <v>6</v>
      </c>
      <c r="G36" s="178">
        <v>7</v>
      </c>
      <c r="H36" s="178">
        <v>4</v>
      </c>
      <c r="I36" s="178">
        <v>3</v>
      </c>
      <c r="J36" s="178">
        <v>6</v>
      </c>
      <c r="K36" s="178">
        <v>5</v>
      </c>
      <c r="L36" s="178">
        <v>4</v>
      </c>
      <c r="M36" s="57" t="s">
        <v>425</v>
      </c>
      <c r="N36" s="1300"/>
    </row>
    <row r="37" spans="1:17" s="22" customFormat="1" ht="13.5" customHeight="1" thickTop="1" x14ac:dyDescent="0.2">
      <c r="A37" s="1426"/>
      <c r="B37" s="395" t="s">
        <v>42</v>
      </c>
      <c r="C37" s="329">
        <f>SUM(D37:L37)</f>
        <v>470</v>
      </c>
      <c r="D37" s="157">
        <f t="shared" ref="D37" si="59">D35+D36</f>
        <v>0</v>
      </c>
      <c r="E37" s="157">
        <f t="shared" ref="E37" si="60">E35+E36</f>
        <v>362</v>
      </c>
      <c r="F37" s="157">
        <f>F35+F36</f>
        <v>25</v>
      </c>
      <c r="G37" s="157">
        <f t="shared" ref="G37" si="61">G35+G36</f>
        <v>15</v>
      </c>
      <c r="H37" s="157">
        <f t="shared" ref="H37" si="62">H35+H36</f>
        <v>10</v>
      </c>
      <c r="I37" s="157">
        <f t="shared" ref="I37" si="63">I35+I36</f>
        <v>11</v>
      </c>
      <c r="J37" s="157">
        <f t="shared" ref="J37" si="64">J35+J36</f>
        <v>18</v>
      </c>
      <c r="K37" s="157">
        <f t="shared" ref="K37" si="65">K35+K36</f>
        <v>12</v>
      </c>
      <c r="L37" s="157">
        <f>L35+L36</f>
        <v>17</v>
      </c>
      <c r="M37" s="981" t="s">
        <v>43</v>
      </c>
      <c r="N37" s="1549"/>
    </row>
    <row r="38" spans="1:17" ht="13.5" customHeight="1" thickBot="1" x14ac:dyDescent="0.25">
      <c r="A38" s="1533" t="s">
        <v>474</v>
      </c>
      <c r="B38" s="394" t="s">
        <v>547</v>
      </c>
      <c r="C38" s="146">
        <f>SUM(D38:L38)</f>
        <v>292</v>
      </c>
      <c r="D38" s="146">
        <f t="shared" ref="D38:K38" si="66">D8+D11+D14+D17+D20+D23+D26+D29+D32+D35</f>
        <v>0</v>
      </c>
      <c r="E38" s="146">
        <f t="shared" si="66"/>
        <v>204</v>
      </c>
      <c r="F38" s="146">
        <f>F8+F11+F14+F17+F20+F23+F26+F29+F32+F35</f>
        <v>21</v>
      </c>
      <c r="G38" s="146">
        <f t="shared" si="66"/>
        <v>12</v>
      </c>
      <c r="H38" s="146">
        <f t="shared" si="66"/>
        <v>9</v>
      </c>
      <c r="I38" s="146">
        <v>12</v>
      </c>
      <c r="J38" s="146">
        <f t="shared" si="66"/>
        <v>13</v>
      </c>
      <c r="K38" s="146">
        <f t="shared" si="66"/>
        <v>8</v>
      </c>
      <c r="L38" s="146">
        <f>L8+L11+L14+L17+L20+L23+L26+L29+L32+L35</f>
        <v>13</v>
      </c>
      <c r="M38" s="58" t="s">
        <v>178</v>
      </c>
      <c r="N38" s="1535" t="s">
        <v>433</v>
      </c>
    </row>
    <row r="39" spans="1:17" ht="13.5" customHeight="1" thickTop="1" thickBot="1" x14ac:dyDescent="0.25">
      <c r="A39" s="1533"/>
      <c r="B39" s="134" t="s">
        <v>548</v>
      </c>
      <c r="C39" s="154">
        <f>SUM(D39:L39)</f>
        <v>200</v>
      </c>
      <c r="D39" s="154">
        <f t="shared" ref="D39:L39" si="67">D9+D12+D15+D18+D21+D24+D27+D30+D33+D36</f>
        <v>0</v>
      </c>
      <c r="E39" s="154">
        <f t="shared" si="67"/>
        <v>163</v>
      </c>
      <c r="F39" s="154">
        <f t="shared" si="67"/>
        <v>7</v>
      </c>
      <c r="G39" s="154">
        <f t="shared" si="67"/>
        <v>7</v>
      </c>
      <c r="H39" s="154">
        <f t="shared" si="67"/>
        <v>5</v>
      </c>
      <c r="I39" s="154">
        <f t="shared" si="67"/>
        <v>3</v>
      </c>
      <c r="J39" s="154">
        <f t="shared" si="67"/>
        <v>6</v>
      </c>
      <c r="K39" s="154">
        <f t="shared" si="67"/>
        <v>5</v>
      </c>
      <c r="L39" s="154">
        <f t="shared" si="67"/>
        <v>4</v>
      </c>
      <c r="M39" s="56" t="s">
        <v>425</v>
      </c>
      <c r="N39" s="1535"/>
    </row>
    <row r="40" spans="1:17" s="22" customFormat="1" ht="13.5" customHeight="1" thickTop="1" x14ac:dyDescent="0.2">
      <c r="A40" s="1534"/>
      <c r="B40" s="293" t="s">
        <v>42</v>
      </c>
      <c r="C40" s="156">
        <f>SUM(D40:L40)</f>
        <v>492</v>
      </c>
      <c r="D40" s="156">
        <f>D10+D13+D16+D19+D22+D25+D28+D31+D34+D37</f>
        <v>0</v>
      </c>
      <c r="E40" s="156">
        <f>E37+E34+E31+E28+E25+E22+E19+E16+E13+E10</f>
        <v>367</v>
      </c>
      <c r="F40" s="156">
        <f>F37+F34+F31+F28+F25+F22+F19+F16+F13+F10</f>
        <v>28</v>
      </c>
      <c r="G40" s="156">
        <f>G37+G34+G31+G28+G25+G22+G19+G16+G13+G10</f>
        <v>19</v>
      </c>
      <c r="H40" s="156">
        <f t="shared" ref="H40:I40" si="68">H37+H34+H31+H28+H25+H22+H19+H16+H13+H10</f>
        <v>14</v>
      </c>
      <c r="I40" s="156">
        <f t="shared" si="68"/>
        <v>15</v>
      </c>
      <c r="J40" s="156">
        <f>J37+J34+J31+J28+J25+J22+J19+J16+J13+J10</f>
        <v>19</v>
      </c>
      <c r="K40" s="156">
        <f>K37+K34+K31+K28+K25+K22+K19+K16+K13+K10</f>
        <v>13</v>
      </c>
      <c r="L40" s="156">
        <f>L37+L34+L31+L28+L25+L22+L19+L16+L13+L10</f>
        <v>17</v>
      </c>
      <c r="M40" s="131" t="s">
        <v>43</v>
      </c>
      <c r="N40" s="1536"/>
    </row>
    <row r="41" spans="1:17" ht="13.5" customHeight="1" thickBot="1" x14ac:dyDescent="0.25">
      <c r="A41" s="1537" t="s">
        <v>789</v>
      </c>
      <c r="B41" s="295" t="s">
        <v>547</v>
      </c>
      <c r="C41" s="459">
        <f>SUM(D41:L41)</f>
        <v>118</v>
      </c>
      <c r="D41" s="208">
        <v>0</v>
      </c>
      <c r="E41" s="208">
        <v>110</v>
      </c>
      <c r="F41" s="208">
        <v>0</v>
      </c>
      <c r="G41" s="208">
        <v>0</v>
      </c>
      <c r="H41" s="208">
        <v>1</v>
      </c>
      <c r="I41" s="208">
        <v>1</v>
      </c>
      <c r="J41" s="208">
        <v>0</v>
      </c>
      <c r="K41" s="208">
        <v>0</v>
      </c>
      <c r="L41" s="208">
        <v>6</v>
      </c>
      <c r="M41" s="129" t="s">
        <v>178</v>
      </c>
      <c r="N41" s="1539" t="s">
        <v>788</v>
      </c>
    </row>
    <row r="42" spans="1:17" ht="13.5" customHeight="1" thickTop="1" thickBot="1" x14ac:dyDescent="0.25">
      <c r="A42" s="1538"/>
      <c r="B42" s="136" t="s">
        <v>548</v>
      </c>
      <c r="C42" s="368">
        <f t="shared" si="0"/>
        <v>118</v>
      </c>
      <c r="D42" s="178">
        <v>0</v>
      </c>
      <c r="E42" s="178">
        <v>115</v>
      </c>
      <c r="F42" s="178">
        <v>2</v>
      </c>
      <c r="G42" s="178">
        <v>1</v>
      </c>
      <c r="H42" s="178">
        <v>0</v>
      </c>
      <c r="I42" s="178">
        <v>0</v>
      </c>
      <c r="J42" s="178">
        <v>0</v>
      </c>
      <c r="K42" s="178">
        <v>0</v>
      </c>
      <c r="L42" s="178">
        <v>0</v>
      </c>
      <c r="M42" s="57" t="s">
        <v>425</v>
      </c>
      <c r="N42" s="1300"/>
    </row>
    <row r="43" spans="1:17" s="22" customFormat="1" ht="13.5" customHeight="1" thickTop="1" x14ac:dyDescent="0.2">
      <c r="A43" s="1424"/>
      <c r="B43" s="294" t="s">
        <v>42</v>
      </c>
      <c r="C43" s="207">
        <f>C41+C42</f>
        <v>236</v>
      </c>
      <c r="D43" s="207">
        <f t="shared" ref="D43:L43" si="69">D41+D42</f>
        <v>0</v>
      </c>
      <c r="E43" s="207">
        <f t="shared" si="69"/>
        <v>225</v>
      </c>
      <c r="F43" s="207">
        <f t="shared" si="69"/>
        <v>2</v>
      </c>
      <c r="G43" s="207">
        <f t="shared" si="69"/>
        <v>1</v>
      </c>
      <c r="H43" s="207">
        <f t="shared" si="69"/>
        <v>1</v>
      </c>
      <c r="I43" s="207">
        <f t="shared" si="69"/>
        <v>1</v>
      </c>
      <c r="J43" s="207">
        <f t="shared" si="69"/>
        <v>0</v>
      </c>
      <c r="K43" s="207">
        <f t="shared" si="69"/>
        <v>0</v>
      </c>
      <c r="L43" s="207">
        <f t="shared" si="69"/>
        <v>6</v>
      </c>
      <c r="M43" s="289" t="s">
        <v>43</v>
      </c>
      <c r="N43" s="1540"/>
    </row>
    <row r="44" spans="1:17" ht="13.5" customHeight="1" thickBot="1" x14ac:dyDescent="0.25">
      <c r="A44" s="1541" t="s">
        <v>432</v>
      </c>
      <c r="B44" s="133" t="s">
        <v>547</v>
      </c>
      <c r="C44" s="154">
        <f t="shared" si="0"/>
        <v>410</v>
      </c>
      <c r="D44" s="154">
        <f t="shared" ref="D44:K44" si="70">D38+D41</f>
        <v>0</v>
      </c>
      <c r="E44" s="154">
        <f t="shared" si="70"/>
        <v>314</v>
      </c>
      <c r="F44" s="154">
        <f t="shared" si="70"/>
        <v>21</v>
      </c>
      <c r="G44" s="154">
        <f t="shared" si="70"/>
        <v>12</v>
      </c>
      <c r="H44" s="154">
        <f t="shared" si="70"/>
        <v>10</v>
      </c>
      <c r="I44" s="154">
        <f t="shared" si="70"/>
        <v>13</v>
      </c>
      <c r="J44" s="154">
        <f t="shared" si="70"/>
        <v>13</v>
      </c>
      <c r="K44" s="154">
        <f t="shared" si="70"/>
        <v>8</v>
      </c>
      <c r="L44" s="154">
        <f>L38+L41</f>
        <v>19</v>
      </c>
      <c r="M44" s="130" t="s">
        <v>178</v>
      </c>
      <c r="N44" s="1544" t="s">
        <v>43</v>
      </c>
    </row>
    <row r="45" spans="1:17" ht="13.5" customHeight="1" thickTop="1" thickBot="1" x14ac:dyDescent="0.25">
      <c r="A45" s="1542"/>
      <c r="B45" s="134" t="s">
        <v>548</v>
      </c>
      <c r="C45" s="154">
        <f t="shared" si="0"/>
        <v>318</v>
      </c>
      <c r="D45" s="154">
        <f t="shared" ref="D45:K45" si="71">D39+D42</f>
        <v>0</v>
      </c>
      <c r="E45" s="154">
        <f t="shared" si="71"/>
        <v>278</v>
      </c>
      <c r="F45" s="154">
        <f t="shared" si="71"/>
        <v>9</v>
      </c>
      <c r="G45" s="154">
        <f t="shared" si="71"/>
        <v>8</v>
      </c>
      <c r="H45" s="154">
        <f t="shared" si="71"/>
        <v>5</v>
      </c>
      <c r="I45" s="154">
        <f t="shared" si="71"/>
        <v>3</v>
      </c>
      <c r="J45" s="154">
        <f t="shared" si="71"/>
        <v>6</v>
      </c>
      <c r="K45" s="154">
        <f t="shared" si="71"/>
        <v>5</v>
      </c>
      <c r="L45" s="154">
        <f>L39+L42</f>
        <v>4</v>
      </c>
      <c r="M45" s="56" t="s">
        <v>425</v>
      </c>
      <c r="N45" s="1545"/>
    </row>
    <row r="46" spans="1:17" ht="13.5" customHeight="1" thickTop="1" x14ac:dyDescent="0.2">
      <c r="A46" s="1543"/>
      <c r="B46" s="293" t="s">
        <v>42</v>
      </c>
      <c r="C46" s="277">
        <f t="shared" si="0"/>
        <v>728</v>
      </c>
      <c r="D46" s="277">
        <f t="shared" ref="D46:K46" si="72">D40+D43</f>
        <v>0</v>
      </c>
      <c r="E46" s="277">
        <f t="shared" si="72"/>
        <v>592</v>
      </c>
      <c r="F46" s="277">
        <f t="shared" si="72"/>
        <v>30</v>
      </c>
      <c r="G46" s="277">
        <f t="shared" si="72"/>
        <v>20</v>
      </c>
      <c r="H46" s="277">
        <f t="shared" si="72"/>
        <v>15</v>
      </c>
      <c r="I46" s="277">
        <f t="shared" si="72"/>
        <v>16</v>
      </c>
      <c r="J46" s="277">
        <f t="shared" si="72"/>
        <v>19</v>
      </c>
      <c r="K46" s="277">
        <f t="shared" si="72"/>
        <v>13</v>
      </c>
      <c r="L46" s="277">
        <f>L40+L43</f>
        <v>23</v>
      </c>
      <c r="M46" s="131" t="s">
        <v>43</v>
      </c>
      <c r="N46" s="1546"/>
    </row>
    <row r="47" spans="1:17" ht="14.25" x14ac:dyDescent="0.2">
      <c r="A47" s="1532" t="s">
        <v>585</v>
      </c>
      <c r="B47" s="1532"/>
      <c r="C47" s="1532"/>
      <c r="D47" s="1532"/>
      <c r="E47" s="1532"/>
      <c r="F47" s="1532"/>
      <c r="G47" s="1532"/>
      <c r="H47" s="1532"/>
      <c r="I47" s="1532"/>
      <c r="J47" s="1532"/>
      <c r="K47" s="1158"/>
      <c r="L47" s="1551" t="s">
        <v>829</v>
      </c>
      <c r="M47" s="1551"/>
      <c r="N47" s="1551"/>
      <c r="O47" s="1159"/>
      <c r="P47" s="1159"/>
      <c r="Q47" s="1159"/>
    </row>
    <row r="48" spans="1:17" x14ac:dyDescent="0.25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</row>
    <row r="49" spans="1:17" x14ac:dyDescent="0.25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</row>
    <row r="50" spans="1:17" x14ac:dyDescent="0.25">
      <c r="B50" s="38"/>
      <c r="M50" s="38"/>
    </row>
    <row r="51" spans="1:17" x14ac:dyDescent="0.25">
      <c r="A51" s="86"/>
      <c r="B51" s="38"/>
      <c r="M51" s="38"/>
    </row>
    <row r="52" spans="1:17" x14ac:dyDescent="0.25">
      <c r="A52" s="86"/>
      <c r="B52" s="38"/>
      <c r="M52" s="38"/>
    </row>
    <row r="53" spans="1:17" s="38" customFormat="1" x14ac:dyDescent="0.25">
      <c r="A53" s="86"/>
      <c r="O53" s="25"/>
      <c r="P53" s="25"/>
      <c r="Q53" s="25"/>
    </row>
    <row r="54" spans="1:17" s="38" customFormat="1" x14ac:dyDescent="0.25">
      <c r="A54" s="18"/>
      <c r="O54" s="25"/>
      <c r="P54" s="25"/>
      <c r="Q54" s="25"/>
    </row>
    <row r="55" spans="1:17" s="38" customFormat="1" x14ac:dyDescent="0.25">
      <c r="A55" s="86"/>
      <c r="O55" s="25"/>
      <c r="P55" s="25"/>
      <c r="Q55" s="25"/>
    </row>
    <row r="56" spans="1:17" s="38" customFormat="1" x14ac:dyDescent="0.25">
      <c r="A56" s="18"/>
      <c r="O56" s="25"/>
      <c r="P56" s="25"/>
      <c r="Q56" s="25"/>
    </row>
    <row r="57" spans="1:17" s="38" customFormat="1" x14ac:dyDescent="0.25">
      <c r="A57" s="18"/>
      <c r="O57" s="25"/>
      <c r="P57" s="25"/>
      <c r="Q57" s="25"/>
    </row>
    <row r="58" spans="1:17" s="38" customFormat="1" ht="15.75" customHeight="1" x14ac:dyDescent="0.25">
      <c r="O58" s="25"/>
      <c r="P58" s="25"/>
      <c r="Q58" s="25"/>
    </row>
    <row r="59" spans="1:17" s="38" customFormat="1" x14ac:dyDescent="0.25">
      <c r="O59" s="25"/>
      <c r="P59" s="25"/>
      <c r="Q59" s="25"/>
    </row>
    <row r="60" spans="1:17" s="38" customFormat="1" x14ac:dyDescent="0.25">
      <c r="O60" s="25"/>
      <c r="P60" s="25"/>
      <c r="Q60" s="25"/>
    </row>
    <row r="61" spans="1:17" s="38" customFormat="1" x14ac:dyDescent="0.25">
      <c r="O61" s="25"/>
      <c r="P61" s="25"/>
      <c r="Q61" s="25"/>
    </row>
    <row r="62" spans="1:17" s="38" customFormat="1" x14ac:dyDescent="0.25">
      <c r="A62" s="25"/>
      <c r="O62" s="25"/>
      <c r="P62" s="25"/>
      <c r="Q62" s="25"/>
    </row>
    <row r="63" spans="1:17" s="38" customFormat="1" x14ac:dyDescent="0.25">
      <c r="O63" s="25"/>
      <c r="P63" s="25"/>
      <c r="Q63" s="25"/>
    </row>
    <row r="64" spans="1:17" s="38" customFormat="1" ht="16.5" customHeight="1" x14ac:dyDescent="0.25">
      <c r="O64" s="25"/>
      <c r="P64" s="25"/>
      <c r="Q64" s="25"/>
    </row>
    <row r="65" spans="15:17" s="38" customFormat="1" x14ac:dyDescent="0.25">
      <c r="O65" s="25"/>
      <c r="P65" s="25"/>
      <c r="Q65" s="25"/>
    </row>
    <row r="66" spans="15:17" s="38" customFormat="1" x14ac:dyDescent="0.25">
      <c r="O66" s="25"/>
      <c r="P66" s="25"/>
      <c r="Q66" s="25"/>
    </row>
    <row r="67" spans="15:17" s="38" customFormat="1" x14ac:dyDescent="0.25">
      <c r="O67" s="25"/>
      <c r="P67" s="25"/>
      <c r="Q67" s="25"/>
    </row>
    <row r="68" spans="15:17" s="38" customFormat="1" x14ac:dyDescent="0.25">
      <c r="O68" s="25"/>
      <c r="P68" s="25"/>
      <c r="Q68" s="25"/>
    </row>
    <row r="69" spans="15:17" s="38" customFormat="1" x14ac:dyDescent="0.25">
      <c r="O69" s="25"/>
      <c r="P69" s="25"/>
      <c r="Q69" s="25"/>
    </row>
    <row r="70" spans="15:17" s="38" customFormat="1" ht="16.5" customHeight="1" x14ac:dyDescent="0.25">
      <c r="O70" s="25"/>
      <c r="P70" s="25"/>
      <c r="Q70" s="25"/>
    </row>
    <row r="71" spans="15:17" s="38" customFormat="1" x14ac:dyDescent="0.25">
      <c r="O71" s="25"/>
      <c r="P71" s="25"/>
      <c r="Q71" s="25"/>
    </row>
    <row r="72" spans="15:17" s="38" customFormat="1" x14ac:dyDescent="0.25">
      <c r="O72" s="25"/>
      <c r="P72" s="25"/>
      <c r="Q72" s="25"/>
    </row>
    <row r="73" spans="15:17" s="38" customFormat="1" ht="16.5" customHeight="1" x14ac:dyDescent="0.25">
      <c r="O73" s="25"/>
      <c r="P73" s="25"/>
      <c r="Q73" s="25"/>
    </row>
    <row r="74" spans="15:17" s="38" customFormat="1" x14ac:dyDescent="0.25">
      <c r="O74" s="25"/>
      <c r="P74" s="25"/>
      <c r="Q74" s="25"/>
    </row>
    <row r="75" spans="15:17" s="38" customFormat="1" x14ac:dyDescent="0.25">
      <c r="O75" s="25"/>
      <c r="P75" s="25"/>
      <c r="Q75" s="25"/>
    </row>
    <row r="76" spans="15:17" s="38" customFormat="1" x14ac:dyDescent="0.25">
      <c r="O76" s="25"/>
      <c r="P76" s="25"/>
      <c r="Q76" s="25"/>
    </row>
    <row r="77" spans="15:17" s="38" customFormat="1" x14ac:dyDescent="0.25">
      <c r="O77" s="25"/>
      <c r="P77" s="25"/>
      <c r="Q77" s="25"/>
    </row>
    <row r="78" spans="15:17" s="38" customFormat="1" x14ac:dyDescent="0.25">
      <c r="O78" s="25"/>
      <c r="P78" s="25"/>
      <c r="Q78" s="25"/>
    </row>
    <row r="79" spans="15:17" s="38" customFormat="1" x14ac:dyDescent="0.25">
      <c r="O79" s="25"/>
      <c r="P79" s="25"/>
      <c r="Q79" s="25"/>
    </row>
    <row r="80" spans="15:17" s="38" customFormat="1" x14ac:dyDescent="0.25">
      <c r="O80" s="25"/>
      <c r="P80" s="25"/>
      <c r="Q80" s="25"/>
    </row>
    <row r="81" spans="15:17" s="38" customFormat="1" x14ac:dyDescent="0.25">
      <c r="O81" s="25"/>
      <c r="P81" s="25"/>
      <c r="Q81" s="25"/>
    </row>
    <row r="82" spans="15:17" s="38" customFormat="1" x14ac:dyDescent="0.25">
      <c r="O82" s="25"/>
      <c r="P82" s="25"/>
      <c r="Q82" s="25"/>
    </row>
    <row r="83" spans="15:17" s="38" customFormat="1" x14ac:dyDescent="0.25">
      <c r="O83" s="25"/>
      <c r="P83" s="25"/>
      <c r="Q83" s="25"/>
    </row>
    <row r="84" spans="15:17" s="38" customFormat="1" x14ac:dyDescent="0.25">
      <c r="O84" s="25"/>
      <c r="P84" s="25"/>
      <c r="Q84" s="25"/>
    </row>
    <row r="85" spans="15:17" s="38" customFormat="1" x14ac:dyDescent="0.25">
      <c r="O85" s="25"/>
      <c r="P85" s="25"/>
      <c r="Q85" s="25"/>
    </row>
    <row r="86" spans="15:17" s="38" customFormat="1" x14ac:dyDescent="0.25">
      <c r="O86" s="25"/>
      <c r="P86" s="25"/>
      <c r="Q86" s="25"/>
    </row>
    <row r="87" spans="15:17" s="38" customFormat="1" x14ac:dyDescent="0.25">
      <c r="O87" s="25"/>
      <c r="P87" s="25"/>
      <c r="Q87" s="25"/>
    </row>
    <row r="88" spans="15:17" s="38" customFormat="1" x14ac:dyDescent="0.25">
      <c r="O88" s="25"/>
      <c r="P88" s="25"/>
      <c r="Q88" s="25"/>
    </row>
    <row r="89" spans="15:17" s="38" customFormat="1" x14ac:dyDescent="0.25">
      <c r="O89" s="25"/>
      <c r="P89" s="25"/>
      <c r="Q89" s="25"/>
    </row>
    <row r="90" spans="15:17" s="38" customFormat="1" x14ac:dyDescent="0.25">
      <c r="O90" s="25"/>
      <c r="P90" s="25"/>
      <c r="Q90" s="25"/>
    </row>
    <row r="91" spans="15:17" s="38" customFormat="1" x14ac:dyDescent="0.25">
      <c r="O91" s="25"/>
      <c r="P91" s="25"/>
      <c r="Q91" s="25"/>
    </row>
    <row r="92" spans="15:17" s="38" customFormat="1" x14ac:dyDescent="0.25">
      <c r="O92" s="25"/>
      <c r="P92" s="25"/>
      <c r="Q92" s="25"/>
    </row>
    <row r="93" spans="15:17" s="38" customFormat="1" x14ac:dyDescent="0.25">
      <c r="O93" s="25"/>
      <c r="P93" s="25"/>
      <c r="Q93" s="25"/>
    </row>
    <row r="94" spans="15:17" s="38" customFormat="1" x14ac:dyDescent="0.25">
      <c r="O94" s="25"/>
      <c r="P94" s="25"/>
      <c r="Q94" s="25"/>
    </row>
    <row r="95" spans="15:17" s="38" customFormat="1" x14ac:dyDescent="0.25">
      <c r="O95" s="25"/>
      <c r="P95" s="25"/>
      <c r="Q95" s="25"/>
    </row>
    <row r="96" spans="15:17" s="38" customFormat="1" x14ac:dyDescent="0.25">
      <c r="O96" s="25"/>
      <c r="P96" s="25"/>
      <c r="Q96" s="25"/>
    </row>
    <row r="97" spans="15:17" s="38" customFormat="1" x14ac:dyDescent="0.25">
      <c r="O97" s="25"/>
      <c r="P97" s="25"/>
      <c r="Q97" s="25"/>
    </row>
    <row r="98" spans="15:17" s="38" customFormat="1" x14ac:dyDescent="0.25">
      <c r="O98" s="25"/>
      <c r="P98" s="25"/>
      <c r="Q98" s="25"/>
    </row>
    <row r="99" spans="15:17" s="38" customFormat="1" x14ac:dyDescent="0.25">
      <c r="O99" s="25"/>
      <c r="P99" s="25"/>
      <c r="Q99" s="25"/>
    </row>
    <row r="100" spans="15:17" s="38" customFormat="1" x14ac:dyDescent="0.25">
      <c r="O100" s="25"/>
      <c r="P100" s="25"/>
      <c r="Q100" s="25"/>
    </row>
    <row r="101" spans="15:17" s="38" customFormat="1" x14ac:dyDescent="0.25">
      <c r="O101" s="25"/>
      <c r="P101" s="25"/>
      <c r="Q101" s="25"/>
    </row>
    <row r="102" spans="15:17" s="38" customFormat="1" x14ac:dyDescent="0.25">
      <c r="O102" s="25"/>
      <c r="P102" s="25"/>
      <c r="Q102" s="25"/>
    </row>
    <row r="103" spans="15:17" s="38" customFormat="1" x14ac:dyDescent="0.25">
      <c r="O103" s="25"/>
      <c r="P103" s="25"/>
      <c r="Q103" s="25"/>
    </row>
    <row r="104" spans="15:17" s="38" customFormat="1" x14ac:dyDescent="0.25">
      <c r="O104" s="25"/>
      <c r="P104" s="25"/>
      <c r="Q104" s="25"/>
    </row>
    <row r="105" spans="15:17" s="38" customFormat="1" x14ac:dyDescent="0.25">
      <c r="O105" s="25"/>
      <c r="P105" s="25"/>
      <c r="Q105" s="25"/>
    </row>
    <row r="106" spans="15:17" s="38" customFormat="1" x14ac:dyDescent="0.25">
      <c r="O106" s="25"/>
      <c r="P106" s="25"/>
      <c r="Q106" s="25"/>
    </row>
    <row r="107" spans="15:17" s="38" customFormat="1" x14ac:dyDescent="0.25">
      <c r="O107" s="25"/>
      <c r="P107" s="25"/>
      <c r="Q107" s="25"/>
    </row>
    <row r="108" spans="15:17" s="38" customFormat="1" x14ac:dyDescent="0.25">
      <c r="O108" s="25"/>
      <c r="P108" s="25"/>
      <c r="Q108" s="25"/>
    </row>
    <row r="109" spans="15:17" s="38" customFormat="1" x14ac:dyDescent="0.25">
      <c r="O109" s="25"/>
      <c r="P109" s="25"/>
      <c r="Q109" s="25"/>
    </row>
    <row r="110" spans="15:17" s="38" customFormat="1" x14ac:dyDescent="0.25">
      <c r="O110" s="25"/>
      <c r="P110" s="25"/>
      <c r="Q110" s="25"/>
    </row>
    <row r="111" spans="15:17" s="38" customFormat="1" x14ac:dyDescent="0.25">
      <c r="O111" s="25"/>
      <c r="P111" s="25"/>
      <c r="Q111" s="25"/>
    </row>
    <row r="112" spans="15:17" s="38" customFormat="1" x14ac:dyDescent="0.25">
      <c r="O112" s="25"/>
      <c r="P112" s="25"/>
      <c r="Q112" s="25"/>
    </row>
    <row r="113" spans="15:17" s="38" customFormat="1" x14ac:dyDescent="0.25">
      <c r="O113" s="25"/>
      <c r="P113" s="25"/>
      <c r="Q113" s="25"/>
    </row>
    <row r="114" spans="15:17" s="38" customFormat="1" x14ac:dyDescent="0.25">
      <c r="O114" s="25"/>
      <c r="P114" s="25"/>
      <c r="Q114" s="25"/>
    </row>
    <row r="115" spans="15:17" s="38" customFormat="1" x14ac:dyDescent="0.25">
      <c r="O115" s="25"/>
      <c r="P115" s="25"/>
      <c r="Q115" s="25"/>
    </row>
    <row r="116" spans="15:17" s="38" customFormat="1" x14ac:dyDescent="0.25">
      <c r="O116" s="25"/>
      <c r="P116" s="25"/>
      <c r="Q116" s="25"/>
    </row>
    <row r="117" spans="15:17" s="38" customFormat="1" x14ac:dyDescent="0.25">
      <c r="O117" s="25"/>
      <c r="P117" s="25"/>
      <c r="Q117" s="25"/>
    </row>
    <row r="118" spans="15:17" s="38" customFormat="1" x14ac:dyDescent="0.25">
      <c r="O118" s="25"/>
      <c r="P118" s="25"/>
      <c r="Q118" s="25"/>
    </row>
    <row r="119" spans="15:17" s="38" customFormat="1" x14ac:dyDescent="0.25">
      <c r="O119" s="25"/>
      <c r="P119" s="25"/>
      <c r="Q119" s="25"/>
    </row>
    <row r="120" spans="15:17" s="38" customFormat="1" x14ac:dyDescent="0.25">
      <c r="O120" s="25"/>
      <c r="P120" s="25"/>
      <c r="Q120" s="25"/>
    </row>
    <row r="121" spans="15:17" s="38" customFormat="1" x14ac:dyDescent="0.25">
      <c r="O121" s="25"/>
      <c r="P121" s="25"/>
      <c r="Q121" s="25"/>
    </row>
    <row r="122" spans="15:17" s="38" customFormat="1" x14ac:dyDescent="0.25">
      <c r="O122" s="25"/>
      <c r="P122" s="25"/>
      <c r="Q122" s="25"/>
    </row>
    <row r="123" spans="15:17" s="38" customFormat="1" x14ac:dyDescent="0.25">
      <c r="O123" s="25"/>
      <c r="P123" s="25"/>
      <c r="Q123" s="25"/>
    </row>
    <row r="124" spans="15:17" s="38" customFormat="1" x14ac:dyDescent="0.25">
      <c r="O124" s="25"/>
      <c r="P124" s="25"/>
      <c r="Q124" s="25"/>
    </row>
    <row r="125" spans="15:17" s="38" customFormat="1" x14ac:dyDescent="0.25">
      <c r="O125" s="25"/>
      <c r="P125" s="25"/>
      <c r="Q125" s="25"/>
    </row>
    <row r="126" spans="15:17" s="38" customFormat="1" x14ac:dyDescent="0.25">
      <c r="O126" s="25"/>
      <c r="P126" s="25"/>
      <c r="Q126" s="25"/>
    </row>
    <row r="127" spans="15:17" s="38" customFormat="1" x14ac:dyDescent="0.25">
      <c r="O127" s="25"/>
      <c r="P127" s="25"/>
      <c r="Q127" s="25"/>
    </row>
    <row r="128" spans="15:17" s="38" customFormat="1" x14ac:dyDescent="0.25">
      <c r="O128" s="25"/>
      <c r="P128" s="25"/>
      <c r="Q128" s="25"/>
    </row>
    <row r="129" spans="15:17" s="38" customFormat="1" x14ac:dyDescent="0.25">
      <c r="O129" s="25"/>
      <c r="P129" s="25"/>
      <c r="Q129" s="25"/>
    </row>
    <row r="130" spans="15:17" s="38" customFormat="1" x14ac:dyDescent="0.25">
      <c r="O130" s="25"/>
      <c r="P130" s="25"/>
      <c r="Q130" s="25"/>
    </row>
    <row r="131" spans="15:17" s="38" customFormat="1" x14ac:dyDescent="0.25">
      <c r="O131" s="25"/>
      <c r="P131" s="25"/>
      <c r="Q131" s="25"/>
    </row>
    <row r="132" spans="15:17" s="38" customFormat="1" x14ac:dyDescent="0.25">
      <c r="O132" s="25"/>
      <c r="P132" s="25"/>
      <c r="Q132" s="25"/>
    </row>
    <row r="133" spans="15:17" s="38" customFormat="1" x14ac:dyDescent="0.25">
      <c r="O133" s="25"/>
      <c r="P133" s="25"/>
      <c r="Q133" s="25"/>
    </row>
    <row r="134" spans="15:17" s="38" customFormat="1" x14ac:dyDescent="0.25">
      <c r="O134" s="25"/>
      <c r="P134" s="25"/>
      <c r="Q134" s="25"/>
    </row>
    <row r="135" spans="15:17" s="38" customFormat="1" x14ac:dyDescent="0.25">
      <c r="O135" s="25"/>
      <c r="P135" s="25"/>
      <c r="Q135" s="25"/>
    </row>
    <row r="136" spans="15:17" s="38" customFormat="1" x14ac:dyDescent="0.25">
      <c r="O136" s="25"/>
      <c r="P136" s="25"/>
      <c r="Q136" s="25"/>
    </row>
    <row r="137" spans="15:17" s="38" customFormat="1" x14ac:dyDescent="0.25">
      <c r="O137" s="25"/>
      <c r="P137" s="25"/>
      <c r="Q137" s="25"/>
    </row>
    <row r="138" spans="15:17" s="38" customFormat="1" x14ac:dyDescent="0.25">
      <c r="O138" s="25"/>
      <c r="P138" s="25"/>
      <c r="Q138" s="25"/>
    </row>
    <row r="139" spans="15:17" s="38" customFormat="1" x14ac:dyDescent="0.25">
      <c r="O139" s="25"/>
      <c r="P139" s="25"/>
      <c r="Q139" s="25"/>
    </row>
    <row r="140" spans="15:17" s="38" customFormat="1" x14ac:dyDescent="0.25">
      <c r="O140" s="25"/>
      <c r="P140" s="25"/>
      <c r="Q140" s="25"/>
    </row>
    <row r="141" spans="15:17" s="38" customFormat="1" x14ac:dyDescent="0.25">
      <c r="O141" s="25"/>
      <c r="P141" s="25"/>
      <c r="Q141" s="25"/>
    </row>
    <row r="142" spans="15:17" s="38" customFormat="1" x14ac:dyDescent="0.25">
      <c r="O142" s="25"/>
      <c r="P142" s="25"/>
      <c r="Q142" s="25"/>
    </row>
    <row r="143" spans="15:17" s="38" customFormat="1" x14ac:dyDescent="0.25">
      <c r="O143" s="25"/>
      <c r="P143" s="25"/>
      <c r="Q143" s="25"/>
    </row>
    <row r="144" spans="15:17" s="38" customFormat="1" x14ac:dyDescent="0.25">
      <c r="O144" s="25"/>
      <c r="P144" s="25"/>
      <c r="Q144" s="25"/>
    </row>
    <row r="145" spans="15:17" s="38" customFormat="1" x14ac:dyDescent="0.25">
      <c r="O145" s="25"/>
      <c r="P145" s="25"/>
      <c r="Q145" s="25"/>
    </row>
    <row r="146" spans="15:17" s="38" customFormat="1" x14ac:dyDescent="0.25">
      <c r="O146" s="25"/>
      <c r="P146" s="25"/>
      <c r="Q146" s="25"/>
    </row>
    <row r="147" spans="15:17" s="38" customFormat="1" x14ac:dyDescent="0.25">
      <c r="O147" s="25"/>
      <c r="P147" s="25"/>
      <c r="Q147" s="25"/>
    </row>
    <row r="148" spans="15:17" s="38" customFormat="1" x14ac:dyDescent="0.25">
      <c r="O148" s="25"/>
      <c r="P148" s="25"/>
      <c r="Q148" s="25"/>
    </row>
    <row r="149" spans="15:17" s="38" customFormat="1" x14ac:dyDescent="0.25">
      <c r="O149" s="25"/>
      <c r="P149" s="25"/>
      <c r="Q149" s="25"/>
    </row>
    <row r="150" spans="15:17" s="38" customFormat="1" x14ac:dyDescent="0.25">
      <c r="O150" s="25"/>
      <c r="P150" s="25"/>
      <c r="Q150" s="25"/>
    </row>
    <row r="151" spans="15:17" s="38" customFormat="1" x14ac:dyDescent="0.25">
      <c r="O151" s="25"/>
      <c r="P151" s="25"/>
      <c r="Q151" s="25"/>
    </row>
    <row r="152" spans="15:17" s="38" customFormat="1" x14ac:dyDescent="0.25">
      <c r="O152" s="25"/>
      <c r="P152" s="25"/>
      <c r="Q152" s="25"/>
    </row>
    <row r="153" spans="15:17" s="38" customFormat="1" x14ac:dyDescent="0.25">
      <c r="O153" s="25"/>
      <c r="P153" s="25"/>
      <c r="Q153" s="25"/>
    </row>
    <row r="154" spans="15:17" s="38" customFormat="1" x14ac:dyDescent="0.25">
      <c r="O154" s="25"/>
      <c r="P154" s="25"/>
      <c r="Q154" s="25"/>
    </row>
    <row r="155" spans="15:17" s="38" customFormat="1" x14ac:dyDescent="0.25">
      <c r="O155" s="25"/>
      <c r="P155" s="25"/>
      <c r="Q155" s="25"/>
    </row>
    <row r="156" spans="15:17" s="38" customFormat="1" x14ac:dyDescent="0.25">
      <c r="O156" s="25"/>
      <c r="P156" s="25"/>
      <c r="Q156" s="25"/>
    </row>
    <row r="157" spans="15:17" s="38" customFormat="1" x14ac:dyDescent="0.25">
      <c r="O157" s="25"/>
      <c r="P157" s="25"/>
      <c r="Q157" s="25"/>
    </row>
    <row r="158" spans="15:17" s="38" customFormat="1" x14ac:dyDescent="0.25">
      <c r="O158" s="25"/>
      <c r="P158" s="25"/>
      <c r="Q158" s="25"/>
    </row>
    <row r="159" spans="15:17" s="38" customFormat="1" x14ac:dyDescent="0.25">
      <c r="O159" s="25"/>
      <c r="P159" s="25"/>
      <c r="Q159" s="25"/>
    </row>
    <row r="160" spans="15:17" s="38" customFormat="1" x14ac:dyDescent="0.25">
      <c r="O160" s="25"/>
      <c r="P160" s="25"/>
      <c r="Q160" s="25"/>
    </row>
    <row r="161" spans="15:17" s="38" customFormat="1" x14ac:dyDescent="0.25">
      <c r="O161" s="25"/>
      <c r="P161" s="25"/>
      <c r="Q161" s="25"/>
    </row>
    <row r="162" spans="15:17" s="38" customFormat="1" x14ac:dyDescent="0.25">
      <c r="O162" s="25"/>
      <c r="P162" s="25"/>
      <c r="Q162" s="25"/>
    </row>
    <row r="163" spans="15:17" s="38" customFormat="1" x14ac:dyDescent="0.25">
      <c r="O163" s="25"/>
      <c r="P163" s="25"/>
      <c r="Q163" s="25"/>
    </row>
    <row r="164" spans="15:17" s="38" customFormat="1" x14ac:dyDescent="0.25">
      <c r="O164" s="25"/>
      <c r="P164" s="25"/>
      <c r="Q164" s="25"/>
    </row>
    <row r="165" spans="15:17" s="38" customFormat="1" x14ac:dyDescent="0.25">
      <c r="O165" s="25"/>
      <c r="P165" s="25"/>
      <c r="Q165" s="25"/>
    </row>
    <row r="166" spans="15:17" s="38" customFormat="1" x14ac:dyDescent="0.25">
      <c r="O166" s="25"/>
      <c r="P166" s="25"/>
      <c r="Q166" s="25"/>
    </row>
    <row r="167" spans="15:17" s="38" customFormat="1" x14ac:dyDescent="0.25">
      <c r="O167" s="25"/>
      <c r="P167" s="25"/>
      <c r="Q167" s="25"/>
    </row>
    <row r="168" spans="15:17" s="38" customFormat="1" x14ac:dyDescent="0.25">
      <c r="O168" s="25"/>
      <c r="P168" s="25"/>
      <c r="Q168" s="25"/>
    </row>
    <row r="169" spans="15:17" s="38" customFormat="1" x14ac:dyDescent="0.25">
      <c r="O169" s="25"/>
      <c r="P169" s="25"/>
      <c r="Q169" s="25"/>
    </row>
    <row r="170" spans="15:17" s="38" customFormat="1" x14ac:dyDescent="0.25">
      <c r="O170" s="25"/>
      <c r="P170" s="25"/>
      <c r="Q170" s="25"/>
    </row>
    <row r="171" spans="15:17" s="38" customFormat="1" x14ac:dyDescent="0.25">
      <c r="O171" s="25"/>
      <c r="P171" s="25"/>
      <c r="Q171" s="25"/>
    </row>
    <row r="172" spans="15:17" s="38" customFormat="1" x14ac:dyDescent="0.25">
      <c r="O172" s="25"/>
      <c r="P172" s="25"/>
      <c r="Q172" s="25"/>
    </row>
    <row r="173" spans="15:17" s="38" customFormat="1" x14ac:dyDescent="0.25">
      <c r="O173" s="25"/>
      <c r="P173" s="25"/>
      <c r="Q173" s="25"/>
    </row>
    <row r="174" spans="15:17" s="38" customFormat="1" x14ac:dyDescent="0.25">
      <c r="O174" s="25"/>
      <c r="P174" s="25"/>
      <c r="Q174" s="25"/>
    </row>
    <row r="175" spans="15:17" s="38" customFormat="1" x14ac:dyDescent="0.25">
      <c r="O175" s="25"/>
      <c r="P175" s="25"/>
      <c r="Q175" s="25"/>
    </row>
    <row r="176" spans="15:17" s="38" customFormat="1" x14ac:dyDescent="0.25">
      <c r="O176" s="25"/>
      <c r="P176" s="25"/>
      <c r="Q176" s="25"/>
    </row>
    <row r="177" spans="15:17" s="38" customFormat="1" x14ac:dyDescent="0.25">
      <c r="O177" s="25"/>
      <c r="P177" s="25"/>
      <c r="Q177" s="25"/>
    </row>
    <row r="178" spans="15:17" s="38" customFormat="1" x14ac:dyDescent="0.25">
      <c r="O178" s="25"/>
      <c r="P178" s="25"/>
      <c r="Q178" s="25"/>
    </row>
    <row r="179" spans="15:17" s="38" customFormat="1" x14ac:dyDescent="0.25">
      <c r="O179" s="25"/>
      <c r="P179" s="25"/>
      <c r="Q179" s="25"/>
    </row>
    <row r="180" spans="15:17" s="38" customFormat="1" x14ac:dyDescent="0.25">
      <c r="O180" s="25"/>
      <c r="P180" s="25"/>
      <c r="Q180" s="25"/>
    </row>
    <row r="181" spans="15:17" s="38" customFormat="1" x14ac:dyDescent="0.25">
      <c r="O181" s="25"/>
      <c r="P181" s="25"/>
      <c r="Q181" s="25"/>
    </row>
    <row r="182" spans="15:17" s="38" customFormat="1" x14ac:dyDescent="0.25">
      <c r="O182" s="25"/>
      <c r="P182" s="25"/>
      <c r="Q182" s="25"/>
    </row>
    <row r="183" spans="15:17" s="38" customFormat="1" x14ac:dyDescent="0.25">
      <c r="O183" s="25"/>
      <c r="P183" s="25"/>
      <c r="Q183" s="25"/>
    </row>
    <row r="184" spans="15:17" s="38" customFormat="1" x14ac:dyDescent="0.25">
      <c r="O184" s="25"/>
      <c r="P184" s="25"/>
      <c r="Q184" s="25"/>
    </row>
    <row r="185" spans="15:17" s="38" customFormat="1" x14ac:dyDescent="0.25">
      <c r="O185" s="25"/>
      <c r="P185" s="25"/>
      <c r="Q185" s="25"/>
    </row>
    <row r="186" spans="15:17" s="38" customFormat="1" x14ac:dyDescent="0.25">
      <c r="O186" s="25"/>
      <c r="P186" s="25"/>
      <c r="Q186" s="25"/>
    </row>
  </sheetData>
  <mergeCells count="37"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A23:A25"/>
    <mergeCell ref="N26:N28"/>
    <mergeCell ref="A26:A28"/>
    <mergeCell ref="N32:N34"/>
    <mergeCell ref="A32:A34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>
    <oddFooter>&amp;L_x000D_&amp;1#&amp;"Aptos"&amp;10&amp;K13A10E Classification: C0 Public - تصنيف الوثيقة عام</oddFooter>
  </headerFooter>
  <rowBreaks count="1" manualBreakCount="1">
    <brk id="47" max="12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41D41-D234-432A-95F6-5B2DFF00785A}">
  <sheetPr codeName="Sheet65"/>
  <dimension ref="A1:Q186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5.7109375" style="38" customWidth="1"/>
    <col min="2" max="2" width="10.7109375" style="40" customWidth="1"/>
    <col min="3" max="11" width="8.7109375" style="38" customWidth="1"/>
    <col min="12" max="12" width="11" style="38" customWidth="1"/>
    <col min="13" max="13" width="10.7109375" style="40" customWidth="1"/>
    <col min="14" max="14" width="25.7109375" style="38" customWidth="1"/>
    <col min="15" max="257" width="9.140625" style="25"/>
    <col min="258" max="258" width="25.7109375" style="25" customWidth="1"/>
    <col min="259" max="259" width="10.7109375" style="25" customWidth="1"/>
    <col min="260" max="268" width="8.7109375" style="25" customWidth="1"/>
    <col min="269" max="269" width="10.7109375" style="25" customWidth="1"/>
    <col min="270" max="270" width="25.7109375" style="25" customWidth="1"/>
    <col min="271" max="513" width="9.140625" style="25"/>
    <col min="514" max="514" width="25.7109375" style="25" customWidth="1"/>
    <col min="515" max="515" width="10.7109375" style="25" customWidth="1"/>
    <col min="516" max="524" width="8.7109375" style="25" customWidth="1"/>
    <col min="525" max="525" width="10.7109375" style="25" customWidth="1"/>
    <col min="526" max="526" width="25.7109375" style="25" customWidth="1"/>
    <col min="527" max="769" width="9.140625" style="25"/>
    <col min="770" max="770" width="25.7109375" style="25" customWidth="1"/>
    <col min="771" max="771" width="10.7109375" style="25" customWidth="1"/>
    <col min="772" max="780" width="8.7109375" style="25" customWidth="1"/>
    <col min="781" max="781" width="10.7109375" style="25" customWidth="1"/>
    <col min="782" max="782" width="25.7109375" style="25" customWidth="1"/>
    <col min="783" max="1025" width="9.140625" style="25"/>
    <col min="1026" max="1026" width="25.7109375" style="25" customWidth="1"/>
    <col min="1027" max="1027" width="10.7109375" style="25" customWidth="1"/>
    <col min="1028" max="1036" width="8.7109375" style="25" customWidth="1"/>
    <col min="1037" max="1037" width="10.7109375" style="25" customWidth="1"/>
    <col min="1038" max="1038" width="25.7109375" style="25" customWidth="1"/>
    <col min="1039" max="1281" width="9.140625" style="25"/>
    <col min="1282" max="1282" width="25.7109375" style="25" customWidth="1"/>
    <col min="1283" max="1283" width="10.7109375" style="25" customWidth="1"/>
    <col min="1284" max="1292" width="8.7109375" style="25" customWidth="1"/>
    <col min="1293" max="1293" width="10.7109375" style="25" customWidth="1"/>
    <col min="1294" max="1294" width="25.7109375" style="25" customWidth="1"/>
    <col min="1295" max="1537" width="9.140625" style="25"/>
    <col min="1538" max="1538" width="25.7109375" style="25" customWidth="1"/>
    <col min="1539" max="1539" width="10.7109375" style="25" customWidth="1"/>
    <col min="1540" max="1548" width="8.7109375" style="25" customWidth="1"/>
    <col min="1549" max="1549" width="10.7109375" style="25" customWidth="1"/>
    <col min="1550" max="1550" width="25.7109375" style="25" customWidth="1"/>
    <col min="1551" max="1793" width="9.140625" style="25"/>
    <col min="1794" max="1794" width="25.7109375" style="25" customWidth="1"/>
    <col min="1795" max="1795" width="10.7109375" style="25" customWidth="1"/>
    <col min="1796" max="1804" width="8.7109375" style="25" customWidth="1"/>
    <col min="1805" max="1805" width="10.7109375" style="25" customWidth="1"/>
    <col min="1806" max="1806" width="25.7109375" style="25" customWidth="1"/>
    <col min="1807" max="2049" width="9.140625" style="25"/>
    <col min="2050" max="2050" width="25.7109375" style="25" customWidth="1"/>
    <col min="2051" max="2051" width="10.7109375" style="25" customWidth="1"/>
    <col min="2052" max="2060" width="8.7109375" style="25" customWidth="1"/>
    <col min="2061" max="2061" width="10.7109375" style="25" customWidth="1"/>
    <col min="2062" max="2062" width="25.7109375" style="25" customWidth="1"/>
    <col min="2063" max="2305" width="9.140625" style="25"/>
    <col min="2306" max="2306" width="25.7109375" style="25" customWidth="1"/>
    <col min="2307" max="2307" width="10.7109375" style="25" customWidth="1"/>
    <col min="2308" max="2316" width="8.7109375" style="25" customWidth="1"/>
    <col min="2317" max="2317" width="10.7109375" style="25" customWidth="1"/>
    <col min="2318" max="2318" width="25.7109375" style="25" customWidth="1"/>
    <col min="2319" max="2561" width="9.140625" style="25"/>
    <col min="2562" max="2562" width="25.7109375" style="25" customWidth="1"/>
    <col min="2563" max="2563" width="10.7109375" style="25" customWidth="1"/>
    <col min="2564" max="2572" width="8.7109375" style="25" customWidth="1"/>
    <col min="2573" max="2573" width="10.7109375" style="25" customWidth="1"/>
    <col min="2574" max="2574" width="25.7109375" style="25" customWidth="1"/>
    <col min="2575" max="2817" width="9.140625" style="25"/>
    <col min="2818" max="2818" width="25.7109375" style="25" customWidth="1"/>
    <col min="2819" max="2819" width="10.7109375" style="25" customWidth="1"/>
    <col min="2820" max="2828" width="8.7109375" style="25" customWidth="1"/>
    <col min="2829" max="2829" width="10.7109375" style="25" customWidth="1"/>
    <col min="2830" max="2830" width="25.7109375" style="25" customWidth="1"/>
    <col min="2831" max="3073" width="9.140625" style="25"/>
    <col min="3074" max="3074" width="25.7109375" style="25" customWidth="1"/>
    <col min="3075" max="3075" width="10.7109375" style="25" customWidth="1"/>
    <col min="3076" max="3084" width="8.7109375" style="25" customWidth="1"/>
    <col min="3085" max="3085" width="10.7109375" style="25" customWidth="1"/>
    <col min="3086" max="3086" width="25.7109375" style="25" customWidth="1"/>
    <col min="3087" max="3329" width="9.140625" style="25"/>
    <col min="3330" max="3330" width="25.7109375" style="25" customWidth="1"/>
    <col min="3331" max="3331" width="10.7109375" style="25" customWidth="1"/>
    <col min="3332" max="3340" width="8.7109375" style="25" customWidth="1"/>
    <col min="3341" max="3341" width="10.7109375" style="25" customWidth="1"/>
    <col min="3342" max="3342" width="25.7109375" style="25" customWidth="1"/>
    <col min="3343" max="3585" width="9.140625" style="25"/>
    <col min="3586" max="3586" width="25.7109375" style="25" customWidth="1"/>
    <col min="3587" max="3587" width="10.7109375" style="25" customWidth="1"/>
    <col min="3588" max="3596" width="8.7109375" style="25" customWidth="1"/>
    <col min="3597" max="3597" width="10.7109375" style="25" customWidth="1"/>
    <col min="3598" max="3598" width="25.7109375" style="25" customWidth="1"/>
    <col min="3599" max="3841" width="9.140625" style="25"/>
    <col min="3842" max="3842" width="25.7109375" style="25" customWidth="1"/>
    <col min="3843" max="3843" width="10.7109375" style="25" customWidth="1"/>
    <col min="3844" max="3852" width="8.7109375" style="25" customWidth="1"/>
    <col min="3853" max="3853" width="10.7109375" style="25" customWidth="1"/>
    <col min="3854" max="3854" width="25.7109375" style="25" customWidth="1"/>
    <col min="3855" max="4097" width="9.140625" style="25"/>
    <col min="4098" max="4098" width="25.7109375" style="25" customWidth="1"/>
    <col min="4099" max="4099" width="10.7109375" style="25" customWidth="1"/>
    <col min="4100" max="4108" width="8.7109375" style="25" customWidth="1"/>
    <col min="4109" max="4109" width="10.7109375" style="25" customWidth="1"/>
    <col min="4110" max="4110" width="25.7109375" style="25" customWidth="1"/>
    <col min="4111" max="4353" width="9.140625" style="25"/>
    <col min="4354" max="4354" width="25.7109375" style="25" customWidth="1"/>
    <col min="4355" max="4355" width="10.7109375" style="25" customWidth="1"/>
    <col min="4356" max="4364" width="8.7109375" style="25" customWidth="1"/>
    <col min="4365" max="4365" width="10.7109375" style="25" customWidth="1"/>
    <col min="4366" max="4366" width="25.7109375" style="25" customWidth="1"/>
    <col min="4367" max="4609" width="9.140625" style="25"/>
    <col min="4610" max="4610" width="25.7109375" style="25" customWidth="1"/>
    <col min="4611" max="4611" width="10.7109375" style="25" customWidth="1"/>
    <col min="4612" max="4620" width="8.7109375" style="25" customWidth="1"/>
    <col min="4621" max="4621" width="10.7109375" style="25" customWidth="1"/>
    <col min="4622" max="4622" width="25.7109375" style="25" customWidth="1"/>
    <col min="4623" max="4865" width="9.140625" style="25"/>
    <col min="4866" max="4866" width="25.7109375" style="25" customWidth="1"/>
    <col min="4867" max="4867" width="10.7109375" style="25" customWidth="1"/>
    <col min="4868" max="4876" width="8.7109375" style="25" customWidth="1"/>
    <col min="4877" max="4877" width="10.7109375" style="25" customWidth="1"/>
    <col min="4878" max="4878" width="25.7109375" style="25" customWidth="1"/>
    <col min="4879" max="5121" width="9.140625" style="25"/>
    <col min="5122" max="5122" width="25.7109375" style="25" customWidth="1"/>
    <col min="5123" max="5123" width="10.7109375" style="25" customWidth="1"/>
    <col min="5124" max="5132" width="8.7109375" style="25" customWidth="1"/>
    <col min="5133" max="5133" width="10.7109375" style="25" customWidth="1"/>
    <col min="5134" max="5134" width="25.7109375" style="25" customWidth="1"/>
    <col min="5135" max="5377" width="9.140625" style="25"/>
    <col min="5378" max="5378" width="25.7109375" style="25" customWidth="1"/>
    <col min="5379" max="5379" width="10.7109375" style="25" customWidth="1"/>
    <col min="5380" max="5388" width="8.7109375" style="25" customWidth="1"/>
    <col min="5389" max="5389" width="10.7109375" style="25" customWidth="1"/>
    <col min="5390" max="5390" width="25.7109375" style="25" customWidth="1"/>
    <col min="5391" max="5633" width="9.140625" style="25"/>
    <col min="5634" max="5634" width="25.7109375" style="25" customWidth="1"/>
    <col min="5635" max="5635" width="10.7109375" style="25" customWidth="1"/>
    <col min="5636" max="5644" width="8.7109375" style="25" customWidth="1"/>
    <col min="5645" max="5645" width="10.7109375" style="25" customWidth="1"/>
    <col min="5646" max="5646" width="25.7109375" style="25" customWidth="1"/>
    <col min="5647" max="5889" width="9.140625" style="25"/>
    <col min="5890" max="5890" width="25.7109375" style="25" customWidth="1"/>
    <col min="5891" max="5891" width="10.7109375" style="25" customWidth="1"/>
    <col min="5892" max="5900" width="8.7109375" style="25" customWidth="1"/>
    <col min="5901" max="5901" width="10.7109375" style="25" customWidth="1"/>
    <col min="5902" max="5902" width="25.7109375" style="25" customWidth="1"/>
    <col min="5903" max="6145" width="9.140625" style="25"/>
    <col min="6146" max="6146" width="25.7109375" style="25" customWidth="1"/>
    <col min="6147" max="6147" width="10.7109375" style="25" customWidth="1"/>
    <col min="6148" max="6156" width="8.7109375" style="25" customWidth="1"/>
    <col min="6157" max="6157" width="10.7109375" style="25" customWidth="1"/>
    <col min="6158" max="6158" width="25.7109375" style="25" customWidth="1"/>
    <col min="6159" max="6401" width="9.140625" style="25"/>
    <col min="6402" max="6402" width="25.7109375" style="25" customWidth="1"/>
    <col min="6403" max="6403" width="10.7109375" style="25" customWidth="1"/>
    <col min="6404" max="6412" width="8.7109375" style="25" customWidth="1"/>
    <col min="6413" max="6413" width="10.7109375" style="25" customWidth="1"/>
    <col min="6414" max="6414" width="25.7109375" style="25" customWidth="1"/>
    <col min="6415" max="6657" width="9.140625" style="25"/>
    <col min="6658" max="6658" width="25.7109375" style="25" customWidth="1"/>
    <col min="6659" max="6659" width="10.7109375" style="25" customWidth="1"/>
    <col min="6660" max="6668" width="8.7109375" style="25" customWidth="1"/>
    <col min="6669" max="6669" width="10.7109375" style="25" customWidth="1"/>
    <col min="6670" max="6670" width="25.7109375" style="25" customWidth="1"/>
    <col min="6671" max="6913" width="9.140625" style="25"/>
    <col min="6914" max="6914" width="25.7109375" style="25" customWidth="1"/>
    <col min="6915" max="6915" width="10.7109375" style="25" customWidth="1"/>
    <col min="6916" max="6924" width="8.7109375" style="25" customWidth="1"/>
    <col min="6925" max="6925" width="10.7109375" style="25" customWidth="1"/>
    <col min="6926" max="6926" width="25.7109375" style="25" customWidth="1"/>
    <col min="6927" max="7169" width="9.140625" style="25"/>
    <col min="7170" max="7170" width="25.7109375" style="25" customWidth="1"/>
    <col min="7171" max="7171" width="10.7109375" style="25" customWidth="1"/>
    <col min="7172" max="7180" width="8.7109375" style="25" customWidth="1"/>
    <col min="7181" max="7181" width="10.7109375" style="25" customWidth="1"/>
    <col min="7182" max="7182" width="25.7109375" style="25" customWidth="1"/>
    <col min="7183" max="7425" width="9.140625" style="25"/>
    <col min="7426" max="7426" width="25.7109375" style="25" customWidth="1"/>
    <col min="7427" max="7427" width="10.7109375" style="25" customWidth="1"/>
    <col min="7428" max="7436" width="8.7109375" style="25" customWidth="1"/>
    <col min="7437" max="7437" width="10.7109375" style="25" customWidth="1"/>
    <col min="7438" max="7438" width="25.7109375" style="25" customWidth="1"/>
    <col min="7439" max="7681" width="9.140625" style="25"/>
    <col min="7682" max="7682" width="25.7109375" style="25" customWidth="1"/>
    <col min="7683" max="7683" width="10.7109375" style="25" customWidth="1"/>
    <col min="7684" max="7692" width="8.7109375" style="25" customWidth="1"/>
    <col min="7693" max="7693" width="10.7109375" style="25" customWidth="1"/>
    <col min="7694" max="7694" width="25.7109375" style="25" customWidth="1"/>
    <col min="7695" max="7937" width="9.140625" style="25"/>
    <col min="7938" max="7938" width="25.7109375" style="25" customWidth="1"/>
    <col min="7939" max="7939" width="10.7109375" style="25" customWidth="1"/>
    <col min="7940" max="7948" width="8.7109375" style="25" customWidth="1"/>
    <col min="7949" max="7949" width="10.7109375" style="25" customWidth="1"/>
    <col min="7950" max="7950" width="25.7109375" style="25" customWidth="1"/>
    <col min="7951" max="8193" width="9.140625" style="25"/>
    <col min="8194" max="8194" width="25.7109375" style="25" customWidth="1"/>
    <col min="8195" max="8195" width="10.7109375" style="25" customWidth="1"/>
    <col min="8196" max="8204" width="8.7109375" style="25" customWidth="1"/>
    <col min="8205" max="8205" width="10.7109375" style="25" customWidth="1"/>
    <col min="8206" max="8206" width="25.7109375" style="25" customWidth="1"/>
    <col min="8207" max="8449" width="9.140625" style="25"/>
    <col min="8450" max="8450" width="25.7109375" style="25" customWidth="1"/>
    <col min="8451" max="8451" width="10.7109375" style="25" customWidth="1"/>
    <col min="8452" max="8460" width="8.7109375" style="25" customWidth="1"/>
    <col min="8461" max="8461" width="10.7109375" style="25" customWidth="1"/>
    <col min="8462" max="8462" width="25.7109375" style="25" customWidth="1"/>
    <col min="8463" max="8705" width="9.140625" style="25"/>
    <col min="8706" max="8706" width="25.7109375" style="25" customWidth="1"/>
    <col min="8707" max="8707" width="10.7109375" style="25" customWidth="1"/>
    <col min="8708" max="8716" width="8.7109375" style="25" customWidth="1"/>
    <col min="8717" max="8717" width="10.7109375" style="25" customWidth="1"/>
    <col min="8718" max="8718" width="25.7109375" style="25" customWidth="1"/>
    <col min="8719" max="8961" width="9.140625" style="25"/>
    <col min="8962" max="8962" width="25.7109375" style="25" customWidth="1"/>
    <col min="8963" max="8963" width="10.7109375" style="25" customWidth="1"/>
    <col min="8964" max="8972" width="8.7109375" style="25" customWidth="1"/>
    <col min="8973" max="8973" width="10.7109375" style="25" customWidth="1"/>
    <col min="8974" max="8974" width="25.7109375" style="25" customWidth="1"/>
    <col min="8975" max="9217" width="9.140625" style="25"/>
    <col min="9218" max="9218" width="25.7109375" style="25" customWidth="1"/>
    <col min="9219" max="9219" width="10.7109375" style="25" customWidth="1"/>
    <col min="9220" max="9228" width="8.7109375" style="25" customWidth="1"/>
    <col min="9229" max="9229" width="10.7109375" style="25" customWidth="1"/>
    <col min="9230" max="9230" width="25.7109375" style="25" customWidth="1"/>
    <col min="9231" max="9473" width="9.140625" style="25"/>
    <col min="9474" max="9474" width="25.7109375" style="25" customWidth="1"/>
    <col min="9475" max="9475" width="10.7109375" style="25" customWidth="1"/>
    <col min="9476" max="9484" width="8.7109375" style="25" customWidth="1"/>
    <col min="9485" max="9485" width="10.7109375" style="25" customWidth="1"/>
    <col min="9486" max="9486" width="25.7109375" style="25" customWidth="1"/>
    <col min="9487" max="9729" width="9.140625" style="25"/>
    <col min="9730" max="9730" width="25.7109375" style="25" customWidth="1"/>
    <col min="9731" max="9731" width="10.7109375" style="25" customWidth="1"/>
    <col min="9732" max="9740" width="8.7109375" style="25" customWidth="1"/>
    <col min="9741" max="9741" width="10.7109375" style="25" customWidth="1"/>
    <col min="9742" max="9742" width="25.7109375" style="25" customWidth="1"/>
    <col min="9743" max="9985" width="9.140625" style="25"/>
    <col min="9986" max="9986" width="25.7109375" style="25" customWidth="1"/>
    <col min="9987" max="9987" width="10.7109375" style="25" customWidth="1"/>
    <col min="9988" max="9996" width="8.7109375" style="25" customWidth="1"/>
    <col min="9997" max="9997" width="10.7109375" style="25" customWidth="1"/>
    <col min="9998" max="9998" width="25.7109375" style="25" customWidth="1"/>
    <col min="9999" max="10241" width="9.140625" style="25"/>
    <col min="10242" max="10242" width="25.7109375" style="25" customWidth="1"/>
    <col min="10243" max="10243" width="10.7109375" style="25" customWidth="1"/>
    <col min="10244" max="10252" width="8.7109375" style="25" customWidth="1"/>
    <col min="10253" max="10253" width="10.7109375" style="25" customWidth="1"/>
    <col min="10254" max="10254" width="25.7109375" style="25" customWidth="1"/>
    <col min="10255" max="10497" width="9.140625" style="25"/>
    <col min="10498" max="10498" width="25.7109375" style="25" customWidth="1"/>
    <col min="10499" max="10499" width="10.7109375" style="25" customWidth="1"/>
    <col min="10500" max="10508" width="8.7109375" style="25" customWidth="1"/>
    <col min="10509" max="10509" width="10.7109375" style="25" customWidth="1"/>
    <col min="10510" max="10510" width="25.7109375" style="25" customWidth="1"/>
    <col min="10511" max="10753" width="9.140625" style="25"/>
    <col min="10754" max="10754" width="25.7109375" style="25" customWidth="1"/>
    <col min="10755" max="10755" width="10.7109375" style="25" customWidth="1"/>
    <col min="10756" max="10764" width="8.7109375" style="25" customWidth="1"/>
    <col min="10765" max="10765" width="10.7109375" style="25" customWidth="1"/>
    <col min="10766" max="10766" width="25.7109375" style="25" customWidth="1"/>
    <col min="10767" max="11009" width="9.140625" style="25"/>
    <col min="11010" max="11010" width="25.7109375" style="25" customWidth="1"/>
    <col min="11011" max="11011" width="10.7109375" style="25" customWidth="1"/>
    <col min="11012" max="11020" width="8.7109375" style="25" customWidth="1"/>
    <col min="11021" max="11021" width="10.7109375" style="25" customWidth="1"/>
    <col min="11022" max="11022" width="25.7109375" style="25" customWidth="1"/>
    <col min="11023" max="11265" width="9.140625" style="25"/>
    <col min="11266" max="11266" width="25.7109375" style="25" customWidth="1"/>
    <col min="11267" max="11267" width="10.7109375" style="25" customWidth="1"/>
    <col min="11268" max="11276" width="8.7109375" style="25" customWidth="1"/>
    <col min="11277" max="11277" width="10.7109375" style="25" customWidth="1"/>
    <col min="11278" max="11278" width="25.7109375" style="25" customWidth="1"/>
    <col min="11279" max="11521" width="9.140625" style="25"/>
    <col min="11522" max="11522" width="25.7109375" style="25" customWidth="1"/>
    <col min="11523" max="11523" width="10.7109375" style="25" customWidth="1"/>
    <col min="11524" max="11532" width="8.7109375" style="25" customWidth="1"/>
    <col min="11533" max="11533" width="10.7109375" style="25" customWidth="1"/>
    <col min="11534" max="11534" width="25.7109375" style="25" customWidth="1"/>
    <col min="11535" max="11777" width="9.140625" style="25"/>
    <col min="11778" max="11778" width="25.7109375" style="25" customWidth="1"/>
    <col min="11779" max="11779" width="10.7109375" style="25" customWidth="1"/>
    <col min="11780" max="11788" width="8.7109375" style="25" customWidth="1"/>
    <col min="11789" max="11789" width="10.7109375" style="25" customWidth="1"/>
    <col min="11790" max="11790" width="25.7109375" style="25" customWidth="1"/>
    <col min="11791" max="12033" width="9.140625" style="25"/>
    <col min="12034" max="12034" width="25.7109375" style="25" customWidth="1"/>
    <col min="12035" max="12035" width="10.7109375" style="25" customWidth="1"/>
    <col min="12036" max="12044" width="8.7109375" style="25" customWidth="1"/>
    <col min="12045" max="12045" width="10.7109375" style="25" customWidth="1"/>
    <col min="12046" max="12046" width="25.7109375" style="25" customWidth="1"/>
    <col min="12047" max="12289" width="9.140625" style="25"/>
    <col min="12290" max="12290" width="25.7109375" style="25" customWidth="1"/>
    <col min="12291" max="12291" width="10.7109375" style="25" customWidth="1"/>
    <col min="12292" max="12300" width="8.7109375" style="25" customWidth="1"/>
    <col min="12301" max="12301" width="10.7109375" style="25" customWidth="1"/>
    <col min="12302" max="12302" width="25.7109375" style="25" customWidth="1"/>
    <col min="12303" max="12545" width="9.140625" style="25"/>
    <col min="12546" max="12546" width="25.7109375" style="25" customWidth="1"/>
    <col min="12547" max="12547" width="10.7109375" style="25" customWidth="1"/>
    <col min="12548" max="12556" width="8.7109375" style="25" customWidth="1"/>
    <col min="12557" max="12557" width="10.7109375" style="25" customWidth="1"/>
    <col min="12558" max="12558" width="25.7109375" style="25" customWidth="1"/>
    <col min="12559" max="12801" width="9.140625" style="25"/>
    <col min="12802" max="12802" width="25.7109375" style="25" customWidth="1"/>
    <col min="12803" max="12803" width="10.7109375" style="25" customWidth="1"/>
    <col min="12804" max="12812" width="8.7109375" style="25" customWidth="1"/>
    <col min="12813" max="12813" width="10.7109375" style="25" customWidth="1"/>
    <col min="12814" max="12814" width="25.7109375" style="25" customWidth="1"/>
    <col min="12815" max="13057" width="9.140625" style="25"/>
    <col min="13058" max="13058" width="25.7109375" style="25" customWidth="1"/>
    <col min="13059" max="13059" width="10.7109375" style="25" customWidth="1"/>
    <col min="13060" max="13068" width="8.7109375" style="25" customWidth="1"/>
    <col min="13069" max="13069" width="10.7109375" style="25" customWidth="1"/>
    <col min="13070" max="13070" width="25.7109375" style="25" customWidth="1"/>
    <col min="13071" max="13313" width="9.140625" style="25"/>
    <col min="13314" max="13314" width="25.7109375" style="25" customWidth="1"/>
    <col min="13315" max="13315" width="10.7109375" style="25" customWidth="1"/>
    <col min="13316" max="13324" width="8.7109375" style="25" customWidth="1"/>
    <col min="13325" max="13325" width="10.7109375" style="25" customWidth="1"/>
    <col min="13326" max="13326" width="25.7109375" style="25" customWidth="1"/>
    <col min="13327" max="13569" width="9.140625" style="25"/>
    <col min="13570" max="13570" width="25.7109375" style="25" customWidth="1"/>
    <col min="13571" max="13571" width="10.7109375" style="25" customWidth="1"/>
    <col min="13572" max="13580" width="8.7109375" style="25" customWidth="1"/>
    <col min="13581" max="13581" width="10.7109375" style="25" customWidth="1"/>
    <col min="13582" max="13582" width="25.7109375" style="25" customWidth="1"/>
    <col min="13583" max="13825" width="9.140625" style="25"/>
    <col min="13826" max="13826" width="25.7109375" style="25" customWidth="1"/>
    <col min="13827" max="13827" width="10.7109375" style="25" customWidth="1"/>
    <col min="13828" max="13836" width="8.7109375" style="25" customWidth="1"/>
    <col min="13837" max="13837" width="10.7109375" style="25" customWidth="1"/>
    <col min="13838" max="13838" width="25.7109375" style="25" customWidth="1"/>
    <col min="13839" max="14081" width="9.140625" style="25"/>
    <col min="14082" max="14082" width="25.7109375" style="25" customWidth="1"/>
    <col min="14083" max="14083" width="10.7109375" style="25" customWidth="1"/>
    <col min="14084" max="14092" width="8.7109375" style="25" customWidth="1"/>
    <col min="14093" max="14093" width="10.7109375" style="25" customWidth="1"/>
    <col min="14094" max="14094" width="25.7109375" style="25" customWidth="1"/>
    <col min="14095" max="14337" width="9.140625" style="25"/>
    <col min="14338" max="14338" width="25.7109375" style="25" customWidth="1"/>
    <col min="14339" max="14339" width="10.7109375" style="25" customWidth="1"/>
    <col min="14340" max="14348" width="8.7109375" style="25" customWidth="1"/>
    <col min="14349" max="14349" width="10.7109375" style="25" customWidth="1"/>
    <col min="14350" max="14350" width="25.7109375" style="25" customWidth="1"/>
    <col min="14351" max="14593" width="9.140625" style="25"/>
    <col min="14594" max="14594" width="25.7109375" style="25" customWidth="1"/>
    <col min="14595" max="14595" width="10.7109375" style="25" customWidth="1"/>
    <col min="14596" max="14604" width="8.7109375" style="25" customWidth="1"/>
    <col min="14605" max="14605" width="10.7109375" style="25" customWidth="1"/>
    <col min="14606" max="14606" width="25.7109375" style="25" customWidth="1"/>
    <col min="14607" max="14849" width="9.140625" style="25"/>
    <col min="14850" max="14850" width="25.7109375" style="25" customWidth="1"/>
    <col min="14851" max="14851" width="10.7109375" style="25" customWidth="1"/>
    <col min="14852" max="14860" width="8.7109375" style="25" customWidth="1"/>
    <col min="14861" max="14861" width="10.7109375" style="25" customWidth="1"/>
    <col min="14862" max="14862" width="25.7109375" style="25" customWidth="1"/>
    <col min="14863" max="15105" width="9.140625" style="25"/>
    <col min="15106" max="15106" width="25.7109375" style="25" customWidth="1"/>
    <col min="15107" max="15107" width="10.7109375" style="25" customWidth="1"/>
    <col min="15108" max="15116" width="8.7109375" style="25" customWidth="1"/>
    <col min="15117" max="15117" width="10.7109375" style="25" customWidth="1"/>
    <col min="15118" max="15118" width="25.7109375" style="25" customWidth="1"/>
    <col min="15119" max="15361" width="9.140625" style="25"/>
    <col min="15362" max="15362" width="25.7109375" style="25" customWidth="1"/>
    <col min="15363" max="15363" width="10.7109375" style="25" customWidth="1"/>
    <col min="15364" max="15372" width="8.7109375" style="25" customWidth="1"/>
    <col min="15373" max="15373" width="10.7109375" style="25" customWidth="1"/>
    <col min="15374" max="15374" width="25.7109375" style="25" customWidth="1"/>
    <col min="15375" max="15617" width="9.140625" style="25"/>
    <col min="15618" max="15618" width="25.7109375" style="25" customWidth="1"/>
    <col min="15619" max="15619" width="10.7109375" style="25" customWidth="1"/>
    <col min="15620" max="15628" width="8.7109375" style="25" customWidth="1"/>
    <col min="15629" max="15629" width="10.7109375" style="25" customWidth="1"/>
    <col min="15630" max="15630" width="25.7109375" style="25" customWidth="1"/>
    <col min="15631" max="15873" width="9.140625" style="25"/>
    <col min="15874" max="15874" width="25.7109375" style="25" customWidth="1"/>
    <col min="15875" max="15875" width="10.7109375" style="25" customWidth="1"/>
    <col min="15876" max="15884" width="8.7109375" style="25" customWidth="1"/>
    <col min="15885" max="15885" width="10.7109375" style="25" customWidth="1"/>
    <col min="15886" max="15886" width="25.7109375" style="25" customWidth="1"/>
    <col min="15887" max="16129" width="9.140625" style="25"/>
    <col min="16130" max="16130" width="25.7109375" style="25" customWidth="1"/>
    <col min="16131" max="16131" width="10.7109375" style="25" customWidth="1"/>
    <col min="16132" max="16140" width="8.7109375" style="25" customWidth="1"/>
    <col min="16141" max="16141" width="10.7109375" style="25" customWidth="1"/>
    <col min="16142" max="16142" width="25.7109375" style="25" customWidth="1"/>
    <col min="16143" max="16384" width="9.140625" style="25"/>
  </cols>
  <sheetData>
    <row r="1" spans="1:14" s="19" customFormat="1" ht="23.25" x14ac:dyDescent="0.2">
      <c r="A1" s="1285" t="s">
        <v>828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</row>
    <row r="2" spans="1:14" s="21" customFormat="1" ht="15.75" x14ac:dyDescent="0.2">
      <c r="A2" s="1286" t="s">
        <v>743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</row>
    <row r="3" spans="1:14" s="82" customFormat="1" ht="15.75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4" s="82" customFormat="1" ht="15.75" x14ac:dyDescent="0.25">
      <c r="A4" s="1286" t="s">
        <v>340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</row>
    <row r="5" spans="1:14" ht="13.5" x14ac:dyDescent="0.25">
      <c r="A5" s="255" t="s">
        <v>807</v>
      </c>
      <c r="B5" s="1205"/>
      <c r="C5" s="1206"/>
      <c r="D5" s="1206"/>
      <c r="E5" s="1206"/>
      <c r="F5" s="1206"/>
      <c r="G5" s="1206"/>
      <c r="H5" s="1206"/>
      <c r="I5" s="1206"/>
      <c r="J5" s="1204"/>
      <c r="K5" s="1206"/>
      <c r="L5" s="1206"/>
      <c r="M5" s="1205"/>
      <c r="N5" s="1157" t="s">
        <v>808</v>
      </c>
    </row>
    <row r="6" spans="1:14" ht="16.5" thickBot="1" x14ac:dyDescent="0.25">
      <c r="A6" s="1555" t="s">
        <v>430</v>
      </c>
      <c r="B6" s="1555" t="s">
        <v>405</v>
      </c>
      <c r="C6" s="1396" t="s">
        <v>657</v>
      </c>
      <c r="D6" s="1552"/>
      <c r="E6" s="1552"/>
      <c r="F6" s="1552"/>
      <c r="G6" s="1552"/>
      <c r="H6" s="1552"/>
      <c r="I6" s="1552"/>
      <c r="J6" s="1552"/>
      <c r="K6" s="1552"/>
      <c r="L6" s="1553"/>
      <c r="M6" s="1418" t="s">
        <v>404</v>
      </c>
      <c r="N6" s="1418" t="s">
        <v>431</v>
      </c>
    </row>
    <row r="7" spans="1:14" ht="29.25" customHeight="1" thickTop="1" x14ac:dyDescent="0.2">
      <c r="A7" s="1556"/>
      <c r="B7" s="1557"/>
      <c r="C7" s="396" t="s">
        <v>387</v>
      </c>
      <c r="D7" s="54" t="s">
        <v>338</v>
      </c>
      <c r="E7" s="59" t="s">
        <v>194</v>
      </c>
      <c r="F7" s="77" t="s">
        <v>159</v>
      </c>
      <c r="G7" s="77" t="s">
        <v>67</v>
      </c>
      <c r="H7" s="77" t="s">
        <v>65</v>
      </c>
      <c r="I7" s="77" t="s">
        <v>63</v>
      </c>
      <c r="J7" s="77" t="s">
        <v>61</v>
      </c>
      <c r="K7" s="77" t="s">
        <v>59</v>
      </c>
      <c r="L7" s="68" t="s">
        <v>57</v>
      </c>
      <c r="M7" s="1419"/>
      <c r="N7" s="1419"/>
    </row>
    <row r="8" spans="1:14" ht="13.5" customHeight="1" thickBot="1" x14ac:dyDescent="0.25">
      <c r="A8" s="1558" t="s">
        <v>354</v>
      </c>
      <c r="B8" s="133" t="s">
        <v>547</v>
      </c>
      <c r="C8" s="597">
        <f t="shared" ref="C8:C42" si="0">SUM(D8:L8)</f>
        <v>2</v>
      </c>
      <c r="D8" s="176">
        <v>0</v>
      </c>
      <c r="E8" s="176">
        <v>1</v>
      </c>
      <c r="F8" s="176">
        <v>0</v>
      </c>
      <c r="G8" s="176">
        <v>0</v>
      </c>
      <c r="H8" s="176">
        <v>0</v>
      </c>
      <c r="I8" s="176">
        <v>1</v>
      </c>
      <c r="J8" s="176">
        <v>0</v>
      </c>
      <c r="K8" s="176">
        <v>0</v>
      </c>
      <c r="L8" s="176">
        <v>0</v>
      </c>
      <c r="M8" s="58" t="s">
        <v>178</v>
      </c>
      <c r="N8" s="1313" t="s">
        <v>471</v>
      </c>
    </row>
    <row r="9" spans="1:14" ht="13.5" customHeight="1" thickTop="1" thickBot="1" x14ac:dyDescent="0.25">
      <c r="A9" s="1530"/>
      <c r="B9" s="134" t="s">
        <v>548</v>
      </c>
      <c r="C9" s="608">
        <f t="shared" si="0"/>
        <v>1</v>
      </c>
      <c r="D9" s="155">
        <v>0</v>
      </c>
      <c r="E9" s="155">
        <v>0</v>
      </c>
      <c r="F9" s="155">
        <v>1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56" t="s">
        <v>425</v>
      </c>
      <c r="N9" s="1302"/>
    </row>
    <row r="10" spans="1:14" s="22" customFormat="1" ht="13.5" customHeight="1" thickTop="1" thickBot="1" x14ac:dyDescent="0.25">
      <c r="A10" s="1531"/>
      <c r="B10" s="134" t="s">
        <v>42</v>
      </c>
      <c r="C10" s="148">
        <f t="shared" si="0"/>
        <v>3</v>
      </c>
      <c r="D10" s="148">
        <f t="shared" ref="D10:L10" si="1">D8+D9</f>
        <v>0</v>
      </c>
      <c r="E10" s="148">
        <f t="shared" si="1"/>
        <v>1</v>
      </c>
      <c r="F10" s="148">
        <f t="shared" si="1"/>
        <v>1</v>
      </c>
      <c r="G10" s="148">
        <f t="shared" si="1"/>
        <v>0</v>
      </c>
      <c r="H10" s="148">
        <f t="shared" si="1"/>
        <v>0</v>
      </c>
      <c r="I10" s="148">
        <f t="shared" si="1"/>
        <v>1</v>
      </c>
      <c r="J10" s="148">
        <f t="shared" si="1"/>
        <v>0</v>
      </c>
      <c r="K10" s="148">
        <f t="shared" si="1"/>
        <v>0</v>
      </c>
      <c r="L10" s="148">
        <f t="shared" si="1"/>
        <v>0</v>
      </c>
      <c r="M10" s="56" t="s">
        <v>43</v>
      </c>
      <c r="N10" s="1302"/>
    </row>
    <row r="11" spans="1:14" ht="13.5" customHeight="1" thickTop="1" thickBot="1" x14ac:dyDescent="0.25">
      <c r="A11" s="1526" t="s">
        <v>241</v>
      </c>
      <c r="B11" s="135" t="s">
        <v>547</v>
      </c>
      <c r="C11" s="368">
        <f t="shared" si="0"/>
        <v>30</v>
      </c>
      <c r="D11" s="178">
        <v>0</v>
      </c>
      <c r="E11" s="178">
        <v>19</v>
      </c>
      <c r="F11" s="178">
        <v>2</v>
      </c>
      <c r="G11" s="178">
        <v>5</v>
      </c>
      <c r="H11" s="178">
        <v>1</v>
      </c>
      <c r="I11" s="178">
        <v>2</v>
      </c>
      <c r="J11" s="178">
        <v>0</v>
      </c>
      <c r="K11" s="178">
        <v>1</v>
      </c>
      <c r="L11" s="178">
        <v>0</v>
      </c>
      <c r="M11" s="129" t="s">
        <v>178</v>
      </c>
      <c r="N11" s="1300" t="s">
        <v>242</v>
      </c>
    </row>
    <row r="12" spans="1:14" ht="13.5" customHeight="1" thickTop="1" thickBot="1" x14ac:dyDescent="0.25">
      <c r="A12" s="1527"/>
      <c r="B12" s="136" t="s">
        <v>548</v>
      </c>
      <c r="C12" s="368">
        <f t="shared" si="0"/>
        <v>0</v>
      </c>
      <c r="D12" s="178">
        <v>0</v>
      </c>
      <c r="E12" s="178">
        <v>0</v>
      </c>
      <c r="F12" s="178">
        <v>0</v>
      </c>
      <c r="G12" s="178">
        <v>0</v>
      </c>
      <c r="H12" s="178">
        <v>0</v>
      </c>
      <c r="I12" s="178">
        <v>0</v>
      </c>
      <c r="J12" s="178">
        <v>0</v>
      </c>
      <c r="K12" s="178">
        <v>0</v>
      </c>
      <c r="L12" s="178">
        <v>0</v>
      </c>
      <c r="M12" s="57" t="s">
        <v>425</v>
      </c>
      <c r="N12" s="1300"/>
    </row>
    <row r="13" spans="1:14" s="22" customFormat="1" ht="13.5" customHeight="1" thickTop="1" thickBot="1" x14ac:dyDescent="0.25">
      <c r="A13" s="1528"/>
      <c r="B13" s="136" t="s">
        <v>42</v>
      </c>
      <c r="C13" s="150">
        <f t="shared" si="0"/>
        <v>30</v>
      </c>
      <c r="D13" s="150">
        <f t="shared" ref="D13:L13" si="2">D11+D12</f>
        <v>0</v>
      </c>
      <c r="E13" s="150">
        <f t="shared" si="2"/>
        <v>19</v>
      </c>
      <c r="F13" s="150">
        <f t="shared" si="2"/>
        <v>2</v>
      </c>
      <c r="G13" s="150">
        <f t="shared" si="2"/>
        <v>5</v>
      </c>
      <c r="H13" s="150">
        <f t="shared" si="2"/>
        <v>1</v>
      </c>
      <c r="I13" s="150">
        <f t="shared" si="2"/>
        <v>2</v>
      </c>
      <c r="J13" s="150">
        <f t="shared" si="2"/>
        <v>0</v>
      </c>
      <c r="K13" s="150">
        <f t="shared" si="2"/>
        <v>1</v>
      </c>
      <c r="L13" s="150">
        <f t="shared" si="2"/>
        <v>0</v>
      </c>
      <c r="M13" s="57" t="s">
        <v>43</v>
      </c>
      <c r="N13" s="1300"/>
    </row>
    <row r="14" spans="1:14" ht="13.5" customHeight="1" thickTop="1" thickBot="1" x14ac:dyDescent="0.25">
      <c r="A14" s="1529" t="s">
        <v>355</v>
      </c>
      <c r="B14" s="133" t="s">
        <v>547</v>
      </c>
      <c r="C14" s="608">
        <f t="shared" si="0"/>
        <v>28</v>
      </c>
      <c r="D14" s="155">
        <v>0</v>
      </c>
      <c r="E14" s="155">
        <v>11</v>
      </c>
      <c r="F14" s="155">
        <v>1</v>
      </c>
      <c r="G14" s="155">
        <v>6</v>
      </c>
      <c r="H14" s="155">
        <v>3</v>
      </c>
      <c r="I14" s="155">
        <v>0</v>
      </c>
      <c r="J14" s="155">
        <v>3</v>
      </c>
      <c r="K14" s="155">
        <v>4</v>
      </c>
      <c r="L14" s="155">
        <v>0</v>
      </c>
      <c r="M14" s="58" t="s">
        <v>178</v>
      </c>
      <c r="N14" s="1302" t="s">
        <v>349</v>
      </c>
    </row>
    <row r="15" spans="1:14" ht="13.5" customHeight="1" thickTop="1" thickBot="1" x14ac:dyDescent="0.25">
      <c r="A15" s="1530"/>
      <c r="B15" s="134" t="s">
        <v>548</v>
      </c>
      <c r="C15" s="608">
        <f t="shared" si="0"/>
        <v>4</v>
      </c>
      <c r="D15" s="155">
        <v>0</v>
      </c>
      <c r="E15" s="155">
        <v>1</v>
      </c>
      <c r="F15" s="155">
        <v>0</v>
      </c>
      <c r="G15" s="155">
        <v>0</v>
      </c>
      <c r="H15" s="155">
        <v>1</v>
      </c>
      <c r="I15" s="155">
        <v>1</v>
      </c>
      <c r="J15" s="155">
        <v>0</v>
      </c>
      <c r="K15" s="155">
        <v>1</v>
      </c>
      <c r="L15" s="155">
        <v>0</v>
      </c>
      <c r="M15" s="56" t="s">
        <v>425</v>
      </c>
      <c r="N15" s="1302"/>
    </row>
    <row r="16" spans="1:14" s="22" customFormat="1" ht="13.5" customHeight="1" thickTop="1" thickBot="1" x14ac:dyDescent="0.25">
      <c r="A16" s="1531"/>
      <c r="B16" s="134" t="s">
        <v>42</v>
      </c>
      <c r="C16" s="148">
        <f t="shared" si="0"/>
        <v>32</v>
      </c>
      <c r="D16" s="148">
        <f t="shared" ref="D16:L16" si="3">D14+D15</f>
        <v>0</v>
      </c>
      <c r="E16" s="148">
        <f t="shared" si="3"/>
        <v>12</v>
      </c>
      <c r="F16" s="148">
        <f t="shared" si="3"/>
        <v>1</v>
      </c>
      <c r="G16" s="148">
        <f t="shared" si="3"/>
        <v>6</v>
      </c>
      <c r="H16" s="148">
        <f t="shared" si="3"/>
        <v>4</v>
      </c>
      <c r="I16" s="148">
        <f t="shared" si="3"/>
        <v>1</v>
      </c>
      <c r="J16" s="148">
        <f t="shared" si="3"/>
        <v>3</v>
      </c>
      <c r="K16" s="148">
        <f t="shared" si="3"/>
        <v>5</v>
      </c>
      <c r="L16" s="148">
        <f t="shared" si="3"/>
        <v>0</v>
      </c>
      <c r="M16" s="56" t="s">
        <v>43</v>
      </c>
      <c r="N16" s="1302"/>
    </row>
    <row r="17" spans="1:14" ht="13.5" customHeight="1" thickTop="1" thickBot="1" x14ac:dyDescent="0.25">
      <c r="A17" s="1526" t="s">
        <v>243</v>
      </c>
      <c r="B17" s="135" t="s">
        <v>547</v>
      </c>
      <c r="C17" s="368">
        <f t="shared" si="0"/>
        <v>8</v>
      </c>
      <c r="D17" s="178">
        <v>0</v>
      </c>
      <c r="E17" s="178">
        <v>3</v>
      </c>
      <c r="F17" s="178">
        <v>0</v>
      </c>
      <c r="G17" s="178">
        <v>1</v>
      </c>
      <c r="H17" s="178">
        <v>1</v>
      </c>
      <c r="I17" s="178">
        <v>1</v>
      </c>
      <c r="J17" s="178">
        <v>1</v>
      </c>
      <c r="K17" s="178">
        <v>1</v>
      </c>
      <c r="L17" s="178">
        <v>0</v>
      </c>
      <c r="M17" s="129" t="s">
        <v>178</v>
      </c>
      <c r="N17" s="1300" t="s">
        <v>244</v>
      </c>
    </row>
    <row r="18" spans="1:14" ht="13.5" customHeight="1" thickTop="1" thickBot="1" x14ac:dyDescent="0.25">
      <c r="A18" s="1527"/>
      <c r="B18" s="136" t="s">
        <v>548</v>
      </c>
      <c r="C18" s="368">
        <f t="shared" si="0"/>
        <v>3</v>
      </c>
      <c r="D18" s="178">
        <v>0</v>
      </c>
      <c r="E18" s="178">
        <v>2</v>
      </c>
      <c r="F18" s="178">
        <v>0</v>
      </c>
      <c r="G18" s="178">
        <v>0</v>
      </c>
      <c r="H18" s="178">
        <v>0</v>
      </c>
      <c r="I18" s="178">
        <v>1</v>
      </c>
      <c r="J18" s="178">
        <v>0</v>
      </c>
      <c r="K18" s="178">
        <v>0</v>
      </c>
      <c r="L18" s="178">
        <v>0</v>
      </c>
      <c r="M18" s="57" t="s">
        <v>425</v>
      </c>
      <c r="N18" s="1300"/>
    </row>
    <row r="19" spans="1:14" s="22" customFormat="1" ht="13.5" customHeight="1" thickTop="1" thickBot="1" x14ac:dyDescent="0.25">
      <c r="A19" s="1528"/>
      <c r="B19" s="136" t="s">
        <v>42</v>
      </c>
      <c r="C19" s="150">
        <f t="shared" si="0"/>
        <v>11</v>
      </c>
      <c r="D19" s="150">
        <f t="shared" ref="D19:L19" si="4">D17+D18</f>
        <v>0</v>
      </c>
      <c r="E19" s="150">
        <f t="shared" si="4"/>
        <v>5</v>
      </c>
      <c r="F19" s="150">
        <f t="shared" si="4"/>
        <v>0</v>
      </c>
      <c r="G19" s="150">
        <f t="shared" si="4"/>
        <v>1</v>
      </c>
      <c r="H19" s="150">
        <f t="shared" si="4"/>
        <v>1</v>
      </c>
      <c r="I19" s="150">
        <f t="shared" si="4"/>
        <v>2</v>
      </c>
      <c r="J19" s="150">
        <f t="shared" si="4"/>
        <v>1</v>
      </c>
      <c r="K19" s="150">
        <f t="shared" si="4"/>
        <v>1</v>
      </c>
      <c r="L19" s="150">
        <f t="shared" si="4"/>
        <v>0</v>
      </c>
      <c r="M19" s="57" t="s">
        <v>43</v>
      </c>
      <c r="N19" s="1300"/>
    </row>
    <row r="20" spans="1:14" ht="13.5" customHeight="1" thickTop="1" thickBot="1" x14ac:dyDescent="0.25">
      <c r="A20" s="1529" t="s">
        <v>356</v>
      </c>
      <c r="B20" s="133" t="s">
        <v>547</v>
      </c>
      <c r="C20" s="608">
        <f t="shared" si="0"/>
        <v>16</v>
      </c>
      <c r="D20" s="155">
        <v>0</v>
      </c>
      <c r="E20" s="155">
        <v>4</v>
      </c>
      <c r="F20" s="155">
        <v>2</v>
      </c>
      <c r="G20" s="155">
        <v>2</v>
      </c>
      <c r="H20" s="155">
        <v>4</v>
      </c>
      <c r="I20" s="155">
        <v>3</v>
      </c>
      <c r="J20" s="155">
        <v>1</v>
      </c>
      <c r="K20" s="155">
        <v>0</v>
      </c>
      <c r="L20" s="155">
        <v>0</v>
      </c>
      <c r="M20" s="58" t="s">
        <v>178</v>
      </c>
      <c r="N20" s="1302" t="s">
        <v>350</v>
      </c>
    </row>
    <row r="21" spans="1:14" ht="13.5" customHeight="1" thickTop="1" thickBot="1" x14ac:dyDescent="0.25">
      <c r="A21" s="1530"/>
      <c r="B21" s="134" t="s">
        <v>548</v>
      </c>
      <c r="C21" s="608">
        <f t="shared" si="0"/>
        <v>2</v>
      </c>
      <c r="D21" s="155">
        <v>0</v>
      </c>
      <c r="E21" s="155">
        <v>0</v>
      </c>
      <c r="F21" s="155">
        <v>0</v>
      </c>
      <c r="G21" s="155">
        <v>2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56" t="s">
        <v>425</v>
      </c>
      <c r="N21" s="1302"/>
    </row>
    <row r="22" spans="1:14" s="22" customFormat="1" ht="13.5" customHeight="1" thickTop="1" thickBot="1" x14ac:dyDescent="0.25">
      <c r="A22" s="1531"/>
      <c r="B22" s="134" t="s">
        <v>42</v>
      </c>
      <c r="C22" s="148">
        <f t="shared" si="0"/>
        <v>18</v>
      </c>
      <c r="D22" s="148">
        <f t="shared" ref="D22:L22" si="5">D20+D21</f>
        <v>0</v>
      </c>
      <c r="E22" s="148">
        <f t="shared" si="5"/>
        <v>4</v>
      </c>
      <c r="F22" s="148">
        <f t="shared" si="5"/>
        <v>2</v>
      </c>
      <c r="G22" s="148">
        <f t="shared" si="5"/>
        <v>4</v>
      </c>
      <c r="H22" s="148">
        <f t="shared" si="5"/>
        <v>4</v>
      </c>
      <c r="I22" s="148">
        <f t="shared" si="5"/>
        <v>3</v>
      </c>
      <c r="J22" s="148">
        <f t="shared" si="5"/>
        <v>1</v>
      </c>
      <c r="K22" s="148">
        <f>K20+K21</f>
        <v>0</v>
      </c>
      <c r="L22" s="148">
        <f t="shared" si="5"/>
        <v>0</v>
      </c>
      <c r="M22" s="56" t="s">
        <v>43</v>
      </c>
      <c r="N22" s="1302"/>
    </row>
    <row r="23" spans="1:14" s="22" customFormat="1" ht="13.5" customHeight="1" thickTop="1" thickBot="1" x14ac:dyDescent="0.25">
      <c r="A23" s="1518" t="s">
        <v>429</v>
      </c>
      <c r="B23" s="135"/>
      <c r="C23" s="206">
        <f t="shared" si="0"/>
        <v>0</v>
      </c>
      <c r="D23" s="178">
        <v>0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0</v>
      </c>
      <c r="K23" s="178">
        <v>0</v>
      </c>
      <c r="L23" s="178">
        <v>0</v>
      </c>
      <c r="M23" s="129" t="s">
        <v>178</v>
      </c>
      <c r="N23" s="1540" t="s">
        <v>428</v>
      </c>
    </row>
    <row r="24" spans="1:14" s="22" customFormat="1" ht="13.5" customHeight="1" thickTop="1" thickBot="1" x14ac:dyDescent="0.25">
      <c r="A24" s="1519"/>
      <c r="B24" s="136" t="s">
        <v>548</v>
      </c>
      <c r="C24" s="206">
        <f t="shared" si="0"/>
        <v>0</v>
      </c>
      <c r="D24" s="178">
        <v>0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0</v>
      </c>
      <c r="K24" s="178">
        <v>0</v>
      </c>
      <c r="L24" s="178">
        <v>0</v>
      </c>
      <c r="M24" s="129" t="s">
        <v>425</v>
      </c>
      <c r="N24" s="1550"/>
    </row>
    <row r="25" spans="1:14" s="22" customFormat="1" ht="13.5" customHeight="1" thickTop="1" thickBot="1" x14ac:dyDescent="0.25">
      <c r="A25" s="1520"/>
      <c r="B25" s="136" t="s">
        <v>42</v>
      </c>
      <c r="C25" s="206">
        <f t="shared" si="0"/>
        <v>0</v>
      </c>
      <c r="D25" s="150">
        <f t="shared" ref="D25:L25" si="6">D23+D24</f>
        <v>0</v>
      </c>
      <c r="E25" s="150">
        <f t="shared" si="6"/>
        <v>0</v>
      </c>
      <c r="F25" s="150">
        <f t="shared" si="6"/>
        <v>0</v>
      </c>
      <c r="G25" s="150">
        <f t="shared" si="6"/>
        <v>0</v>
      </c>
      <c r="H25" s="150">
        <f t="shared" si="6"/>
        <v>0</v>
      </c>
      <c r="I25" s="150">
        <f t="shared" si="6"/>
        <v>0</v>
      </c>
      <c r="J25" s="150">
        <f t="shared" si="6"/>
        <v>0</v>
      </c>
      <c r="K25" s="150">
        <f t="shared" si="6"/>
        <v>0</v>
      </c>
      <c r="L25" s="150">
        <f t="shared" si="6"/>
        <v>0</v>
      </c>
      <c r="M25" s="129" t="s">
        <v>43</v>
      </c>
      <c r="N25" s="1539"/>
    </row>
    <row r="26" spans="1:14" ht="13.5" customHeight="1" thickTop="1" thickBot="1" x14ac:dyDescent="0.25">
      <c r="A26" s="1521" t="s">
        <v>357</v>
      </c>
      <c r="B26" s="133" t="s">
        <v>547</v>
      </c>
      <c r="C26" s="146">
        <f t="shared" si="0"/>
        <v>27</v>
      </c>
      <c r="D26" s="175">
        <v>0</v>
      </c>
      <c r="E26" s="175">
        <v>5</v>
      </c>
      <c r="F26" s="175">
        <v>1</v>
      </c>
      <c r="G26" s="175">
        <v>13</v>
      </c>
      <c r="H26" s="175">
        <v>4</v>
      </c>
      <c r="I26" s="175">
        <v>2</v>
      </c>
      <c r="J26" s="175">
        <v>2</v>
      </c>
      <c r="K26" s="175">
        <v>0</v>
      </c>
      <c r="L26" s="175">
        <v>0</v>
      </c>
      <c r="M26" s="58" t="s">
        <v>178</v>
      </c>
      <c r="N26" s="1302" t="s">
        <v>351</v>
      </c>
    </row>
    <row r="27" spans="1:14" ht="13.5" customHeight="1" thickTop="1" thickBot="1" x14ac:dyDescent="0.25">
      <c r="A27" s="1522"/>
      <c r="B27" s="134" t="s">
        <v>548</v>
      </c>
      <c r="C27" s="146">
        <f t="shared" si="0"/>
        <v>0</v>
      </c>
      <c r="D27" s="175">
        <v>0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56" t="s">
        <v>425</v>
      </c>
      <c r="N27" s="1302"/>
    </row>
    <row r="28" spans="1:14" s="22" customFormat="1" ht="13.5" customHeight="1" thickTop="1" thickBot="1" x14ac:dyDescent="0.25">
      <c r="A28" s="1523"/>
      <c r="B28" s="134" t="s">
        <v>42</v>
      </c>
      <c r="C28" s="146">
        <f t="shared" si="0"/>
        <v>27</v>
      </c>
      <c r="D28" s="148">
        <f t="shared" ref="D28:L28" si="7">D26+D27</f>
        <v>0</v>
      </c>
      <c r="E28" s="148">
        <f t="shared" si="7"/>
        <v>5</v>
      </c>
      <c r="F28" s="148">
        <f t="shared" si="7"/>
        <v>1</v>
      </c>
      <c r="G28" s="148">
        <f t="shared" si="7"/>
        <v>13</v>
      </c>
      <c r="H28" s="148">
        <f t="shared" si="7"/>
        <v>4</v>
      </c>
      <c r="I28" s="148">
        <f t="shared" si="7"/>
        <v>2</v>
      </c>
      <c r="J28" s="148">
        <f t="shared" si="7"/>
        <v>2</v>
      </c>
      <c r="K28" s="148">
        <f t="shared" si="7"/>
        <v>0</v>
      </c>
      <c r="L28" s="148">
        <f t="shared" si="7"/>
        <v>0</v>
      </c>
      <c r="M28" s="56" t="s">
        <v>43</v>
      </c>
      <c r="N28" s="1302"/>
    </row>
    <row r="29" spans="1:14" ht="13.5" customHeight="1" thickTop="1" thickBot="1" x14ac:dyDescent="0.25">
      <c r="A29" s="1547" t="s">
        <v>362</v>
      </c>
      <c r="B29" s="135" t="s">
        <v>547</v>
      </c>
      <c r="C29" s="150">
        <f t="shared" si="0"/>
        <v>23</v>
      </c>
      <c r="D29" s="178">
        <v>0</v>
      </c>
      <c r="E29" s="178">
        <v>11</v>
      </c>
      <c r="F29" s="178">
        <v>5</v>
      </c>
      <c r="G29" s="178">
        <v>2</v>
      </c>
      <c r="H29" s="178">
        <v>2</v>
      </c>
      <c r="I29" s="178">
        <v>0</v>
      </c>
      <c r="J29" s="178">
        <v>1</v>
      </c>
      <c r="K29" s="178">
        <v>2</v>
      </c>
      <c r="L29" s="178">
        <v>0</v>
      </c>
      <c r="M29" s="299" t="s">
        <v>178</v>
      </c>
      <c r="N29" s="1404" t="s">
        <v>359</v>
      </c>
    </row>
    <row r="30" spans="1:14" ht="13.5" customHeight="1" thickTop="1" thickBot="1" x14ac:dyDescent="0.25">
      <c r="A30" s="1548"/>
      <c r="B30" s="136" t="s">
        <v>548</v>
      </c>
      <c r="C30" s="150">
        <f t="shared" si="0"/>
        <v>0</v>
      </c>
      <c r="D30" s="178">
        <v>0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0</v>
      </c>
      <c r="K30" s="178">
        <v>0</v>
      </c>
      <c r="L30" s="178">
        <v>0</v>
      </c>
      <c r="M30" s="298" t="s">
        <v>425</v>
      </c>
      <c r="N30" s="1404"/>
    </row>
    <row r="31" spans="1:14" s="22" customFormat="1" ht="13.5" customHeight="1" thickTop="1" thickBot="1" x14ac:dyDescent="0.25">
      <c r="A31" s="1548"/>
      <c r="B31" s="136" t="s">
        <v>42</v>
      </c>
      <c r="C31" s="150">
        <f t="shared" si="0"/>
        <v>23</v>
      </c>
      <c r="D31" s="150">
        <f t="shared" ref="D31:L31" si="8">D29+D30</f>
        <v>0</v>
      </c>
      <c r="E31" s="150">
        <f t="shared" si="8"/>
        <v>11</v>
      </c>
      <c r="F31" s="150">
        <f t="shared" si="8"/>
        <v>5</v>
      </c>
      <c r="G31" s="150">
        <f t="shared" si="8"/>
        <v>2</v>
      </c>
      <c r="H31" s="150">
        <f t="shared" si="8"/>
        <v>2</v>
      </c>
      <c r="I31" s="150">
        <f t="shared" si="8"/>
        <v>0</v>
      </c>
      <c r="J31" s="150">
        <f t="shared" si="8"/>
        <v>1</v>
      </c>
      <c r="K31" s="150">
        <f t="shared" si="8"/>
        <v>2</v>
      </c>
      <c r="L31" s="150">
        <f t="shared" si="8"/>
        <v>0</v>
      </c>
      <c r="M31" s="298" t="s">
        <v>43</v>
      </c>
      <c r="N31" s="1407"/>
    </row>
    <row r="32" spans="1:14" ht="13.5" customHeight="1" thickTop="1" thickBot="1" x14ac:dyDescent="0.25">
      <c r="A32" s="1524" t="s">
        <v>360</v>
      </c>
      <c r="B32" s="133" t="s">
        <v>547</v>
      </c>
      <c r="C32" s="148">
        <f>SUM(D32:L32)</f>
        <v>39</v>
      </c>
      <c r="D32" s="179">
        <v>0</v>
      </c>
      <c r="E32" s="179">
        <v>7</v>
      </c>
      <c r="F32" s="179">
        <v>5</v>
      </c>
      <c r="G32" s="179">
        <v>3</v>
      </c>
      <c r="H32" s="179">
        <v>10</v>
      </c>
      <c r="I32" s="179">
        <v>3</v>
      </c>
      <c r="J32" s="179">
        <v>8</v>
      </c>
      <c r="K32" s="179">
        <v>2</v>
      </c>
      <c r="L32" s="179">
        <v>1</v>
      </c>
      <c r="M32" s="297" t="s">
        <v>178</v>
      </c>
      <c r="N32" s="1302" t="s">
        <v>352</v>
      </c>
    </row>
    <row r="33" spans="1:17" ht="13.5" customHeight="1" thickTop="1" thickBot="1" x14ac:dyDescent="0.25">
      <c r="A33" s="1525"/>
      <c r="B33" s="134" t="s">
        <v>548</v>
      </c>
      <c r="C33" s="598">
        <f>SUM(D33:L33)</f>
        <v>3</v>
      </c>
      <c r="D33" s="296">
        <v>0</v>
      </c>
      <c r="E33" s="296">
        <v>2</v>
      </c>
      <c r="F33" s="296">
        <v>0</v>
      </c>
      <c r="G33" s="296">
        <v>1</v>
      </c>
      <c r="H33" s="296">
        <v>0</v>
      </c>
      <c r="I33" s="296">
        <v>0</v>
      </c>
      <c r="J33" s="296">
        <v>0</v>
      </c>
      <c r="K33" s="296">
        <v>0</v>
      </c>
      <c r="L33" s="296">
        <v>0</v>
      </c>
      <c r="M33" s="56" t="s">
        <v>425</v>
      </c>
      <c r="N33" s="1302"/>
    </row>
    <row r="34" spans="1:17" s="22" customFormat="1" ht="13.5" customHeight="1" thickTop="1" thickBot="1" x14ac:dyDescent="0.25">
      <c r="A34" s="1525"/>
      <c r="B34" s="134" t="s">
        <v>42</v>
      </c>
      <c r="C34" s="598">
        <f t="shared" si="0"/>
        <v>42</v>
      </c>
      <c r="D34" s="148">
        <f>D32+D33</f>
        <v>0</v>
      </c>
      <c r="E34" s="148">
        <f>E32+E33</f>
        <v>9</v>
      </c>
      <c r="F34" s="148">
        <f>F32+F33</f>
        <v>5</v>
      </c>
      <c r="G34" s="148">
        <f>G32+G33</f>
        <v>4</v>
      </c>
      <c r="H34" s="148">
        <f>H32+H33</f>
        <v>10</v>
      </c>
      <c r="I34" s="148">
        <f t="shared" ref="I34:L34" si="9">I32+I33</f>
        <v>3</v>
      </c>
      <c r="J34" s="148">
        <f t="shared" si="9"/>
        <v>8</v>
      </c>
      <c r="K34" s="148">
        <f t="shared" si="9"/>
        <v>2</v>
      </c>
      <c r="L34" s="148">
        <f t="shared" si="9"/>
        <v>1</v>
      </c>
      <c r="M34" s="56" t="s">
        <v>43</v>
      </c>
      <c r="N34" s="1302"/>
    </row>
    <row r="35" spans="1:17" ht="13.5" customHeight="1" thickTop="1" thickBot="1" x14ac:dyDescent="0.25">
      <c r="A35" s="1424" t="s">
        <v>758</v>
      </c>
      <c r="B35" s="135" t="s">
        <v>426</v>
      </c>
      <c r="C35" s="206">
        <f t="shared" si="0"/>
        <v>1053</v>
      </c>
      <c r="D35" s="178">
        <v>0</v>
      </c>
      <c r="E35" s="178">
        <v>473</v>
      </c>
      <c r="F35" s="178">
        <v>115</v>
      </c>
      <c r="G35" s="178">
        <v>130</v>
      </c>
      <c r="H35" s="178">
        <v>117</v>
      </c>
      <c r="I35" s="178">
        <v>93</v>
      </c>
      <c r="J35" s="178">
        <v>67</v>
      </c>
      <c r="K35" s="178">
        <v>52</v>
      </c>
      <c r="L35" s="178">
        <v>6</v>
      </c>
      <c r="M35" s="129" t="s">
        <v>178</v>
      </c>
      <c r="N35" s="1300" t="s">
        <v>353</v>
      </c>
    </row>
    <row r="36" spans="1:17" ht="13.5" customHeight="1" thickTop="1" thickBot="1" x14ac:dyDescent="0.25">
      <c r="A36" s="1425"/>
      <c r="B36" s="136" t="s">
        <v>427</v>
      </c>
      <c r="C36" s="206">
        <f t="shared" si="0"/>
        <v>296</v>
      </c>
      <c r="D36" s="178">
        <v>0</v>
      </c>
      <c r="E36" s="178">
        <v>190</v>
      </c>
      <c r="F36" s="178">
        <v>26</v>
      </c>
      <c r="G36" s="178">
        <v>19</v>
      </c>
      <c r="H36" s="178">
        <v>24</v>
      </c>
      <c r="I36" s="178">
        <v>20</v>
      </c>
      <c r="J36" s="178">
        <v>7</v>
      </c>
      <c r="K36" s="178">
        <v>7</v>
      </c>
      <c r="L36" s="178">
        <v>3</v>
      </c>
      <c r="M36" s="57" t="s">
        <v>425</v>
      </c>
      <c r="N36" s="1300"/>
    </row>
    <row r="37" spans="1:17" s="22" customFormat="1" ht="13.5" customHeight="1" thickTop="1" x14ac:dyDescent="0.2">
      <c r="A37" s="1426"/>
      <c r="B37" s="395" t="s">
        <v>42</v>
      </c>
      <c r="C37" s="329">
        <f t="shared" si="0"/>
        <v>1349</v>
      </c>
      <c r="D37" s="157">
        <f t="shared" ref="D37:L37" si="10">D35+D36</f>
        <v>0</v>
      </c>
      <c r="E37" s="157">
        <f t="shared" si="10"/>
        <v>663</v>
      </c>
      <c r="F37" s="157">
        <f t="shared" si="10"/>
        <v>141</v>
      </c>
      <c r="G37" s="157">
        <f t="shared" si="10"/>
        <v>149</v>
      </c>
      <c r="H37" s="157">
        <f t="shared" si="10"/>
        <v>141</v>
      </c>
      <c r="I37" s="157">
        <f t="shared" si="10"/>
        <v>113</v>
      </c>
      <c r="J37" s="157">
        <f t="shared" si="10"/>
        <v>74</v>
      </c>
      <c r="K37" s="157">
        <f t="shared" si="10"/>
        <v>59</v>
      </c>
      <c r="L37" s="157">
        <f t="shared" si="10"/>
        <v>9</v>
      </c>
      <c r="M37" s="289" t="s">
        <v>43</v>
      </c>
      <c r="N37" s="1540"/>
    </row>
    <row r="38" spans="1:17" ht="13.5" customHeight="1" thickBot="1" x14ac:dyDescent="0.25">
      <c r="A38" s="1559" t="s">
        <v>474</v>
      </c>
      <c r="B38" s="394" t="s">
        <v>547</v>
      </c>
      <c r="C38" s="154">
        <f t="shared" si="0"/>
        <v>1226</v>
      </c>
      <c r="D38" s="154">
        <f t="shared" ref="D38:H39" si="11">D35+D32+D29+D26+D23+D20+D17+D14+D11+D8</f>
        <v>0</v>
      </c>
      <c r="E38" s="154">
        <f t="shared" si="11"/>
        <v>534</v>
      </c>
      <c r="F38" s="154">
        <f t="shared" si="11"/>
        <v>131</v>
      </c>
      <c r="G38" s="154">
        <f t="shared" si="11"/>
        <v>162</v>
      </c>
      <c r="H38" s="154">
        <f t="shared" si="11"/>
        <v>142</v>
      </c>
      <c r="I38" s="154">
        <f t="shared" ref="I38:L39" si="12">I35+I32+I29+I26+I23+I20+I17+I14+I11+I8</f>
        <v>105</v>
      </c>
      <c r="J38" s="154">
        <f t="shared" si="12"/>
        <v>83</v>
      </c>
      <c r="K38" s="154">
        <f t="shared" si="12"/>
        <v>62</v>
      </c>
      <c r="L38" s="154">
        <f t="shared" si="12"/>
        <v>7</v>
      </c>
      <c r="M38" s="130" t="s">
        <v>178</v>
      </c>
      <c r="N38" s="1560" t="s">
        <v>433</v>
      </c>
    </row>
    <row r="39" spans="1:17" ht="13.5" customHeight="1" thickTop="1" thickBot="1" x14ac:dyDescent="0.25">
      <c r="A39" s="1533"/>
      <c r="B39" s="134" t="s">
        <v>548</v>
      </c>
      <c r="C39" s="154">
        <f t="shared" si="0"/>
        <v>309</v>
      </c>
      <c r="D39" s="154">
        <f t="shared" si="11"/>
        <v>0</v>
      </c>
      <c r="E39" s="154">
        <f t="shared" si="11"/>
        <v>195</v>
      </c>
      <c r="F39" s="154">
        <f t="shared" si="11"/>
        <v>27</v>
      </c>
      <c r="G39" s="154">
        <f t="shared" si="11"/>
        <v>22</v>
      </c>
      <c r="H39" s="154">
        <f t="shared" si="11"/>
        <v>25</v>
      </c>
      <c r="I39" s="154">
        <f t="shared" si="12"/>
        <v>22</v>
      </c>
      <c r="J39" s="154">
        <f t="shared" si="12"/>
        <v>7</v>
      </c>
      <c r="K39" s="154">
        <f t="shared" si="12"/>
        <v>8</v>
      </c>
      <c r="L39" s="154">
        <f t="shared" si="12"/>
        <v>3</v>
      </c>
      <c r="M39" s="56" t="s">
        <v>425</v>
      </c>
      <c r="N39" s="1535"/>
    </row>
    <row r="40" spans="1:17" s="22" customFormat="1" ht="13.5" customHeight="1" thickTop="1" x14ac:dyDescent="0.2">
      <c r="A40" s="1534"/>
      <c r="B40" s="293" t="s">
        <v>42</v>
      </c>
      <c r="C40" s="156">
        <f t="shared" si="0"/>
        <v>1535</v>
      </c>
      <c r="D40" s="156">
        <f>D37+D34+D31+D28+D25+D22+D19+D16+D13+D10</f>
        <v>0</v>
      </c>
      <c r="E40" s="156">
        <f t="shared" ref="E40:L40" si="13">E38+E39</f>
        <v>729</v>
      </c>
      <c r="F40" s="156">
        <f t="shared" si="13"/>
        <v>158</v>
      </c>
      <c r="G40" s="156">
        <f t="shared" si="13"/>
        <v>184</v>
      </c>
      <c r="H40" s="156">
        <f t="shared" si="13"/>
        <v>167</v>
      </c>
      <c r="I40" s="156">
        <f t="shared" si="13"/>
        <v>127</v>
      </c>
      <c r="J40" s="156">
        <f t="shared" si="13"/>
        <v>90</v>
      </c>
      <c r="K40" s="156">
        <f t="shared" si="13"/>
        <v>70</v>
      </c>
      <c r="L40" s="156">
        <f t="shared" si="13"/>
        <v>10</v>
      </c>
      <c r="M40" s="131" t="s">
        <v>43</v>
      </c>
      <c r="N40" s="1536"/>
    </row>
    <row r="41" spans="1:17" ht="13.5" customHeight="1" thickBot="1" x14ac:dyDescent="0.25">
      <c r="A41" s="1537" t="s">
        <v>789</v>
      </c>
      <c r="B41" s="295" t="s">
        <v>547</v>
      </c>
      <c r="C41" s="459">
        <f t="shared" si="0"/>
        <v>109</v>
      </c>
      <c r="D41" s="208">
        <v>0</v>
      </c>
      <c r="E41" s="208">
        <v>94</v>
      </c>
      <c r="F41" s="208">
        <v>1</v>
      </c>
      <c r="G41" s="208">
        <v>2</v>
      </c>
      <c r="H41" s="208">
        <v>2</v>
      </c>
      <c r="I41" s="208">
        <v>2</v>
      </c>
      <c r="J41" s="208">
        <v>1</v>
      </c>
      <c r="K41" s="208">
        <v>1</v>
      </c>
      <c r="L41" s="208">
        <v>6</v>
      </c>
      <c r="M41" s="129" t="s">
        <v>178</v>
      </c>
      <c r="N41" s="1539" t="s">
        <v>788</v>
      </c>
    </row>
    <row r="42" spans="1:17" ht="13.5" customHeight="1" thickTop="1" thickBot="1" x14ac:dyDescent="0.25">
      <c r="A42" s="1538"/>
      <c r="B42" s="136" t="s">
        <v>548</v>
      </c>
      <c r="C42" s="368">
        <f t="shared" si="0"/>
        <v>91</v>
      </c>
      <c r="D42" s="178">
        <v>0</v>
      </c>
      <c r="E42" s="178">
        <v>82</v>
      </c>
      <c r="F42" s="178">
        <v>3</v>
      </c>
      <c r="G42" s="178">
        <v>3</v>
      </c>
      <c r="H42" s="178">
        <v>3</v>
      </c>
      <c r="I42" s="178">
        <v>0</v>
      </c>
      <c r="J42" s="178">
        <v>0</v>
      </c>
      <c r="K42" s="178">
        <v>0</v>
      </c>
      <c r="L42" s="178">
        <v>0</v>
      </c>
      <c r="M42" s="57" t="s">
        <v>425</v>
      </c>
      <c r="N42" s="1300"/>
    </row>
    <row r="43" spans="1:17" s="22" customFormat="1" ht="13.5" customHeight="1" thickTop="1" x14ac:dyDescent="0.2">
      <c r="A43" s="1424"/>
      <c r="B43" s="294" t="s">
        <v>42</v>
      </c>
      <c r="C43" s="207">
        <f t="shared" ref="C43:L43" si="14">C41+C42</f>
        <v>200</v>
      </c>
      <c r="D43" s="207">
        <f t="shared" si="14"/>
        <v>0</v>
      </c>
      <c r="E43" s="207">
        <f t="shared" si="14"/>
        <v>176</v>
      </c>
      <c r="F43" s="207">
        <f t="shared" si="14"/>
        <v>4</v>
      </c>
      <c r="G43" s="207">
        <f t="shared" si="14"/>
        <v>5</v>
      </c>
      <c r="H43" s="207">
        <f t="shared" si="14"/>
        <v>5</v>
      </c>
      <c r="I43" s="207">
        <f t="shared" si="14"/>
        <v>2</v>
      </c>
      <c r="J43" s="207">
        <f t="shared" si="14"/>
        <v>1</v>
      </c>
      <c r="K43" s="207">
        <f t="shared" si="14"/>
        <v>1</v>
      </c>
      <c r="L43" s="207">
        <f t="shared" si="14"/>
        <v>6</v>
      </c>
      <c r="M43" s="289" t="s">
        <v>43</v>
      </c>
      <c r="N43" s="1540"/>
    </row>
    <row r="44" spans="1:17" ht="13.5" customHeight="1" thickBot="1" x14ac:dyDescent="0.25">
      <c r="A44" s="1541" t="s">
        <v>432</v>
      </c>
      <c r="B44" s="133" t="s">
        <v>547</v>
      </c>
      <c r="C44" s="154">
        <f>C38+C41</f>
        <v>1335</v>
      </c>
      <c r="D44" s="154">
        <f t="shared" ref="C44:L45" si="15">D38+D41</f>
        <v>0</v>
      </c>
      <c r="E44" s="154">
        <f t="shared" si="15"/>
        <v>628</v>
      </c>
      <c r="F44" s="154">
        <f t="shared" si="15"/>
        <v>132</v>
      </c>
      <c r="G44" s="154">
        <f t="shared" si="15"/>
        <v>164</v>
      </c>
      <c r="H44" s="154">
        <f t="shared" si="15"/>
        <v>144</v>
      </c>
      <c r="I44" s="154">
        <f t="shared" si="15"/>
        <v>107</v>
      </c>
      <c r="J44" s="154">
        <f t="shared" si="15"/>
        <v>84</v>
      </c>
      <c r="K44" s="154">
        <f t="shared" si="15"/>
        <v>63</v>
      </c>
      <c r="L44" s="154">
        <f>L38+L41</f>
        <v>13</v>
      </c>
      <c r="M44" s="130" t="s">
        <v>178</v>
      </c>
      <c r="N44" s="1544" t="s">
        <v>43</v>
      </c>
    </row>
    <row r="45" spans="1:17" ht="13.5" customHeight="1" thickTop="1" thickBot="1" x14ac:dyDescent="0.25">
      <c r="A45" s="1542"/>
      <c r="B45" s="134" t="s">
        <v>548</v>
      </c>
      <c r="C45" s="154">
        <f t="shared" si="15"/>
        <v>400</v>
      </c>
      <c r="D45" s="154">
        <f t="shared" si="15"/>
        <v>0</v>
      </c>
      <c r="E45" s="154">
        <f t="shared" si="15"/>
        <v>277</v>
      </c>
      <c r="F45" s="154">
        <f t="shared" si="15"/>
        <v>30</v>
      </c>
      <c r="G45" s="154">
        <f t="shared" si="15"/>
        <v>25</v>
      </c>
      <c r="H45" s="154">
        <f t="shared" si="15"/>
        <v>28</v>
      </c>
      <c r="I45" s="154">
        <f t="shared" si="15"/>
        <v>22</v>
      </c>
      <c r="J45" s="154">
        <f t="shared" si="15"/>
        <v>7</v>
      </c>
      <c r="K45" s="154">
        <f t="shared" si="15"/>
        <v>8</v>
      </c>
      <c r="L45" s="154">
        <f t="shared" si="15"/>
        <v>3</v>
      </c>
      <c r="M45" s="56" t="s">
        <v>425</v>
      </c>
      <c r="N45" s="1545"/>
    </row>
    <row r="46" spans="1:17" ht="13.5" customHeight="1" thickTop="1" x14ac:dyDescent="0.2">
      <c r="A46" s="1543"/>
      <c r="B46" s="293" t="s">
        <v>42</v>
      </c>
      <c r="C46" s="277">
        <f>C44+C45</f>
        <v>1735</v>
      </c>
      <c r="D46" s="277">
        <f t="shared" ref="D46:L46" si="16">D44+D45</f>
        <v>0</v>
      </c>
      <c r="E46" s="277">
        <f t="shared" si="16"/>
        <v>905</v>
      </c>
      <c r="F46" s="277">
        <f t="shared" si="16"/>
        <v>162</v>
      </c>
      <c r="G46" s="277">
        <f t="shared" si="16"/>
        <v>189</v>
      </c>
      <c r="H46" s="277">
        <f t="shared" si="16"/>
        <v>172</v>
      </c>
      <c r="I46" s="277">
        <f t="shared" si="16"/>
        <v>129</v>
      </c>
      <c r="J46" s="277">
        <f t="shared" si="16"/>
        <v>91</v>
      </c>
      <c r="K46" s="277">
        <f t="shared" si="16"/>
        <v>71</v>
      </c>
      <c r="L46" s="277">
        <f t="shared" si="16"/>
        <v>16</v>
      </c>
      <c r="M46" s="131" t="s">
        <v>43</v>
      </c>
      <c r="N46" s="1546"/>
    </row>
    <row r="47" spans="1:17" ht="13.5" customHeight="1" x14ac:dyDescent="0.2">
      <c r="A47" s="1532" t="s">
        <v>585</v>
      </c>
      <c r="B47" s="1532"/>
      <c r="C47" s="1532"/>
      <c r="D47" s="1532"/>
      <c r="E47" s="1532"/>
      <c r="F47" s="1532"/>
      <c r="G47" s="1532"/>
      <c r="H47" s="1532"/>
      <c r="I47" s="1532"/>
      <c r="J47" s="1532"/>
      <c r="K47" s="1158"/>
      <c r="L47" s="1551" t="s">
        <v>829</v>
      </c>
      <c r="M47" s="1551"/>
      <c r="N47" s="1551"/>
      <c r="O47" s="1159"/>
      <c r="P47" s="1159"/>
      <c r="Q47" s="1159"/>
    </row>
    <row r="48" spans="1:17" x14ac:dyDescent="0.25">
      <c r="B48" s="38"/>
      <c r="M48" s="38"/>
    </row>
    <row r="49" spans="1:17" x14ac:dyDescent="0.25">
      <c r="B49" s="38"/>
      <c r="M49" s="38"/>
    </row>
    <row r="50" spans="1:17" x14ac:dyDescent="0.25">
      <c r="B50" s="38"/>
      <c r="M50" s="38"/>
    </row>
    <row r="51" spans="1:17" x14ac:dyDescent="0.25">
      <c r="A51" s="86"/>
      <c r="B51" s="38"/>
      <c r="M51" s="38"/>
    </row>
    <row r="52" spans="1:17" x14ac:dyDescent="0.25">
      <c r="A52" s="86"/>
      <c r="B52" s="38"/>
      <c r="M52" s="38"/>
    </row>
    <row r="53" spans="1:17" s="38" customFormat="1" x14ac:dyDescent="0.25">
      <c r="A53" s="86"/>
      <c r="O53" s="25"/>
      <c r="P53" s="25"/>
      <c r="Q53" s="25"/>
    </row>
    <row r="54" spans="1:17" s="38" customFormat="1" x14ac:dyDescent="0.25">
      <c r="A54" s="18"/>
      <c r="O54" s="25"/>
      <c r="P54" s="25"/>
      <c r="Q54" s="25"/>
    </row>
    <row r="55" spans="1:17" s="38" customFormat="1" x14ac:dyDescent="0.25">
      <c r="A55" s="86"/>
      <c r="O55" s="25"/>
      <c r="P55" s="25"/>
      <c r="Q55" s="25"/>
    </row>
    <row r="56" spans="1:17" s="38" customFormat="1" x14ac:dyDescent="0.25">
      <c r="A56" s="18"/>
      <c r="O56" s="25"/>
      <c r="P56" s="25"/>
      <c r="Q56" s="25"/>
    </row>
    <row r="57" spans="1:17" s="38" customFormat="1" x14ac:dyDescent="0.25">
      <c r="A57" s="18"/>
      <c r="O57" s="25"/>
      <c r="P57" s="25"/>
      <c r="Q57" s="25"/>
    </row>
    <row r="58" spans="1:17" s="38" customFormat="1" ht="15.75" customHeight="1" x14ac:dyDescent="0.25">
      <c r="O58" s="25"/>
      <c r="P58" s="25"/>
      <c r="Q58" s="25"/>
    </row>
    <row r="59" spans="1:17" s="38" customFormat="1" x14ac:dyDescent="0.25">
      <c r="O59" s="25"/>
      <c r="P59" s="25"/>
      <c r="Q59" s="25"/>
    </row>
    <row r="60" spans="1:17" s="38" customFormat="1" x14ac:dyDescent="0.25">
      <c r="O60" s="25"/>
      <c r="P60" s="25"/>
      <c r="Q60" s="25"/>
    </row>
    <row r="61" spans="1:17" s="38" customFormat="1" x14ac:dyDescent="0.25">
      <c r="O61" s="25"/>
      <c r="P61" s="25"/>
      <c r="Q61" s="25"/>
    </row>
    <row r="62" spans="1:17" s="38" customFormat="1" x14ac:dyDescent="0.25">
      <c r="A62" s="25"/>
      <c r="O62" s="25"/>
      <c r="P62" s="25"/>
      <c r="Q62" s="25"/>
    </row>
    <row r="63" spans="1:17" s="38" customFormat="1" x14ac:dyDescent="0.25">
      <c r="O63" s="25"/>
      <c r="P63" s="25"/>
      <c r="Q63" s="25"/>
    </row>
    <row r="64" spans="1:17" s="38" customFormat="1" ht="16.5" customHeight="1" x14ac:dyDescent="0.25">
      <c r="O64" s="25"/>
      <c r="P64" s="25"/>
      <c r="Q64" s="25"/>
    </row>
    <row r="65" spans="15:17" s="38" customFormat="1" x14ac:dyDescent="0.25">
      <c r="O65" s="25"/>
      <c r="P65" s="25"/>
      <c r="Q65" s="25"/>
    </row>
    <row r="66" spans="15:17" s="38" customFormat="1" x14ac:dyDescent="0.25">
      <c r="O66" s="25"/>
      <c r="P66" s="25"/>
      <c r="Q66" s="25"/>
    </row>
    <row r="67" spans="15:17" s="38" customFormat="1" x14ac:dyDescent="0.25">
      <c r="O67" s="25"/>
      <c r="P67" s="25"/>
      <c r="Q67" s="25"/>
    </row>
    <row r="68" spans="15:17" s="38" customFormat="1" x14ac:dyDescent="0.25">
      <c r="O68" s="25"/>
      <c r="P68" s="25"/>
      <c r="Q68" s="25"/>
    </row>
    <row r="69" spans="15:17" s="38" customFormat="1" x14ac:dyDescent="0.25">
      <c r="O69" s="25"/>
      <c r="P69" s="25"/>
      <c r="Q69" s="25"/>
    </row>
    <row r="70" spans="15:17" s="38" customFormat="1" ht="16.5" customHeight="1" x14ac:dyDescent="0.25">
      <c r="O70" s="25"/>
      <c r="P70" s="25"/>
      <c r="Q70" s="25"/>
    </row>
    <row r="71" spans="15:17" s="38" customFormat="1" x14ac:dyDescent="0.25">
      <c r="O71" s="25"/>
      <c r="P71" s="25"/>
      <c r="Q71" s="25"/>
    </row>
    <row r="72" spans="15:17" s="38" customFormat="1" x14ac:dyDescent="0.25">
      <c r="O72" s="25"/>
      <c r="P72" s="25"/>
      <c r="Q72" s="25"/>
    </row>
    <row r="73" spans="15:17" s="38" customFormat="1" ht="16.5" customHeight="1" x14ac:dyDescent="0.25">
      <c r="O73" s="25"/>
      <c r="P73" s="25"/>
      <c r="Q73" s="25"/>
    </row>
    <row r="74" spans="15:17" s="38" customFormat="1" x14ac:dyDescent="0.25">
      <c r="O74" s="25"/>
      <c r="P74" s="25"/>
      <c r="Q74" s="25"/>
    </row>
    <row r="75" spans="15:17" s="38" customFormat="1" x14ac:dyDescent="0.25">
      <c r="O75" s="25"/>
      <c r="P75" s="25"/>
      <c r="Q75" s="25"/>
    </row>
    <row r="76" spans="15:17" s="38" customFormat="1" x14ac:dyDescent="0.25">
      <c r="O76" s="25"/>
      <c r="P76" s="25"/>
      <c r="Q76" s="25"/>
    </row>
    <row r="77" spans="15:17" s="38" customFormat="1" x14ac:dyDescent="0.25">
      <c r="O77" s="25"/>
      <c r="P77" s="25"/>
      <c r="Q77" s="25"/>
    </row>
    <row r="78" spans="15:17" s="38" customFormat="1" x14ac:dyDescent="0.25">
      <c r="O78" s="25"/>
      <c r="P78" s="25"/>
      <c r="Q78" s="25"/>
    </row>
    <row r="79" spans="15:17" s="38" customFormat="1" x14ac:dyDescent="0.25">
      <c r="O79" s="25"/>
      <c r="P79" s="25"/>
      <c r="Q79" s="25"/>
    </row>
    <row r="80" spans="15:17" s="38" customFormat="1" x14ac:dyDescent="0.25">
      <c r="O80" s="25"/>
      <c r="P80" s="25"/>
      <c r="Q80" s="25"/>
    </row>
    <row r="81" spans="15:17" s="38" customFormat="1" x14ac:dyDescent="0.25">
      <c r="O81" s="25"/>
      <c r="P81" s="25"/>
      <c r="Q81" s="25"/>
    </row>
    <row r="82" spans="15:17" s="38" customFormat="1" x14ac:dyDescent="0.25">
      <c r="O82" s="25"/>
      <c r="P82" s="25"/>
      <c r="Q82" s="25"/>
    </row>
    <row r="83" spans="15:17" s="38" customFormat="1" x14ac:dyDescent="0.25">
      <c r="O83" s="25"/>
      <c r="P83" s="25"/>
      <c r="Q83" s="25"/>
    </row>
    <row r="84" spans="15:17" s="38" customFormat="1" x14ac:dyDescent="0.25">
      <c r="O84" s="25"/>
      <c r="P84" s="25"/>
      <c r="Q84" s="25"/>
    </row>
    <row r="85" spans="15:17" s="38" customFormat="1" x14ac:dyDescent="0.25">
      <c r="O85" s="25"/>
      <c r="P85" s="25"/>
      <c r="Q85" s="25"/>
    </row>
    <row r="86" spans="15:17" s="38" customFormat="1" x14ac:dyDescent="0.25">
      <c r="O86" s="25"/>
      <c r="P86" s="25"/>
      <c r="Q86" s="25"/>
    </row>
    <row r="87" spans="15:17" s="38" customFormat="1" x14ac:dyDescent="0.25">
      <c r="O87" s="25"/>
      <c r="P87" s="25"/>
      <c r="Q87" s="25"/>
    </row>
    <row r="88" spans="15:17" s="38" customFormat="1" x14ac:dyDescent="0.25">
      <c r="O88" s="25"/>
      <c r="P88" s="25"/>
      <c r="Q88" s="25"/>
    </row>
    <row r="89" spans="15:17" s="38" customFormat="1" x14ac:dyDescent="0.25">
      <c r="O89" s="25"/>
      <c r="P89" s="25"/>
      <c r="Q89" s="25"/>
    </row>
    <row r="90" spans="15:17" s="38" customFormat="1" x14ac:dyDescent="0.25">
      <c r="O90" s="25"/>
      <c r="P90" s="25"/>
      <c r="Q90" s="25"/>
    </row>
    <row r="91" spans="15:17" s="38" customFormat="1" x14ac:dyDescent="0.25">
      <c r="O91" s="25"/>
      <c r="P91" s="25"/>
      <c r="Q91" s="25"/>
    </row>
    <row r="92" spans="15:17" s="38" customFormat="1" x14ac:dyDescent="0.25">
      <c r="O92" s="25"/>
      <c r="P92" s="25"/>
      <c r="Q92" s="25"/>
    </row>
    <row r="93" spans="15:17" s="38" customFormat="1" x14ac:dyDescent="0.25">
      <c r="O93" s="25"/>
      <c r="P93" s="25"/>
      <c r="Q93" s="25"/>
    </row>
    <row r="94" spans="15:17" s="38" customFormat="1" x14ac:dyDescent="0.25">
      <c r="O94" s="25"/>
      <c r="P94" s="25"/>
      <c r="Q94" s="25"/>
    </row>
    <row r="95" spans="15:17" s="38" customFormat="1" x14ac:dyDescent="0.25">
      <c r="O95" s="25"/>
      <c r="P95" s="25"/>
      <c r="Q95" s="25"/>
    </row>
    <row r="96" spans="15:17" s="38" customFormat="1" x14ac:dyDescent="0.25">
      <c r="O96" s="25"/>
      <c r="P96" s="25"/>
      <c r="Q96" s="25"/>
    </row>
    <row r="97" spans="15:17" s="38" customFormat="1" x14ac:dyDescent="0.25">
      <c r="O97" s="25"/>
      <c r="P97" s="25"/>
      <c r="Q97" s="25"/>
    </row>
    <row r="98" spans="15:17" s="38" customFormat="1" x14ac:dyDescent="0.25">
      <c r="O98" s="25"/>
      <c r="P98" s="25"/>
      <c r="Q98" s="25"/>
    </row>
    <row r="99" spans="15:17" s="38" customFormat="1" x14ac:dyDescent="0.25">
      <c r="O99" s="25"/>
      <c r="P99" s="25"/>
      <c r="Q99" s="25"/>
    </row>
    <row r="100" spans="15:17" s="38" customFormat="1" x14ac:dyDescent="0.25">
      <c r="O100" s="25"/>
      <c r="P100" s="25"/>
      <c r="Q100" s="25"/>
    </row>
    <row r="101" spans="15:17" s="38" customFormat="1" x14ac:dyDescent="0.25">
      <c r="O101" s="25"/>
      <c r="P101" s="25"/>
      <c r="Q101" s="25"/>
    </row>
    <row r="102" spans="15:17" s="38" customFormat="1" x14ac:dyDescent="0.25">
      <c r="O102" s="25"/>
      <c r="P102" s="25"/>
      <c r="Q102" s="25"/>
    </row>
    <row r="103" spans="15:17" s="38" customFormat="1" x14ac:dyDescent="0.25">
      <c r="O103" s="25"/>
      <c r="P103" s="25"/>
      <c r="Q103" s="25"/>
    </row>
    <row r="104" spans="15:17" s="38" customFormat="1" x14ac:dyDescent="0.25">
      <c r="O104" s="25"/>
      <c r="P104" s="25"/>
      <c r="Q104" s="25"/>
    </row>
    <row r="105" spans="15:17" s="38" customFormat="1" x14ac:dyDescent="0.25">
      <c r="O105" s="25"/>
      <c r="P105" s="25"/>
      <c r="Q105" s="25"/>
    </row>
    <row r="106" spans="15:17" s="38" customFormat="1" x14ac:dyDescent="0.25">
      <c r="O106" s="25"/>
      <c r="P106" s="25"/>
      <c r="Q106" s="25"/>
    </row>
    <row r="107" spans="15:17" s="38" customFormat="1" x14ac:dyDescent="0.25">
      <c r="O107" s="25"/>
      <c r="P107" s="25"/>
      <c r="Q107" s="25"/>
    </row>
    <row r="108" spans="15:17" s="38" customFormat="1" x14ac:dyDescent="0.25">
      <c r="O108" s="25"/>
      <c r="P108" s="25"/>
      <c r="Q108" s="25"/>
    </row>
    <row r="109" spans="15:17" s="38" customFormat="1" x14ac:dyDescent="0.25">
      <c r="O109" s="25"/>
      <c r="P109" s="25"/>
      <c r="Q109" s="25"/>
    </row>
    <row r="110" spans="15:17" s="38" customFormat="1" x14ac:dyDescent="0.25">
      <c r="O110" s="25"/>
      <c r="P110" s="25"/>
      <c r="Q110" s="25"/>
    </row>
    <row r="111" spans="15:17" s="38" customFormat="1" x14ac:dyDescent="0.25">
      <c r="O111" s="25"/>
      <c r="P111" s="25"/>
      <c r="Q111" s="25"/>
    </row>
    <row r="112" spans="15:17" s="38" customFormat="1" x14ac:dyDescent="0.25">
      <c r="O112" s="25"/>
      <c r="P112" s="25"/>
      <c r="Q112" s="25"/>
    </row>
    <row r="113" spans="15:17" s="38" customFormat="1" x14ac:dyDescent="0.25">
      <c r="O113" s="25"/>
      <c r="P113" s="25"/>
      <c r="Q113" s="25"/>
    </row>
    <row r="114" spans="15:17" s="38" customFormat="1" x14ac:dyDescent="0.25">
      <c r="O114" s="25"/>
      <c r="P114" s="25"/>
      <c r="Q114" s="25"/>
    </row>
    <row r="115" spans="15:17" s="38" customFormat="1" x14ac:dyDescent="0.25">
      <c r="O115" s="25"/>
      <c r="P115" s="25"/>
      <c r="Q115" s="25"/>
    </row>
    <row r="116" spans="15:17" s="38" customFormat="1" x14ac:dyDescent="0.25">
      <c r="O116" s="25"/>
      <c r="P116" s="25"/>
      <c r="Q116" s="25"/>
    </row>
    <row r="117" spans="15:17" s="38" customFormat="1" x14ac:dyDescent="0.25">
      <c r="O117" s="25"/>
      <c r="P117" s="25"/>
      <c r="Q117" s="25"/>
    </row>
    <row r="118" spans="15:17" s="38" customFormat="1" x14ac:dyDescent="0.25">
      <c r="O118" s="25"/>
      <c r="P118" s="25"/>
      <c r="Q118" s="25"/>
    </row>
    <row r="119" spans="15:17" s="38" customFormat="1" x14ac:dyDescent="0.25">
      <c r="O119" s="25"/>
      <c r="P119" s="25"/>
      <c r="Q119" s="25"/>
    </row>
    <row r="120" spans="15:17" s="38" customFormat="1" x14ac:dyDescent="0.25">
      <c r="O120" s="25"/>
      <c r="P120" s="25"/>
      <c r="Q120" s="25"/>
    </row>
    <row r="121" spans="15:17" s="38" customFormat="1" x14ac:dyDescent="0.25">
      <c r="O121" s="25"/>
      <c r="P121" s="25"/>
      <c r="Q121" s="25"/>
    </row>
    <row r="122" spans="15:17" s="38" customFormat="1" x14ac:dyDescent="0.25">
      <c r="O122" s="25"/>
      <c r="P122" s="25"/>
      <c r="Q122" s="25"/>
    </row>
    <row r="123" spans="15:17" s="38" customFormat="1" x14ac:dyDescent="0.25">
      <c r="O123" s="25"/>
      <c r="P123" s="25"/>
      <c r="Q123" s="25"/>
    </row>
    <row r="124" spans="15:17" s="38" customFormat="1" x14ac:dyDescent="0.25">
      <c r="O124" s="25"/>
      <c r="P124" s="25"/>
      <c r="Q124" s="25"/>
    </row>
    <row r="125" spans="15:17" s="38" customFormat="1" x14ac:dyDescent="0.25">
      <c r="O125" s="25"/>
      <c r="P125" s="25"/>
      <c r="Q125" s="25"/>
    </row>
    <row r="126" spans="15:17" s="38" customFormat="1" x14ac:dyDescent="0.25">
      <c r="O126" s="25"/>
      <c r="P126" s="25"/>
      <c r="Q126" s="25"/>
    </row>
    <row r="127" spans="15:17" s="38" customFormat="1" x14ac:dyDescent="0.25">
      <c r="O127" s="25"/>
      <c r="P127" s="25"/>
      <c r="Q127" s="25"/>
    </row>
    <row r="128" spans="15:17" s="38" customFormat="1" x14ac:dyDescent="0.25">
      <c r="O128" s="25"/>
      <c r="P128" s="25"/>
      <c r="Q128" s="25"/>
    </row>
    <row r="129" spans="15:17" s="38" customFormat="1" x14ac:dyDescent="0.25">
      <c r="O129" s="25"/>
      <c r="P129" s="25"/>
      <c r="Q129" s="25"/>
    </row>
    <row r="130" spans="15:17" s="38" customFormat="1" x14ac:dyDescent="0.25">
      <c r="O130" s="25"/>
      <c r="P130" s="25"/>
      <c r="Q130" s="25"/>
    </row>
    <row r="131" spans="15:17" s="38" customFormat="1" x14ac:dyDescent="0.25">
      <c r="O131" s="25"/>
      <c r="P131" s="25"/>
      <c r="Q131" s="25"/>
    </row>
    <row r="132" spans="15:17" s="38" customFormat="1" x14ac:dyDescent="0.25">
      <c r="O132" s="25"/>
      <c r="P132" s="25"/>
      <c r="Q132" s="25"/>
    </row>
    <row r="133" spans="15:17" s="38" customFormat="1" x14ac:dyDescent="0.25">
      <c r="O133" s="25"/>
      <c r="P133" s="25"/>
      <c r="Q133" s="25"/>
    </row>
    <row r="134" spans="15:17" s="38" customFormat="1" x14ac:dyDescent="0.25">
      <c r="O134" s="25"/>
      <c r="P134" s="25"/>
      <c r="Q134" s="25"/>
    </row>
    <row r="135" spans="15:17" s="38" customFormat="1" x14ac:dyDescent="0.25">
      <c r="O135" s="25"/>
      <c r="P135" s="25"/>
      <c r="Q135" s="25"/>
    </row>
    <row r="136" spans="15:17" s="38" customFormat="1" x14ac:dyDescent="0.25">
      <c r="O136" s="25"/>
      <c r="P136" s="25"/>
      <c r="Q136" s="25"/>
    </row>
    <row r="137" spans="15:17" s="38" customFormat="1" x14ac:dyDescent="0.25">
      <c r="O137" s="25"/>
      <c r="P137" s="25"/>
      <c r="Q137" s="25"/>
    </row>
    <row r="138" spans="15:17" s="38" customFormat="1" x14ac:dyDescent="0.25">
      <c r="O138" s="25"/>
      <c r="P138" s="25"/>
      <c r="Q138" s="25"/>
    </row>
    <row r="139" spans="15:17" s="38" customFormat="1" x14ac:dyDescent="0.25">
      <c r="O139" s="25"/>
      <c r="P139" s="25"/>
      <c r="Q139" s="25"/>
    </row>
    <row r="140" spans="15:17" s="38" customFormat="1" x14ac:dyDescent="0.25">
      <c r="O140" s="25"/>
      <c r="P140" s="25"/>
      <c r="Q140" s="25"/>
    </row>
    <row r="141" spans="15:17" s="38" customFormat="1" x14ac:dyDescent="0.25">
      <c r="O141" s="25"/>
      <c r="P141" s="25"/>
      <c r="Q141" s="25"/>
    </row>
    <row r="142" spans="15:17" s="38" customFormat="1" x14ac:dyDescent="0.25">
      <c r="O142" s="25"/>
      <c r="P142" s="25"/>
      <c r="Q142" s="25"/>
    </row>
    <row r="143" spans="15:17" s="38" customFormat="1" x14ac:dyDescent="0.25">
      <c r="O143" s="25"/>
      <c r="P143" s="25"/>
      <c r="Q143" s="25"/>
    </row>
    <row r="144" spans="15:17" s="38" customFormat="1" x14ac:dyDescent="0.25">
      <c r="O144" s="25"/>
      <c r="P144" s="25"/>
      <c r="Q144" s="25"/>
    </row>
    <row r="145" spans="15:17" s="38" customFormat="1" x14ac:dyDescent="0.25">
      <c r="O145" s="25"/>
      <c r="P145" s="25"/>
      <c r="Q145" s="25"/>
    </row>
    <row r="146" spans="15:17" s="38" customFormat="1" x14ac:dyDescent="0.25">
      <c r="O146" s="25"/>
      <c r="P146" s="25"/>
      <c r="Q146" s="25"/>
    </row>
    <row r="147" spans="15:17" s="38" customFormat="1" x14ac:dyDescent="0.25">
      <c r="O147" s="25"/>
      <c r="P147" s="25"/>
      <c r="Q147" s="25"/>
    </row>
    <row r="148" spans="15:17" s="38" customFormat="1" x14ac:dyDescent="0.25">
      <c r="O148" s="25"/>
      <c r="P148" s="25"/>
      <c r="Q148" s="25"/>
    </row>
    <row r="149" spans="15:17" s="38" customFormat="1" x14ac:dyDescent="0.25">
      <c r="O149" s="25"/>
      <c r="P149" s="25"/>
      <c r="Q149" s="25"/>
    </row>
    <row r="150" spans="15:17" s="38" customFormat="1" x14ac:dyDescent="0.25">
      <c r="O150" s="25"/>
      <c r="P150" s="25"/>
      <c r="Q150" s="25"/>
    </row>
    <row r="151" spans="15:17" s="38" customFormat="1" x14ac:dyDescent="0.25">
      <c r="O151" s="25"/>
      <c r="P151" s="25"/>
      <c r="Q151" s="25"/>
    </row>
    <row r="152" spans="15:17" s="38" customFormat="1" x14ac:dyDescent="0.25">
      <c r="O152" s="25"/>
      <c r="P152" s="25"/>
      <c r="Q152" s="25"/>
    </row>
    <row r="153" spans="15:17" s="38" customFormat="1" x14ac:dyDescent="0.25">
      <c r="O153" s="25"/>
      <c r="P153" s="25"/>
      <c r="Q153" s="25"/>
    </row>
    <row r="154" spans="15:17" s="38" customFormat="1" x14ac:dyDescent="0.25">
      <c r="O154" s="25"/>
      <c r="P154" s="25"/>
      <c r="Q154" s="25"/>
    </row>
    <row r="155" spans="15:17" s="38" customFormat="1" x14ac:dyDescent="0.25">
      <c r="O155" s="25"/>
      <c r="P155" s="25"/>
      <c r="Q155" s="25"/>
    </row>
    <row r="156" spans="15:17" s="38" customFormat="1" x14ac:dyDescent="0.25">
      <c r="O156" s="25"/>
      <c r="P156" s="25"/>
      <c r="Q156" s="25"/>
    </row>
    <row r="157" spans="15:17" s="38" customFormat="1" x14ac:dyDescent="0.25">
      <c r="O157" s="25"/>
      <c r="P157" s="25"/>
      <c r="Q157" s="25"/>
    </row>
    <row r="158" spans="15:17" s="38" customFormat="1" x14ac:dyDescent="0.25">
      <c r="O158" s="25"/>
      <c r="P158" s="25"/>
      <c r="Q158" s="25"/>
    </row>
    <row r="159" spans="15:17" s="38" customFormat="1" x14ac:dyDescent="0.25">
      <c r="O159" s="25"/>
      <c r="P159" s="25"/>
      <c r="Q159" s="25"/>
    </row>
    <row r="160" spans="15:17" s="38" customFormat="1" x14ac:dyDescent="0.25">
      <c r="O160" s="25"/>
      <c r="P160" s="25"/>
      <c r="Q160" s="25"/>
    </row>
    <row r="161" spans="15:17" s="38" customFormat="1" x14ac:dyDescent="0.25">
      <c r="O161" s="25"/>
      <c r="P161" s="25"/>
      <c r="Q161" s="25"/>
    </row>
    <row r="162" spans="15:17" s="38" customFormat="1" x14ac:dyDescent="0.25">
      <c r="O162" s="25"/>
      <c r="P162" s="25"/>
      <c r="Q162" s="25"/>
    </row>
    <row r="163" spans="15:17" s="38" customFormat="1" x14ac:dyDescent="0.25">
      <c r="O163" s="25"/>
      <c r="P163" s="25"/>
      <c r="Q163" s="25"/>
    </row>
    <row r="164" spans="15:17" s="38" customFormat="1" x14ac:dyDescent="0.25">
      <c r="O164" s="25"/>
      <c r="P164" s="25"/>
      <c r="Q164" s="25"/>
    </row>
    <row r="165" spans="15:17" s="38" customFormat="1" x14ac:dyDescent="0.25">
      <c r="O165" s="25"/>
      <c r="P165" s="25"/>
      <c r="Q165" s="25"/>
    </row>
    <row r="166" spans="15:17" s="38" customFormat="1" x14ac:dyDescent="0.25">
      <c r="O166" s="25"/>
      <c r="P166" s="25"/>
      <c r="Q166" s="25"/>
    </row>
    <row r="167" spans="15:17" s="38" customFormat="1" x14ac:dyDescent="0.25">
      <c r="O167" s="25"/>
      <c r="P167" s="25"/>
      <c r="Q167" s="25"/>
    </row>
    <row r="168" spans="15:17" s="38" customFormat="1" x14ac:dyDescent="0.25">
      <c r="O168" s="25"/>
      <c r="P168" s="25"/>
      <c r="Q168" s="25"/>
    </row>
    <row r="169" spans="15:17" s="38" customFormat="1" x14ac:dyDescent="0.25">
      <c r="O169" s="25"/>
      <c r="P169" s="25"/>
      <c r="Q169" s="25"/>
    </row>
    <row r="170" spans="15:17" s="38" customFormat="1" x14ac:dyDescent="0.25">
      <c r="O170" s="25"/>
      <c r="P170" s="25"/>
      <c r="Q170" s="25"/>
    </row>
    <row r="171" spans="15:17" s="38" customFormat="1" x14ac:dyDescent="0.25">
      <c r="O171" s="25"/>
      <c r="P171" s="25"/>
      <c r="Q171" s="25"/>
    </row>
    <row r="172" spans="15:17" s="38" customFormat="1" x14ac:dyDescent="0.25">
      <c r="O172" s="25"/>
      <c r="P172" s="25"/>
      <c r="Q172" s="25"/>
    </row>
    <row r="173" spans="15:17" s="38" customFormat="1" x14ac:dyDescent="0.25">
      <c r="O173" s="25"/>
      <c r="P173" s="25"/>
      <c r="Q173" s="25"/>
    </row>
    <row r="174" spans="15:17" s="38" customFormat="1" x14ac:dyDescent="0.25">
      <c r="O174" s="25"/>
      <c r="P174" s="25"/>
      <c r="Q174" s="25"/>
    </row>
    <row r="175" spans="15:17" s="38" customFormat="1" x14ac:dyDescent="0.25">
      <c r="O175" s="25"/>
      <c r="P175" s="25"/>
      <c r="Q175" s="25"/>
    </row>
    <row r="176" spans="15:17" s="38" customFormat="1" x14ac:dyDescent="0.25">
      <c r="O176" s="25"/>
      <c r="P176" s="25"/>
      <c r="Q176" s="25"/>
    </row>
    <row r="177" spans="15:17" s="38" customFormat="1" x14ac:dyDescent="0.25">
      <c r="O177" s="25"/>
      <c r="P177" s="25"/>
      <c r="Q177" s="25"/>
    </row>
    <row r="178" spans="15:17" s="38" customFormat="1" x14ac:dyDescent="0.25">
      <c r="O178" s="25"/>
      <c r="P178" s="25"/>
      <c r="Q178" s="25"/>
    </row>
    <row r="179" spans="15:17" s="38" customFormat="1" x14ac:dyDescent="0.25">
      <c r="O179" s="25"/>
      <c r="P179" s="25"/>
      <c r="Q179" s="25"/>
    </row>
    <row r="180" spans="15:17" s="38" customFormat="1" x14ac:dyDescent="0.25">
      <c r="O180" s="25"/>
      <c r="P180" s="25"/>
      <c r="Q180" s="25"/>
    </row>
    <row r="181" spans="15:17" s="38" customFormat="1" x14ac:dyDescent="0.25">
      <c r="O181" s="25"/>
      <c r="P181" s="25"/>
      <c r="Q181" s="25"/>
    </row>
    <row r="182" spans="15:17" s="38" customFormat="1" x14ac:dyDescent="0.25">
      <c r="O182" s="25"/>
      <c r="P182" s="25"/>
      <c r="Q182" s="25"/>
    </row>
    <row r="183" spans="15:17" s="38" customFormat="1" x14ac:dyDescent="0.25">
      <c r="O183" s="25"/>
      <c r="P183" s="25"/>
      <c r="Q183" s="25"/>
    </row>
    <row r="184" spans="15:17" s="38" customFormat="1" x14ac:dyDescent="0.25">
      <c r="O184" s="25"/>
      <c r="P184" s="25"/>
      <c r="Q184" s="25"/>
    </row>
    <row r="185" spans="15:17" s="38" customFormat="1" x14ac:dyDescent="0.25">
      <c r="O185" s="25"/>
      <c r="P185" s="25"/>
      <c r="Q185" s="25"/>
    </row>
    <row r="186" spans="15:17" s="38" customFormat="1" x14ac:dyDescent="0.25">
      <c r="O186" s="25"/>
      <c r="P186" s="25"/>
      <c r="Q186" s="25"/>
    </row>
  </sheetData>
  <mergeCells count="37">
    <mergeCell ref="A1:N1"/>
    <mergeCell ref="A2:N2"/>
    <mergeCell ref="A3:N3"/>
    <mergeCell ref="A4:N4"/>
    <mergeCell ref="A6:A7"/>
    <mergeCell ref="B6:B7"/>
    <mergeCell ref="C6:L6"/>
    <mergeCell ref="M6:M7"/>
    <mergeCell ref="N6:N7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23:A25"/>
    <mergeCell ref="N23:N25"/>
    <mergeCell ref="A26:A28"/>
    <mergeCell ref="N26:N28"/>
    <mergeCell ref="A29:A31"/>
    <mergeCell ref="N29:N31"/>
    <mergeCell ref="A32:A34"/>
    <mergeCell ref="N32:N34"/>
    <mergeCell ref="A44:A46"/>
    <mergeCell ref="N44:N46"/>
    <mergeCell ref="A47:J47"/>
    <mergeCell ref="L47:N47"/>
    <mergeCell ref="A35:A37"/>
    <mergeCell ref="N35:N37"/>
    <mergeCell ref="A38:A40"/>
    <mergeCell ref="N38:N40"/>
    <mergeCell ref="A41:A43"/>
    <mergeCell ref="N41:N43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>
    <oddFooter>&amp;L_x000D_&amp;1#&amp;"Aptos"&amp;10&amp;K13A10E Classification: C0 Public - تصنيف الوثيقة عام</oddFooter>
  </headerFooter>
  <rowBreaks count="1" manualBreakCount="1">
    <brk id="47" max="12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5"/>
  <dimension ref="A1:Q186"/>
  <sheetViews>
    <sheetView view="pageBreakPreview" topLeftCell="D1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5.7109375" style="38" customWidth="1"/>
    <col min="2" max="2" width="10.7109375" style="40" customWidth="1"/>
    <col min="3" max="11" width="8.7109375" style="38" customWidth="1"/>
    <col min="12" max="12" width="11" style="38" customWidth="1"/>
    <col min="13" max="13" width="10.7109375" style="40" customWidth="1"/>
    <col min="14" max="14" width="25.7109375" style="38" customWidth="1"/>
    <col min="15" max="257" width="9.140625" style="25"/>
    <col min="258" max="258" width="25.7109375" style="25" customWidth="1"/>
    <col min="259" max="259" width="10.7109375" style="25" customWidth="1"/>
    <col min="260" max="268" width="8.7109375" style="25" customWidth="1"/>
    <col min="269" max="269" width="10.7109375" style="25" customWidth="1"/>
    <col min="270" max="270" width="25.7109375" style="25" customWidth="1"/>
    <col min="271" max="513" width="9.140625" style="25"/>
    <col min="514" max="514" width="25.7109375" style="25" customWidth="1"/>
    <col min="515" max="515" width="10.7109375" style="25" customWidth="1"/>
    <col min="516" max="524" width="8.7109375" style="25" customWidth="1"/>
    <col min="525" max="525" width="10.7109375" style="25" customWidth="1"/>
    <col min="526" max="526" width="25.7109375" style="25" customWidth="1"/>
    <col min="527" max="769" width="9.140625" style="25"/>
    <col min="770" max="770" width="25.7109375" style="25" customWidth="1"/>
    <col min="771" max="771" width="10.7109375" style="25" customWidth="1"/>
    <col min="772" max="780" width="8.7109375" style="25" customWidth="1"/>
    <col min="781" max="781" width="10.7109375" style="25" customWidth="1"/>
    <col min="782" max="782" width="25.7109375" style="25" customWidth="1"/>
    <col min="783" max="1025" width="9.140625" style="25"/>
    <col min="1026" max="1026" width="25.7109375" style="25" customWidth="1"/>
    <col min="1027" max="1027" width="10.7109375" style="25" customWidth="1"/>
    <col min="1028" max="1036" width="8.7109375" style="25" customWidth="1"/>
    <col min="1037" max="1037" width="10.7109375" style="25" customWidth="1"/>
    <col min="1038" max="1038" width="25.7109375" style="25" customWidth="1"/>
    <col min="1039" max="1281" width="9.140625" style="25"/>
    <col min="1282" max="1282" width="25.7109375" style="25" customWidth="1"/>
    <col min="1283" max="1283" width="10.7109375" style="25" customWidth="1"/>
    <col min="1284" max="1292" width="8.7109375" style="25" customWidth="1"/>
    <col min="1293" max="1293" width="10.7109375" style="25" customWidth="1"/>
    <col min="1294" max="1294" width="25.7109375" style="25" customWidth="1"/>
    <col min="1295" max="1537" width="9.140625" style="25"/>
    <col min="1538" max="1538" width="25.7109375" style="25" customWidth="1"/>
    <col min="1539" max="1539" width="10.7109375" style="25" customWidth="1"/>
    <col min="1540" max="1548" width="8.7109375" style="25" customWidth="1"/>
    <col min="1549" max="1549" width="10.7109375" style="25" customWidth="1"/>
    <col min="1550" max="1550" width="25.7109375" style="25" customWidth="1"/>
    <col min="1551" max="1793" width="9.140625" style="25"/>
    <col min="1794" max="1794" width="25.7109375" style="25" customWidth="1"/>
    <col min="1795" max="1795" width="10.7109375" style="25" customWidth="1"/>
    <col min="1796" max="1804" width="8.7109375" style="25" customWidth="1"/>
    <col min="1805" max="1805" width="10.7109375" style="25" customWidth="1"/>
    <col min="1806" max="1806" width="25.7109375" style="25" customWidth="1"/>
    <col min="1807" max="2049" width="9.140625" style="25"/>
    <col min="2050" max="2050" width="25.7109375" style="25" customWidth="1"/>
    <col min="2051" max="2051" width="10.7109375" style="25" customWidth="1"/>
    <col min="2052" max="2060" width="8.7109375" style="25" customWidth="1"/>
    <col min="2061" max="2061" width="10.7109375" style="25" customWidth="1"/>
    <col min="2062" max="2062" width="25.7109375" style="25" customWidth="1"/>
    <col min="2063" max="2305" width="9.140625" style="25"/>
    <col min="2306" max="2306" width="25.7109375" style="25" customWidth="1"/>
    <col min="2307" max="2307" width="10.7109375" style="25" customWidth="1"/>
    <col min="2308" max="2316" width="8.7109375" style="25" customWidth="1"/>
    <col min="2317" max="2317" width="10.7109375" style="25" customWidth="1"/>
    <col min="2318" max="2318" width="25.7109375" style="25" customWidth="1"/>
    <col min="2319" max="2561" width="9.140625" style="25"/>
    <col min="2562" max="2562" width="25.7109375" style="25" customWidth="1"/>
    <col min="2563" max="2563" width="10.7109375" style="25" customWidth="1"/>
    <col min="2564" max="2572" width="8.7109375" style="25" customWidth="1"/>
    <col min="2573" max="2573" width="10.7109375" style="25" customWidth="1"/>
    <col min="2574" max="2574" width="25.7109375" style="25" customWidth="1"/>
    <col min="2575" max="2817" width="9.140625" style="25"/>
    <col min="2818" max="2818" width="25.7109375" style="25" customWidth="1"/>
    <col min="2819" max="2819" width="10.7109375" style="25" customWidth="1"/>
    <col min="2820" max="2828" width="8.7109375" style="25" customWidth="1"/>
    <col min="2829" max="2829" width="10.7109375" style="25" customWidth="1"/>
    <col min="2830" max="2830" width="25.7109375" style="25" customWidth="1"/>
    <col min="2831" max="3073" width="9.140625" style="25"/>
    <col min="3074" max="3074" width="25.7109375" style="25" customWidth="1"/>
    <col min="3075" max="3075" width="10.7109375" style="25" customWidth="1"/>
    <col min="3076" max="3084" width="8.7109375" style="25" customWidth="1"/>
    <col min="3085" max="3085" width="10.7109375" style="25" customWidth="1"/>
    <col min="3086" max="3086" width="25.7109375" style="25" customWidth="1"/>
    <col min="3087" max="3329" width="9.140625" style="25"/>
    <col min="3330" max="3330" width="25.7109375" style="25" customWidth="1"/>
    <col min="3331" max="3331" width="10.7109375" style="25" customWidth="1"/>
    <col min="3332" max="3340" width="8.7109375" style="25" customWidth="1"/>
    <col min="3341" max="3341" width="10.7109375" style="25" customWidth="1"/>
    <col min="3342" max="3342" width="25.7109375" style="25" customWidth="1"/>
    <col min="3343" max="3585" width="9.140625" style="25"/>
    <col min="3586" max="3586" width="25.7109375" style="25" customWidth="1"/>
    <col min="3587" max="3587" width="10.7109375" style="25" customWidth="1"/>
    <col min="3588" max="3596" width="8.7109375" style="25" customWidth="1"/>
    <col min="3597" max="3597" width="10.7109375" style="25" customWidth="1"/>
    <col min="3598" max="3598" width="25.7109375" style="25" customWidth="1"/>
    <col min="3599" max="3841" width="9.140625" style="25"/>
    <col min="3842" max="3842" width="25.7109375" style="25" customWidth="1"/>
    <col min="3843" max="3843" width="10.7109375" style="25" customWidth="1"/>
    <col min="3844" max="3852" width="8.7109375" style="25" customWidth="1"/>
    <col min="3853" max="3853" width="10.7109375" style="25" customWidth="1"/>
    <col min="3854" max="3854" width="25.7109375" style="25" customWidth="1"/>
    <col min="3855" max="4097" width="9.140625" style="25"/>
    <col min="4098" max="4098" width="25.7109375" style="25" customWidth="1"/>
    <col min="4099" max="4099" width="10.7109375" style="25" customWidth="1"/>
    <col min="4100" max="4108" width="8.7109375" style="25" customWidth="1"/>
    <col min="4109" max="4109" width="10.7109375" style="25" customWidth="1"/>
    <col min="4110" max="4110" width="25.7109375" style="25" customWidth="1"/>
    <col min="4111" max="4353" width="9.140625" style="25"/>
    <col min="4354" max="4354" width="25.7109375" style="25" customWidth="1"/>
    <col min="4355" max="4355" width="10.7109375" style="25" customWidth="1"/>
    <col min="4356" max="4364" width="8.7109375" style="25" customWidth="1"/>
    <col min="4365" max="4365" width="10.7109375" style="25" customWidth="1"/>
    <col min="4366" max="4366" width="25.7109375" style="25" customWidth="1"/>
    <col min="4367" max="4609" width="9.140625" style="25"/>
    <col min="4610" max="4610" width="25.7109375" style="25" customWidth="1"/>
    <col min="4611" max="4611" width="10.7109375" style="25" customWidth="1"/>
    <col min="4612" max="4620" width="8.7109375" style="25" customWidth="1"/>
    <col min="4621" max="4621" width="10.7109375" style="25" customWidth="1"/>
    <col min="4622" max="4622" width="25.7109375" style="25" customWidth="1"/>
    <col min="4623" max="4865" width="9.140625" style="25"/>
    <col min="4866" max="4866" width="25.7109375" style="25" customWidth="1"/>
    <col min="4867" max="4867" width="10.7109375" style="25" customWidth="1"/>
    <col min="4868" max="4876" width="8.7109375" style="25" customWidth="1"/>
    <col min="4877" max="4877" width="10.7109375" style="25" customWidth="1"/>
    <col min="4878" max="4878" width="25.7109375" style="25" customWidth="1"/>
    <col min="4879" max="5121" width="9.140625" style="25"/>
    <col min="5122" max="5122" width="25.7109375" style="25" customWidth="1"/>
    <col min="5123" max="5123" width="10.7109375" style="25" customWidth="1"/>
    <col min="5124" max="5132" width="8.7109375" style="25" customWidth="1"/>
    <col min="5133" max="5133" width="10.7109375" style="25" customWidth="1"/>
    <col min="5134" max="5134" width="25.7109375" style="25" customWidth="1"/>
    <col min="5135" max="5377" width="9.140625" style="25"/>
    <col min="5378" max="5378" width="25.7109375" style="25" customWidth="1"/>
    <col min="5379" max="5379" width="10.7109375" style="25" customWidth="1"/>
    <col min="5380" max="5388" width="8.7109375" style="25" customWidth="1"/>
    <col min="5389" max="5389" width="10.7109375" style="25" customWidth="1"/>
    <col min="5390" max="5390" width="25.7109375" style="25" customWidth="1"/>
    <col min="5391" max="5633" width="9.140625" style="25"/>
    <col min="5634" max="5634" width="25.7109375" style="25" customWidth="1"/>
    <col min="5635" max="5635" width="10.7109375" style="25" customWidth="1"/>
    <col min="5636" max="5644" width="8.7109375" style="25" customWidth="1"/>
    <col min="5645" max="5645" width="10.7109375" style="25" customWidth="1"/>
    <col min="5646" max="5646" width="25.7109375" style="25" customWidth="1"/>
    <col min="5647" max="5889" width="9.140625" style="25"/>
    <col min="5890" max="5890" width="25.7109375" style="25" customWidth="1"/>
    <col min="5891" max="5891" width="10.7109375" style="25" customWidth="1"/>
    <col min="5892" max="5900" width="8.7109375" style="25" customWidth="1"/>
    <col min="5901" max="5901" width="10.7109375" style="25" customWidth="1"/>
    <col min="5902" max="5902" width="25.7109375" style="25" customWidth="1"/>
    <col min="5903" max="6145" width="9.140625" style="25"/>
    <col min="6146" max="6146" width="25.7109375" style="25" customWidth="1"/>
    <col min="6147" max="6147" width="10.7109375" style="25" customWidth="1"/>
    <col min="6148" max="6156" width="8.7109375" style="25" customWidth="1"/>
    <col min="6157" max="6157" width="10.7109375" style="25" customWidth="1"/>
    <col min="6158" max="6158" width="25.7109375" style="25" customWidth="1"/>
    <col min="6159" max="6401" width="9.140625" style="25"/>
    <col min="6402" max="6402" width="25.7109375" style="25" customWidth="1"/>
    <col min="6403" max="6403" width="10.7109375" style="25" customWidth="1"/>
    <col min="6404" max="6412" width="8.7109375" style="25" customWidth="1"/>
    <col min="6413" max="6413" width="10.7109375" style="25" customWidth="1"/>
    <col min="6414" max="6414" width="25.7109375" style="25" customWidth="1"/>
    <col min="6415" max="6657" width="9.140625" style="25"/>
    <col min="6658" max="6658" width="25.7109375" style="25" customWidth="1"/>
    <col min="6659" max="6659" width="10.7109375" style="25" customWidth="1"/>
    <col min="6660" max="6668" width="8.7109375" style="25" customWidth="1"/>
    <col min="6669" max="6669" width="10.7109375" style="25" customWidth="1"/>
    <col min="6670" max="6670" width="25.7109375" style="25" customWidth="1"/>
    <col min="6671" max="6913" width="9.140625" style="25"/>
    <col min="6914" max="6914" width="25.7109375" style="25" customWidth="1"/>
    <col min="6915" max="6915" width="10.7109375" style="25" customWidth="1"/>
    <col min="6916" max="6924" width="8.7109375" style="25" customWidth="1"/>
    <col min="6925" max="6925" width="10.7109375" style="25" customWidth="1"/>
    <col min="6926" max="6926" width="25.7109375" style="25" customWidth="1"/>
    <col min="6927" max="7169" width="9.140625" style="25"/>
    <col min="7170" max="7170" width="25.7109375" style="25" customWidth="1"/>
    <col min="7171" max="7171" width="10.7109375" style="25" customWidth="1"/>
    <col min="7172" max="7180" width="8.7109375" style="25" customWidth="1"/>
    <col min="7181" max="7181" width="10.7109375" style="25" customWidth="1"/>
    <col min="7182" max="7182" width="25.7109375" style="25" customWidth="1"/>
    <col min="7183" max="7425" width="9.140625" style="25"/>
    <col min="7426" max="7426" width="25.7109375" style="25" customWidth="1"/>
    <col min="7427" max="7427" width="10.7109375" style="25" customWidth="1"/>
    <col min="7428" max="7436" width="8.7109375" style="25" customWidth="1"/>
    <col min="7437" max="7437" width="10.7109375" style="25" customWidth="1"/>
    <col min="7438" max="7438" width="25.7109375" style="25" customWidth="1"/>
    <col min="7439" max="7681" width="9.140625" style="25"/>
    <col min="7682" max="7682" width="25.7109375" style="25" customWidth="1"/>
    <col min="7683" max="7683" width="10.7109375" style="25" customWidth="1"/>
    <col min="7684" max="7692" width="8.7109375" style="25" customWidth="1"/>
    <col min="7693" max="7693" width="10.7109375" style="25" customWidth="1"/>
    <col min="7694" max="7694" width="25.7109375" style="25" customWidth="1"/>
    <col min="7695" max="7937" width="9.140625" style="25"/>
    <col min="7938" max="7938" width="25.7109375" style="25" customWidth="1"/>
    <col min="7939" max="7939" width="10.7109375" style="25" customWidth="1"/>
    <col min="7940" max="7948" width="8.7109375" style="25" customWidth="1"/>
    <col min="7949" max="7949" width="10.7109375" style="25" customWidth="1"/>
    <col min="7950" max="7950" width="25.7109375" style="25" customWidth="1"/>
    <col min="7951" max="8193" width="9.140625" style="25"/>
    <col min="8194" max="8194" width="25.7109375" style="25" customWidth="1"/>
    <col min="8195" max="8195" width="10.7109375" style="25" customWidth="1"/>
    <col min="8196" max="8204" width="8.7109375" style="25" customWidth="1"/>
    <col min="8205" max="8205" width="10.7109375" style="25" customWidth="1"/>
    <col min="8206" max="8206" width="25.7109375" style="25" customWidth="1"/>
    <col min="8207" max="8449" width="9.140625" style="25"/>
    <col min="8450" max="8450" width="25.7109375" style="25" customWidth="1"/>
    <col min="8451" max="8451" width="10.7109375" style="25" customWidth="1"/>
    <col min="8452" max="8460" width="8.7109375" style="25" customWidth="1"/>
    <col min="8461" max="8461" width="10.7109375" style="25" customWidth="1"/>
    <col min="8462" max="8462" width="25.7109375" style="25" customWidth="1"/>
    <col min="8463" max="8705" width="9.140625" style="25"/>
    <col min="8706" max="8706" width="25.7109375" style="25" customWidth="1"/>
    <col min="8707" max="8707" width="10.7109375" style="25" customWidth="1"/>
    <col min="8708" max="8716" width="8.7109375" style="25" customWidth="1"/>
    <col min="8717" max="8717" width="10.7109375" style="25" customWidth="1"/>
    <col min="8718" max="8718" width="25.7109375" style="25" customWidth="1"/>
    <col min="8719" max="8961" width="9.140625" style="25"/>
    <col min="8962" max="8962" width="25.7109375" style="25" customWidth="1"/>
    <col min="8963" max="8963" width="10.7109375" style="25" customWidth="1"/>
    <col min="8964" max="8972" width="8.7109375" style="25" customWidth="1"/>
    <col min="8973" max="8973" width="10.7109375" style="25" customWidth="1"/>
    <col min="8974" max="8974" width="25.7109375" style="25" customWidth="1"/>
    <col min="8975" max="9217" width="9.140625" style="25"/>
    <col min="9218" max="9218" width="25.7109375" style="25" customWidth="1"/>
    <col min="9219" max="9219" width="10.7109375" style="25" customWidth="1"/>
    <col min="9220" max="9228" width="8.7109375" style="25" customWidth="1"/>
    <col min="9229" max="9229" width="10.7109375" style="25" customWidth="1"/>
    <col min="9230" max="9230" width="25.7109375" style="25" customWidth="1"/>
    <col min="9231" max="9473" width="9.140625" style="25"/>
    <col min="9474" max="9474" width="25.7109375" style="25" customWidth="1"/>
    <col min="9475" max="9475" width="10.7109375" style="25" customWidth="1"/>
    <col min="9476" max="9484" width="8.7109375" style="25" customWidth="1"/>
    <col min="9485" max="9485" width="10.7109375" style="25" customWidth="1"/>
    <col min="9486" max="9486" width="25.7109375" style="25" customWidth="1"/>
    <col min="9487" max="9729" width="9.140625" style="25"/>
    <col min="9730" max="9730" width="25.7109375" style="25" customWidth="1"/>
    <col min="9731" max="9731" width="10.7109375" style="25" customWidth="1"/>
    <col min="9732" max="9740" width="8.7109375" style="25" customWidth="1"/>
    <col min="9741" max="9741" width="10.7109375" style="25" customWidth="1"/>
    <col min="9742" max="9742" width="25.7109375" style="25" customWidth="1"/>
    <col min="9743" max="9985" width="9.140625" style="25"/>
    <col min="9986" max="9986" width="25.7109375" style="25" customWidth="1"/>
    <col min="9987" max="9987" width="10.7109375" style="25" customWidth="1"/>
    <col min="9988" max="9996" width="8.7109375" style="25" customWidth="1"/>
    <col min="9997" max="9997" width="10.7109375" style="25" customWidth="1"/>
    <col min="9998" max="9998" width="25.7109375" style="25" customWidth="1"/>
    <col min="9999" max="10241" width="9.140625" style="25"/>
    <col min="10242" max="10242" width="25.7109375" style="25" customWidth="1"/>
    <col min="10243" max="10243" width="10.7109375" style="25" customWidth="1"/>
    <col min="10244" max="10252" width="8.7109375" style="25" customWidth="1"/>
    <col min="10253" max="10253" width="10.7109375" style="25" customWidth="1"/>
    <col min="10254" max="10254" width="25.7109375" style="25" customWidth="1"/>
    <col min="10255" max="10497" width="9.140625" style="25"/>
    <col min="10498" max="10498" width="25.7109375" style="25" customWidth="1"/>
    <col min="10499" max="10499" width="10.7109375" style="25" customWidth="1"/>
    <col min="10500" max="10508" width="8.7109375" style="25" customWidth="1"/>
    <col min="10509" max="10509" width="10.7109375" style="25" customWidth="1"/>
    <col min="10510" max="10510" width="25.7109375" style="25" customWidth="1"/>
    <col min="10511" max="10753" width="9.140625" style="25"/>
    <col min="10754" max="10754" width="25.7109375" style="25" customWidth="1"/>
    <col min="10755" max="10755" width="10.7109375" style="25" customWidth="1"/>
    <col min="10756" max="10764" width="8.7109375" style="25" customWidth="1"/>
    <col min="10765" max="10765" width="10.7109375" style="25" customWidth="1"/>
    <col min="10766" max="10766" width="25.7109375" style="25" customWidth="1"/>
    <col min="10767" max="11009" width="9.140625" style="25"/>
    <col min="11010" max="11010" width="25.7109375" style="25" customWidth="1"/>
    <col min="11011" max="11011" width="10.7109375" style="25" customWidth="1"/>
    <col min="11012" max="11020" width="8.7109375" style="25" customWidth="1"/>
    <col min="11021" max="11021" width="10.7109375" style="25" customWidth="1"/>
    <col min="11022" max="11022" width="25.7109375" style="25" customWidth="1"/>
    <col min="11023" max="11265" width="9.140625" style="25"/>
    <col min="11266" max="11266" width="25.7109375" style="25" customWidth="1"/>
    <col min="11267" max="11267" width="10.7109375" style="25" customWidth="1"/>
    <col min="11268" max="11276" width="8.7109375" style="25" customWidth="1"/>
    <col min="11277" max="11277" width="10.7109375" style="25" customWidth="1"/>
    <col min="11278" max="11278" width="25.7109375" style="25" customWidth="1"/>
    <col min="11279" max="11521" width="9.140625" style="25"/>
    <col min="11522" max="11522" width="25.7109375" style="25" customWidth="1"/>
    <col min="11523" max="11523" width="10.7109375" style="25" customWidth="1"/>
    <col min="11524" max="11532" width="8.7109375" style="25" customWidth="1"/>
    <col min="11533" max="11533" width="10.7109375" style="25" customWidth="1"/>
    <col min="11534" max="11534" width="25.7109375" style="25" customWidth="1"/>
    <col min="11535" max="11777" width="9.140625" style="25"/>
    <col min="11778" max="11778" width="25.7109375" style="25" customWidth="1"/>
    <col min="11779" max="11779" width="10.7109375" style="25" customWidth="1"/>
    <col min="11780" max="11788" width="8.7109375" style="25" customWidth="1"/>
    <col min="11789" max="11789" width="10.7109375" style="25" customWidth="1"/>
    <col min="11790" max="11790" width="25.7109375" style="25" customWidth="1"/>
    <col min="11791" max="12033" width="9.140625" style="25"/>
    <col min="12034" max="12034" width="25.7109375" style="25" customWidth="1"/>
    <col min="12035" max="12035" width="10.7109375" style="25" customWidth="1"/>
    <col min="12036" max="12044" width="8.7109375" style="25" customWidth="1"/>
    <col min="12045" max="12045" width="10.7109375" style="25" customWidth="1"/>
    <col min="12046" max="12046" width="25.7109375" style="25" customWidth="1"/>
    <col min="12047" max="12289" width="9.140625" style="25"/>
    <col min="12290" max="12290" width="25.7109375" style="25" customWidth="1"/>
    <col min="12291" max="12291" width="10.7109375" style="25" customWidth="1"/>
    <col min="12292" max="12300" width="8.7109375" style="25" customWidth="1"/>
    <col min="12301" max="12301" width="10.7109375" style="25" customWidth="1"/>
    <col min="12302" max="12302" width="25.7109375" style="25" customWidth="1"/>
    <col min="12303" max="12545" width="9.140625" style="25"/>
    <col min="12546" max="12546" width="25.7109375" style="25" customWidth="1"/>
    <col min="12547" max="12547" width="10.7109375" style="25" customWidth="1"/>
    <col min="12548" max="12556" width="8.7109375" style="25" customWidth="1"/>
    <col min="12557" max="12557" width="10.7109375" style="25" customWidth="1"/>
    <col min="12558" max="12558" width="25.7109375" style="25" customWidth="1"/>
    <col min="12559" max="12801" width="9.140625" style="25"/>
    <col min="12802" max="12802" width="25.7109375" style="25" customWidth="1"/>
    <col min="12803" max="12803" width="10.7109375" style="25" customWidth="1"/>
    <col min="12804" max="12812" width="8.7109375" style="25" customWidth="1"/>
    <col min="12813" max="12813" width="10.7109375" style="25" customWidth="1"/>
    <col min="12814" max="12814" width="25.7109375" style="25" customWidth="1"/>
    <col min="12815" max="13057" width="9.140625" style="25"/>
    <col min="13058" max="13058" width="25.7109375" style="25" customWidth="1"/>
    <col min="13059" max="13059" width="10.7109375" style="25" customWidth="1"/>
    <col min="13060" max="13068" width="8.7109375" style="25" customWidth="1"/>
    <col min="13069" max="13069" width="10.7109375" style="25" customWidth="1"/>
    <col min="13070" max="13070" width="25.7109375" style="25" customWidth="1"/>
    <col min="13071" max="13313" width="9.140625" style="25"/>
    <col min="13314" max="13314" width="25.7109375" style="25" customWidth="1"/>
    <col min="13315" max="13315" width="10.7109375" style="25" customWidth="1"/>
    <col min="13316" max="13324" width="8.7109375" style="25" customWidth="1"/>
    <col min="13325" max="13325" width="10.7109375" style="25" customWidth="1"/>
    <col min="13326" max="13326" width="25.7109375" style="25" customWidth="1"/>
    <col min="13327" max="13569" width="9.140625" style="25"/>
    <col min="13570" max="13570" width="25.7109375" style="25" customWidth="1"/>
    <col min="13571" max="13571" width="10.7109375" style="25" customWidth="1"/>
    <col min="13572" max="13580" width="8.7109375" style="25" customWidth="1"/>
    <col min="13581" max="13581" width="10.7109375" style="25" customWidth="1"/>
    <col min="13582" max="13582" width="25.7109375" style="25" customWidth="1"/>
    <col min="13583" max="13825" width="9.140625" style="25"/>
    <col min="13826" max="13826" width="25.7109375" style="25" customWidth="1"/>
    <col min="13827" max="13827" width="10.7109375" style="25" customWidth="1"/>
    <col min="13828" max="13836" width="8.7109375" style="25" customWidth="1"/>
    <col min="13837" max="13837" width="10.7109375" style="25" customWidth="1"/>
    <col min="13838" max="13838" width="25.7109375" style="25" customWidth="1"/>
    <col min="13839" max="14081" width="9.140625" style="25"/>
    <col min="14082" max="14082" width="25.7109375" style="25" customWidth="1"/>
    <col min="14083" max="14083" width="10.7109375" style="25" customWidth="1"/>
    <col min="14084" max="14092" width="8.7109375" style="25" customWidth="1"/>
    <col min="14093" max="14093" width="10.7109375" style="25" customWidth="1"/>
    <col min="14094" max="14094" width="25.7109375" style="25" customWidth="1"/>
    <col min="14095" max="14337" width="9.140625" style="25"/>
    <col min="14338" max="14338" width="25.7109375" style="25" customWidth="1"/>
    <col min="14339" max="14339" width="10.7109375" style="25" customWidth="1"/>
    <col min="14340" max="14348" width="8.7109375" style="25" customWidth="1"/>
    <col min="14349" max="14349" width="10.7109375" style="25" customWidth="1"/>
    <col min="14350" max="14350" width="25.7109375" style="25" customWidth="1"/>
    <col min="14351" max="14593" width="9.140625" style="25"/>
    <col min="14594" max="14594" width="25.7109375" style="25" customWidth="1"/>
    <col min="14595" max="14595" width="10.7109375" style="25" customWidth="1"/>
    <col min="14596" max="14604" width="8.7109375" style="25" customWidth="1"/>
    <col min="14605" max="14605" width="10.7109375" style="25" customWidth="1"/>
    <col min="14606" max="14606" width="25.7109375" style="25" customWidth="1"/>
    <col min="14607" max="14849" width="9.140625" style="25"/>
    <col min="14850" max="14850" width="25.7109375" style="25" customWidth="1"/>
    <col min="14851" max="14851" width="10.7109375" style="25" customWidth="1"/>
    <col min="14852" max="14860" width="8.7109375" style="25" customWidth="1"/>
    <col min="14861" max="14861" width="10.7109375" style="25" customWidth="1"/>
    <col min="14862" max="14862" width="25.7109375" style="25" customWidth="1"/>
    <col min="14863" max="15105" width="9.140625" style="25"/>
    <col min="15106" max="15106" width="25.7109375" style="25" customWidth="1"/>
    <col min="15107" max="15107" width="10.7109375" style="25" customWidth="1"/>
    <col min="15108" max="15116" width="8.7109375" style="25" customWidth="1"/>
    <col min="15117" max="15117" width="10.7109375" style="25" customWidth="1"/>
    <col min="15118" max="15118" width="25.7109375" style="25" customWidth="1"/>
    <col min="15119" max="15361" width="9.140625" style="25"/>
    <col min="15362" max="15362" width="25.7109375" style="25" customWidth="1"/>
    <col min="15363" max="15363" width="10.7109375" style="25" customWidth="1"/>
    <col min="15364" max="15372" width="8.7109375" style="25" customWidth="1"/>
    <col min="15373" max="15373" width="10.7109375" style="25" customWidth="1"/>
    <col min="15374" max="15374" width="25.7109375" style="25" customWidth="1"/>
    <col min="15375" max="15617" width="9.140625" style="25"/>
    <col min="15618" max="15618" width="25.7109375" style="25" customWidth="1"/>
    <col min="15619" max="15619" width="10.7109375" style="25" customWidth="1"/>
    <col min="15620" max="15628" width="8.7109375" style="25" customWidth="1"/>
    <col min="15629" max="15629" width="10.7109375" style="25" customWidth="1"/>
    <col min="15630" max="15630" width="25.7109375" style="25" customWidth="1"/>
    <col min="15631" max="15873" width="9.140625" style="25"/>
    <col min="15874" max="15874" width="25.7109375" style="25" customWidth="1"/>
    <col min="15875" max="15875" width="10.7109375" style="25" customWidth="1"/>
    <col min="15876" max="15884" width="8.7109375" style="25" customWidth="1"/>
    <col min="15885" max="15885" width="10.7109375" style="25" customWidth="1"/>
    <col min="15886" max="15886" width="25.7109375" style="25" customWidth="1"/>
    <col min="15887" max="16129" width="9.140625" style="25"/>
    <col min="16130" max="16130" width="25.7109375" style="25" customWidth="1"/>
    <col min="16131" max="16131" width="10.7109375" style="25" customWidth="1"/>
    <col min="16132" max="16140" width="8.7109375" style="25" customWidth="1"/>
    <col min="16141" max="16141" width="10.7109375" style="25" customWidth="1"/>
    <col min="16142" max="16142" width="25.7109375" style="25" customWidth="1"/>
    <col min="16143" max="16384" width="9.140625" style="25"/>
  </cols>
  <sheetData>
    <row r="1" spans="1:14" s="19" customFormat="1" ht="23.25" x14ac:dyDescent="0.2">
      <c r="A1" s="1285" t="s">
        <v>828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</row>
    <row r="2" spans="1:14" s="21" customFormat="1" ht="15.75" x14ac:dyDescent="0.2">
      <c r="A2" s="1286" t="s">
        <v>743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</row>
    <row r="3" spans="1:14" s="82" customFormat="1" ht="15.75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4" s="82" customFormat="1" ht="15.75" x14ac:dyDescent="0.25">
      <c r="A4" s="1286" t="s">
        <v>628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</row>
    <row r="5" spans="1:14" ht="13.5" x14ac:dyDescent="0.25">
      <c r="A5" s="255" t="s">
        <v>805</v>
      </c>
      <c r="B5" s="1205"/>
      <c r="C5" s="1206"/>
      <c r="D5" s="1206"/>
      <c r="E5" s="1206"/>
      <c r="F5" s="1206"/>
      <c r="G5" s="1206"/>
      <c r="H5" s="1206"/>
      <c r="I5" s="1206"/>
      <c r="J5" s="1204"/>
      <c r="K5" s="1206"/>
      <c r="L5" s="1206"/>
      <c r="M5" s="1205"/>
      <c r="N5" s="1157" t="s">
        <v>806</v>
      </c>
    </row>
    <row r="6" spans="1:14" ht="16.5" thickBot="1" x14ac:dyDescent="0.25">
      <c r="A6" s="1555" t="s">
        <v>430</v>
      </c>
      <c r="B6" s="1555" t="s">
        <v>405</v>
      </c>
      <c r="C6" s="1396" t="s">
        <v>744</v>
      </c>
      <c r="D6" s="1552"/>
      <c r="E6" s="1552"/>
      <c r="F6" s="1552"/>
      <c r="G6" s="1552"/>
      <c r="H6" s="1552"/>
      <c r="I6" s="1552"/>
      <c r="J6" s="1552"/>
      <c r="K6" s="1552"/>
      <c r="L6" s="1553"/>
      <c r="M6" s="1418" t="s">
        <v>404</v>
      </c>
      <c r="N6" s="1418" t="s">
        <v>431</v>
      </c>
    </row>
    <row r="7" spans="1:14" ht="29.25" customHeight="1" thickTop="1" x14ac:dyDescent="0.2">
      <c r="A7" s="1556"/>
      <c r="B7" s="1557"/>
      <c r="C7" s="54" t="s">
        <v>387</v>
      </c>
      <c r="D7" s="54" t="s">
        <v>338</v>
      </c>
      <c r="E7" s="59" t="s">
        <v>194</v>
      </c>
      <c r="F7" s="77" t="s">
        <v>159</v>
      </c>
      <c r="G7" s="77" t="s">
        <v>67</v>
      </c>
      <c r="H7" s="77" t="s">
        <v>65</v>
      </c>
      <c r="I7" s="77" t="s">
        <v>63</v>
      </c>
      <c r="J7" s="77" t="s">
        <v>61</v>
      </c>
      <c r="K7" s="77" t="s">
        <v>59</v>
      </c>
      <c r="L7" s="68" t="s">
        <v>57</v>
      </c>
      <c r="M7" s="1419"/>
      <c r="N7" s="1419"/>
    </row>
    <row r="8" spans="1:14" ht="13.5" customHeight="1" thickBot="1" x14ac:dyDescent="0.25">
      <c r="A8" s="1558" t="s">
        <v>354</v>
      </c>
      <c r="B8" s="133" t="s">
        <v>547</v>
      </c>
      <c r="C8" s="597">
        <f>SUM(D8:L8)</f>
        <v>4</v>
      </c>
      <c r="D8" s="176">
        <f>'D-10-1'!D8+'[2]D-10-2'!D8</f>
        <v>0</v>
      </c>
      <c r="E8" s="176">
        <v>2</v>
      </c>
      <c r="F8" s="176">
        <v>0</v>
      </c>
      <c r="G8" s="176">
        <f>'D-10-1'!G8+'[2]D-10-2'!G8</f>
        <v>0</v>
      </c>
      <c r="H8" s="176">
        <v>0</v>
      </c>
      <c r="I8" s="176">
        <v>2</v>
      </c>
      <c r="J8" s="176">
        <v>0</v>
      </c>
      <c r="K8" s="176">
        <f>'D-10-1'!K8+'[2]D-10-2'!K8</f>
        <v>0</v>
      </c>
      <c r="L8" s="176">
        <f>'D-10-1'!L8+'[2]D-10-2'!L8</f>
        <v>0</v>
      </c>
      <c r="M8" s="58" t="s">
        <v>178</v>
      </c>
      <c r="N8" s="1313" t="s">
        <v>471</v>
      </c>
    </row>
    <row r="9" spans="1:14" ht="13.5" customHeight="1" thickTop="1" thickBot="1" x14ac:dyDescent="0.25">
      <c r="A9" s="1530"/>
      <c r="B9" s="134" t="s">
        <v>548</v>
      </c>
      <c r="C9" s="608">
        <f>SUM(D9:L9)</f>
        <v>1</v>
      </c>
      <c r="D9" s="155">
        <f>'D-10-1'!D9+'[2]D-10-2'!D9</f>
        <v>0</v>
      </c>
      <c r="E9" s="155">
        <v>0</v>
      </c>
      <c r="F9" s="155">
        <f>'D-10-1'!F9+'[2]D-10-2'!F9</f>
        <v>1</v>
      </c>
      <c r="G9" s="155">
        <f>'D-10-1'!G9+'[2]D-10-2'!G9</f>
        <v>0</v>
      </c>
      <c r="H9" s="155">
        <f>'D-10-1'!H9+'[2]D-10-2'!H9</f>
        <v>0</v>
      </c>
      <c r="I9" s="155">
        <f>'D-10-1'!I9+'[2]D-10-2'!I9</f>
        <v>0</v>
      </c>
      <c r="J9" s="155">
        <f>'D-10-1'!J9+'[2]D-10-2'!J9</f>
        <v>0</v>
      </c>
      <c r="K9" s="155">
        <f>'D-10-1'!K9+'[2]D-10-2'!K9</f>
        <v>0</v>
      </c>
      <c r="L9" s="155">
        <f>'D-10-1'!L9+'[2]D-10-2'!L9</f>
        <v>0</v>
      </c>
      <c r="M9" s="56" t="s">
        <v>425</v>
      </c>
      <c r="N9" s="1302"/>
    </row>
    <row r="10" spans="1:14" s="22" customFormat="1" ht="13.5" customHeight="1" thickTop="1" thickBot="1" x14ac:dyDescent="0.25">
      <c r="A10" s="1531"/>
      <c r="B10" s="134" t="s">
        <v>42</v>
      </c>
      <c r="C10" s="148">
        <f t="shared" ref="C10:K10" si="0">C8+C9</f>
        <v>5</v>
      </c>
      <c r="D10" s="148">
        <f t="shared" si="0"/>
        <v>0</v>
      </c>
      <c r="E10" s="148">
        <f t="shared" si="0"/>
        <v>2</v>
      </c>
      <c r="F10" s="148">
        <f t="shared" si="0"/>
        <v>1</v>
      </c>
      <c r="G10" s="148">
        <f t="shared" si="0"/>
        <v>0</v>
      </c>
      <c r="H10" s="148">
        <f t="shared" si="0"/>
        <v>0</v>
      </c>
      <c r="I10" s="148">
        <f t="shared" si="0"/>
        <v>2</v>
      </c>
      <c r="J10" s="148">
        <f t="shared" si="0"/>
        <v>0</v>
      </c>
      <c r="K10" s="148">
        <f t="shared" si="0"/>
        <v>0</v>
      </c>
      <c r="L10" s="148">
        <f>L8+L9</f>
        <v>0</v>
      </c>
      <c r="M10" s="56" t="s">
        <v>43</v>
      </c>
      <c r="N10" s="1302"/>
    </row>
    <row r="11" spans="1:14" ht="13.5" customHeight="1" thickTop="1" thickBot="1" x14ac:dyDescent="0.25">
      <c r="A11" s="1526" t="s">
        <v>241</v>
      </c>
      <c r="B11" s="135" t="s">
        <v>547</v>
      </c>
      <c r="C11" s="368">
        <f>SUM(D11:L11)</f>
        <v>33</v>
      </c>
      <c r="D11" s="178">
        <f>'D-10-1'!D11+'[2]D-10-2'!D11</f>
        <v>0</v>
      </c>
      <c r="E11" s="178">
        <v>19</v>
      </c>
      <c r="F11" s="178">
        <v>4</v>
      </c>
      <c r="G11" s="178">
        <v>6</v>
      </c>
      <c r="H11" s="178">
        <v>1</v>
      </c>
      <c r="I11" s="178">
        <v>2</v>
      </c>
      <c r="J11" s="178">
        <f>'D-10-1'!J11+'[2]D-10-2'!J11</f>
        <v>0</v>
      </c>
      <c r="K11" s="178">
        <v>1</v>
      </c>
      <c r="L11" s="178">
        <f>'D-10-1'!L11+'[2]D-10-2'!L11</f>
        <v>0</v>
      </c>
      <c r="M11" s="129" t="s">
        <v>178</v>
      </c>
      <c r="N11" s="1300" t="s">
        <v>242</v>
      </c>
    </row>
    <row r="12" spans="1:14" ht="13.5" customHeight="1" thickTop="1" thickBot="1" x14ac:dyDescent="0.25">
      <c r="A12" s="1527"/>
      <c r="B12" s="136" t="s">
        <v>548</v>
      </c>
      <c r="C12" s="368">
        <f>SUM(D12:L12)</f>
        <v>0</v>
      </c>
      <c r="D12" s="178">
        <f>'D-10-1'!D12+'[2]D-10-2'!D12</f>
        <v>0</v>
      </c>
      <c r="E12" s="178">
        <v>0</v>
      </c>
      <c r="F12" s="178">
        <v>0</v>
      </c>
      <c r="G12" s="178">
        <f>'D-10-1'!G12+'[2]D-10-2'!G12</f>
        <v>0</v>
      </c>
      <c r="H12" s="178">
        <v>0</v>
      </c>
      <c r="I12" s="178">
        <v>0</v>
      </c>
      <c r="J12" s="178">
        <f>'D-10-1'!J12+'[2]D-10-2'!J12</f>
        <v>0</v>
      </c>
      <c r="K12" s="178">
        <f>'D-10-1'!K12+'[2]D-10-2'!K12</f>
        <v>0</v>
      </c>
      <c r="L12" s="178">
        <f>'D-10-1'!L12+'[2]D-10-2'!L12</f>
        <v>0</v>
      </c>
      <c r="M12" s="57" t="s">
        <v>425</v>
      </c>
      <c r="N12" s="1300"/>
    </row>
    <row r="13" spans="1:14" s="22" customFormat="1" ht="13.5" customHeight="1" thickTop="1" thickBot="1" x14ac:dyDescent="0.25">
      <c r="A13" s="1528"/>
      <c r="B13" s="136" t="s">
        <v>42</v>
      </c>
      <c r="C13" s="150">
        <f t="shared" ref="C13:J13" si="1">C11+C12</f>
        <v>33</v>
      </c>
      <c r="D13" s="150">
        <f t="shared" si="1"/>
        <v>0</v>
      </c>
      <c r="E13" s="150">
        <f t="shared" si="1"/>
        <v>19</v>
      </c>
      <c r="F13" s="150">
        <f t="shared" si="1"/>
        <v>4</v>
      </c>
      <c r="G13" s="150">
        <f t="shared" si="1"/>
        <v>6</v>
      </c>
      <c r="H13" s="150">
        <f t="shared" si="1"/>
        <v>1</v>
      </c>
      <c r="I13" s="150">
        <f t="shared" si="1"/>
        <v>2</v>
      </c>
      <c r="J13" s="150">
        <f t="shared" si="1"/>
        <v>0</v>
      </c>
      <c r="K13" s="150">
        <f>K11+K12</f>
        <v>1</v>
      </c>
      <c r="L13" s="150">
        <f>L11+L12</f>
        <v>0</v>
      </c>
      <c r="M13" s="57" t="s">
        <v>43</v>
      </c>
      <c r="N13" s="1300"/>
    </row>
    <row r="14" spans="1:14" ht="13.5" customHeight="1" thickTop="1" thickBot="1" x14ac:dyDescent="0.25">
      <c r="A14" s="1529" t="s">
        <v>355</v>
      </c>
      <c r="B14" s="133" t="s">
        <v>547</v>
      </c>
      <c r="C14" s="608">
        <f>SUM(D14:L14)</f>
        <v>37</v>
      </c>
      <c r="D14" s="155">
        <v>0</v>
      </c>
      <c r="E14" s="155">
        <v>13</v>
      </c>
      <c r="F14" s="155">
        <v>1</v>
      </c>
      <c r="G14" s="155">
        <v>9</v>
      </c>
      <c r="H14" s="155">
        <v>4</v>
      </c>
      <c r="I14" s="155">
        <v>2</v>
      </c>
      <c r="J14" s="155">
        <v>4</v>
      </c>
      <c r="K14" s="155">
        <v>4</v>
      </c>
      <c r="L14" s="155">
        <v>0</v>
      </c>
      <c r="M14" s="58" t="s">
        <v>178</v>
      </c>
      <c r="N14" s="1302" t="s">
        <v>349</v>
      </c>
    </row>
    <row r="15" spans="1:14" ht="13.5" customHeight="1" thickTop="1" thickBot="1" x14ac:dyDescent="0.25">
      <c r="A15" s="1530"/>
      <c r="B15" s="134" t="s">
        <v>548</v>
      </c>
      <c r="C15" s="608">
        <f>SUM(D15:L15)</f>
        <v>5</v>
      </c>
      <c r="D15" s="155">
        <v>0</v>
      </c>
      <c r="E15" s="155">
        <v>1</v>
      </c>
      <c r="F15" s="155">
        <v>0</v>
      </c>
      <c r="G15" s="155">
        <v>0</v>
      </c>
      <c r="H15" s="155">
        <v>2</v>
      </c>
      <c r="I15" s="155">
        <v>1</v>
      </c>
      <c r="J15" s="155">
        <v>0</v>
      </c>
      <c r="K15" s="155">
        <v>1</v>
      </c>
      <c r="L15" s="155">
        <v>0</v>
      </c>
      <c r="M15" s="56" t="s">
        <v>425</v>
      </c>
      <c r="N15" s="1302"/>
    </row>
    <row r="16" spans="1:14" s="22" customFormat="1" ht="13.5" customHeight="1" thickTop="1" thickBot="1" x14ac:dyDescent="0.25">
      <c r="A16" s="1531"/>
      <c r="B16" s="134" t="s">
        <v>42</v>
      </c>
      <c r="C16" s="148">
        <f t="shared" ref="C16:K16" si="2">C14+C15</f>
        <v>42</v>
      </c>
      <c r="D16" s="148">
        <f t="shared" si="2"/>
        <v>0</v>
      </c>
      <c r="E16" s="148">
        <f t="shared" si="2"/>
        <v>14</v>
      </c>
      <c r="F16" s="148">
        <f t="shared" si="2"/>
        <v>1</v>
      </c>
      <c r="G16" s="148">
        <f t="shared" si="2"/>
        <v>9</v>
      </c>
      <c r="H16" s="148">
        <f t="shared" si="2"/>
        <v>6</v>
      </c>
      <c r="I16" s="148">
        <f t="shared" si="2"/>
        <v>3</v>
      </c>
      <c r="J16" s="148">
        <f t="shared" si="2"/>
        <v>4</v>
      </c>
      <c r="K16" s="148">
        <f t="shared" si="2"/>
        <v>5</v>
      </c>
      <c r="L16" s="148">
        <f>L14+L15</f>
        <v>0</v>
      </c>
      <c r="M16" s="56" t="s">
        <v>43</v>
      </c>
      <c r="N16" s="1302"/>
    </row>
    <row r="17" spans="1:14" ht="13.5" customHeight="1" thickTop="1" thickBot="1" x14ac:dyDescent="0.25">
      <c r="A17" s="1526" t="s">
        <v>243</v>
      </c>
      <c r="B17" s="135" t="s">
        <v>547</v>
      </c>
      <c r="C17" s="368">
        <f>SUM(D17:L17)</f>
        <v>11</v>
      </c>
      <c r="D17" s="178">
        <v>0</v>
      </c>
      <c r="E17" s="178">
        <v>3</v>
      </c>
      <c r="F17" s="178">
        <v>0</v>
      </c>
      <c r="G17" s="178">
        <v>1</v>
      </c>
      <c r="H17" s="178">
        <v>2</v>
      </c>
      <c r="I17" s="178">
        <v>2</v>
      </c>
      <c r="J17" s="178">
        <v>1</v>
      </c>
      <c r="K17" s="178">
        <v>2</v>
      </c>
      <c r="L17" s="178">
        <v>0</v>
      </c>
      <c r="M17" s="129" t="s">
        <v>178</v>
      </c>
      <c r="N17" s="1300" t="s">
        <v>244</v>
      </c>
    </row>
    <row r="18" spans="1:14" ht="13.5" customHeight="1" thickTop="1" thickBot="1" x14ac:dyDescent="0.25">
      <c r="A18" s="1527"/>
      <c r="B18" s="136" t="s">
        <v>548</v>
      </c>
      <c r="C18" s="368">
        <f>SUM(D18:L18)</f>
        <v>4</v>
      </c>
      <c r="D18" s="178">
        <v>0</v>
      </c>
      <c r="E18" s="178">
        <v>2</v>
      </c>
      <c r="F18" s="178">
        <v>1</v>
      </c>
      <c r="G18" s="178">
        <v>0</v>
      </c>
      <c r="H18" s="178">
        <v>0</v>
      </c>
      <c r="I18" s="178">
        <v>1</v>
      </c>
      <c r="J18" s="178">
        <v>0</v>
      </c>
      <c r="K18" s="178">
        <v>0</v>
      </c>
      <c r="L18" s="178">
        <v>0</v>
      </c>
      <c r="M18" s="57" t="s">
        <v>425</v>
      </c>
      <c r="N18" s="1300"/>
    </row>
    <row r="19" spans="1:14" s="22" customFormat="1" ht="13.5" customHeight="1" thickTop="1" thickBot="1" x14ac:dyDescent="0.25">
      <c r="A19" s="1528"/>
      <c r="B19" s="136" t="s">
        <v>42</v>
      </c>
      <c r="C19" s="150">
        <f>C17+C18</f>
        <v>15</v>
      </c>
      <c r="D19" s="368">
        <f t="shared" ref="D19" si="3">D17+D18</f>
        <v>0</v>
      </c>
      <c r="E19" s="368">
        <f>E17+E18</f>
        <v>5</v>
      </c>
      <c r="F19" s="368">
        <f t="shared" ref="F19" si="4">F17+F18</f>
        <v>1</v>
      </c>
      <c r="G19" s="368">
        <f t="shared" ref="G19" si="5">G17+G18</f>
        <v>1</v>
      </c>
      <c r="H19" s="368">
        <f t="shared" ref="H19" si="6">H17+H18</f>
        <v>2</v>
      </c>
      <c r="I19" s="368">
        <f t="shared" ref="I19" si="7">I17+I18</f>
        <v>3</v>
      </c>
      <c r="J19" s="368">
        <f t="shared" ref="J19" si="8">J17+J18</f>
        <v>1</v>
      </c>
      <c r="K19" s="368">
        <f t="shared" ref="K19" si="9">K17+K18</f>
        <v>2</v>
      </c>
      <c r="L19" s="368">
        <f>L17+L18</f>
        <v>0</v>
      </c>
      <c r="M19" s="57" t="s">
        <v>43</v>
      </c>
      <c r="N19" s="1300"/>
    </row>
    <row r="20" spans="1:14" ht="13.5" customHeight="1" thickTop="1" thickBot="1" x14ac:dyDescent="0.25">
      <c r="A20" s="1529" t="s">
        <v>356</v>
      </c>
      <c r="B20" s="133" t="s">
        <v>547</v>
      </c>
      <c r="C20" s="608">
        <f>SUM(D20:L20)</f>
        <v>19</v>
      </c>
      <c r="D20" s="155">
        <v>0</v>
      </c>
      <c r="E20" s="155">
        <v>6</v>
      </c>
      <c r="F20" s="155">
        <v>2</v>
      </c>
      <c r="G20" s="155">
        <v>2</v>
      </c>
      <c r="H20" s="155">
        <v>5</v>
      </c>
      <c r="I20" s="155">
        <v>3</v>
      </c>
      <c r="J20" s="155">
        <v>1</v>
      </c>
      <c r="K20" s="155">
        <v>0</v>
      </c>
      <c r="L20" s="155">
        <v>0</v>
      </c>
      <c r="M20" s="58" t="s">
        <v>178</v>
      </c>
      <c r="N20" s="1302" t="s">
        <v>350</v>
      </c>
    </row>
    <row r="21" spans="1:14" ht="13.5" customHeight="1" thickTop="1" thickBot="1" x14ac:dyDescent="0.25">
      <c r="A21" s="1530"/>
      <c r="B21" s="134" t="s">
        <v>548</v>
      </c>
      <c r="C21" s="608">
        <f>SUM(D21:L21)</f>
        <v>2</v>
      </c>
      <c r="D21" s="155">
        <v>0</v>
      </c>
      <c r="E21" s="155">
        <v>0</v>
      </c>
      <c r="F21" s="155">
        <v>0</v>
      </c>
      <c r="G21" s="155">
        <v>2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56" t="s">
        <v>425</v>
      </c>
      <c r="N21" s="1302"/>
    </row>
    <row r="22" spans="1:14" s="22" customFormat="1" ht="13.5" customHeight="1" thickTop="1" thickBot="1" x14ac:dyDescent="0.25">
      <c r="A22" s="1531"/>
      <c r="B22" s="134" t="s">
        <v>42</v>
      </c>
      <c r="C22" s="148">
        <f>C20+C21</f>
        <v>21</v>
      </c>
      <c r="D22" s="148">
        <f t="shared" ref="D22" si="10">D20+D21</f>
        <v>0</v>
      </c>
      <c r="E22" s="148">
        <f t="shared" ref="E22" si="11">E20+E21</f>
        <v>6</v>
      </c>
      <c r="F22" s="148">
        <f t="shared" ref="F22" si="12">F20+F21</f>
        <v>2</v>
      </c>
      <c r="G22" s="148">
        <f t="shared" ref="G22" si="13">G20+G21</f>
        <v>4</v>
      </c>
      <c r="H22" s="148">
        <f t="shared" ref="H22" si="14">H20+H21</f>
        <v>5</v>
      </c>
      <c r="I22" s="148">
        <f t="shared" ref="I22" si="15">I20+I21</f>
        <v>3</v>
      </c>
      <c r="J22" s="148">
        <f t="shared" ref="J22" si="16">J20+J21</f>
        <v>1</v>
      </c>
      <c r="K22" s="148">
        <f t="shared" ref="K22" si="17">K20+K21</f>
        <v>0</v>
      </c>
      <c r="L22" s="148">
        <f>L20+L21</f>
        <v>0</v>
      </c>
      <c r="M22" s="56" t="s">
        <v>43</v>
      </c>
      <c r="N22" s="1302"/>
    </row>
    <row r="23" spans="1:14" s="22" customFormat="1" ht="13.5" customHeight="1" thickTop="1" thickBot="1" x14ac:dyDescent="0.25">
      <c r="A23" s="1518" t="s">
        <v>429</v>
      </c>
      <c r="B23" s="135"/>
      <c r="C23" s="368">
        <f>SUM(D23:L23)</f>
        <v>0</v>
      </c>
      <c r="D23" s="209">
        <v>0</v>
      </c>
      <c r="E23" s="209">
        <v>0</v>
      </c>
      <c r="F23" s="209">
        <v>0</v>
      </c>
      <c r="G23" s="209">
        <v>0</v>
      </c>
      <c r="H23" s="209">
        <v>0</v>
      </c>
      <c r="I23" s="209">
        <v>0</v>
      </c>
      <c r="J23" s="209">
        <v>0</v>
      </c>
      <c r="K23" s="209">
        <v>0</v>
      </c>
      <c r="L23" s="209">
        <v>0</v>
      </c>
      <c r="M23" s="129" t="s">
        <v>178</v>
      </c>
      <c r="N23" s="1540" t="s">
        <v>428</v>
      </c>
    </row>
    <row r="24" spans="1:14" s="22" customFormat="1" ht="13.5" customHeight="1" thickTop="1" thickBot="1" x14ac:dyDescent="0.25">
      <c r="A24" s="1519"/>
      <c r="B24" s="136" t="s">
        <v>548</v>
      </c>
      <c r="C24" s="368">
        <f>SUM(D24:L24)</f>
        <v>0</v>
      </c>
      <c r="D24" s="209">
        <v>0</v>
      </c>
      <c r="E24" s="209">
        <v>0</v>
      </c>
      <c r="F24" s="209">
        <v>0</v>
      </c>
      <c r="G24" s="209">
        <v>0</v>
      </c>
      <c r="H24" s="209">
        <v>0</v>
      </c>
      <c r="I24" s="209">
        <v>0</v>
      </c>
      <c r="J24" s="209">
        <v>0</v>
      </c>
      <c r="K24" s="209">
        <v>0</v>
      </c>
      <c r="L24" s="209">
        <v>0</v>
      </c>
      <c r="M24" s="129" t="s">
        <v>425</v>
      </c>
      <c r="N24" s="1550"/>
    </row>
    <row r="25" spans="1:14" s="22" customFormat="1" ht="13.5" customHeight="1" thickTop="1" thickBot="1" x14ac:dyDescent="0.25">
      <c r="A25" s="1520"/>
      <c r="B25" s="136" t="s">
        <v>42</v>
      </c>
      <c r="C25" s="150">
        <f t="shared" ref="C25" si="18">C23+C24</f>
        <v>0</v>
      </c>
      <c r="D25" s="368">
        <f t="shared" ref="D25" si="19">D23+D24</f>
        <v>0</v>
      </c>
      <c r="E25" s="368">
        <f t="shared" ref="E25" si="20">E23+E24</f>
        <v>0</v>
      </c>
      <c r="F25" s="368">
        <f t="shared" ref="F25" si="21">F23+F24</f>
        <v>0</v>
      </c>
      <c r="G25" s="368">
        <f t="shared" ref="G25" si="22">G23+G24</f>
        <v>0</v>
      </c>
      <c r="H25" s="368">
        <f t="shared" ref="H25" si="23">H23+H24</f>
        <v>0</v>
      </c>
      <c r="I25" s="368">
        <f t="shared" ref="I25" si="24">I23+I24</f>
        <v>0</v>
      </c>
      <c r="J25" s="368">
        <f t="shared" ref="J25" si="25">J23+J24</f>
        <v>0</v>
      </c>
      <c r="K25" s="368">
        <f t="shared" ref="K25" si="26">K23+K24</f>
        <v>0</v>
      </c>
      <c r="L25" s="368">
        <f>L23+L24</f>
        <v>0</v>
      </c>
      <c r="M25" s="129" t="s">
        <v>43</v>
      </c>
      <c r="N25" s="1539"/>
    </row>
    <row r="26" spans="1:14" ht="13.5" customHeight="1" thickTop="1" thickBot="1" x14ac:dyDescent="0.25">
      <c r="A26" s="1521" t="s">
        <v>357</v>
      </c>
      <c r="B26" s="133" t="s">
        <v>547</v>
      </c>
      <c r="C26" s="608">
        <f>SUM(D26:L26)</f>
        <v>27</v>
      </c>
      <c r="D26" s="175">
        <v>0</v>
      </c>
      <c r="E26" s="175">
        <v>5</v>
      </c>
      <c r="F26" s="175">
        <v>1</v>
      </c>
      <c r="G26" s="175">
        <v>13</v>
      </c>
      <c r="H26" s="175">
        <v>4</v>
      </c>
      <c r="I26" s="175">
        <v>2</v>
      </c>
      <c r="J26" s="175">
        <v>2</v>
      </c>
      <c r="K26" s="175">
        <v>0</v>
      </c>
      <c r="L26" s="175">
        <v>0</v>
      </c>
      <c r="M26" s="58" t="s">
        <v>178</v>
      </c>
      <c r="N26" s="1302" t="s">
        <v>351</v>
      </c>
    </row>
    <row r="27" spans="1:14" ht="13.5" customHeight="1" thickTop="1" thickBot="1" x14ac:dyDescent="0.25">
      <c r="A27" s="1522"/>
      <c r="B27" s="134" t="s">
        <v>548</v>
      </c>
      <c r="C27" s="608">
        <f>SUM(D27:L27)</f>
        <v>0</v>
      </c>
      <c r="D27" s="175">
        <v>0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56" t="s">
        <v>425</v>
      </c>
      <c r="N27" s="1302"/>
    </row>
    <row r="28" spans="1:14" s="22" customFormat="1" ht="13.5" customHeight="1" thickTop="1" thickBot="1" x14ac:dyDescent="0.25">
      <c r="A28" s="1523"/>
      <c r="B28" s="134" t="s">
        <v>42</v>
      </c>
      <c r="C28" s="148">
        <f>C26+C27</f>
        <v>27</v>
      </c>
      <c r="D28" s="148">
        <f t="shared" ref="D28" si="27">D26+D27</f>
        <v>0</v>
      </c>
      <c r="E28" s="148">
        <f t="shared" ref="E28" si="28">E26+E27</f>
        <v>5</v>
      </c>
      <c r="F28" s="148">
        <f t="shared" ref="F28" si="29">F26+F27</f>
        <v>1</v>
      </c>
      <c r="G28" s="148">
        <f t="shared" ref="G28" si="30">G26+G27</f>
        <v>13</v>
      </c>
      <c r="H28" s="148">
        <f t="shared" ref="H28" si="31">H26+H27</f>
        <v>4</v>
      </c>
      <c r="I28" s="148">
        <f t="shared" ref="I28" si="32">I26+I27</f>
        <v>2</v>
      </c>
      <c r="J28" s="148">
        <f t="shared" ref="J28" si="33">J26+J27</f>
        <v>2</v>
      </c>
      <c r="K28" s="148">
        <f t="shared" ref="K28" si="34">K26+K27</f>
        <v>0</v>
      </c>
      <c r="L28" s="148">
        <f>L26+L27</f>
        <v>0</v>
      </c>
      <c r="M28" s="56" t="s">
        <v>43</v>
      </c>
      <c r="N28" s="1302"/>
    </row>
    <row r="29" spans="1:14" ht="13.5" customHeight="1" thickTop="1" thickBot="1" x14ac:dyDescent="0.25">
      <c r="A29" s="1547" t="s">
        <v>362</v>
      </c>
      <c r="B29" s="135" t="s">
        <v>547</v>
      </c>
      <c r="C29" s="368">
        <f>SUM(D29:L29)</f>
        <v>23</v>
      </c>
      <c r="D29" s="177">
        <v>0</v>
      </c>
      <c r="E29" s="177">
        <v>11</v>
      </c>
      <c r="F29" s="177">
        <v>5</v>
      </c>
      <c r="G29" s="177">
        <v>2</v>
      </c>
      <c r="H29" s="177">
        <v>2</v>
      </c>
      <c r="I29" s="177">
        <v>0</v>
      </c>
      <c r="J29" s="177">
        <v>1</v>
      </c>
      <c r="K29" s="177">
        <v>2</v>
      </c>
      <c r="L29" s="177">
        <v>0</v>
      </c>
      <c r="M29" s="299" t="s">
        <v>178</v>
      </c>
      <c r="N29" s="1404" t="s">
        <v>359</v>
      </c>
    </row>
    <row r="30" spans="1:14" ht="13.5" customHeight="1" thickTop="1" thickBot="1" x14ac:dyDescent="0.25">
      <c r="A30" s="1548"/>
      <c r="B30" s="136" t="s">
        <v>548</v>
      </c>
      <c r="C30" s="368">
        <f>SUM(D30:L30)</f>
        <v>0</v>
      </c>
      <c r="D30" s="177">
        <v>0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298" t="s">
        <v>425</v>
      </c>
      <c r="N30" s="1404"/>
    </row>
    <row r="31" spans="1:14" s="22" customFormat="1" ht="13.5" customHeight="1" thickTop="1" thickBot="1" x14ac:dyDescent="0.25">
      <c r="A31" s="1548"/>
      <c r="B31" s="136" t="s">
        <v>42</v>
      </c>
      <c r="C31" s="150">
        <f t="shared" ref="C31" si="35">C29+C30</f>
        <v>23</v>
      </c>
      <c r="D31" s="368">
        <f t="shared" ref="D31:E31" si="36">D29+D30</f>
        <v>0</v>
      </c>
      <c r="E31" s="368">
        <f t="shared" si="36"/>
        <v>11</v>
      </c>
      <c r="F31" s="368">
        <f t="shared" ref="F31" si="37">F29+F30</f>
        <v>5</v>
      </c>
      <c r="G31" s="368">
        <f t="shared" ref="G31" si="38">G29+G30</f>
        <v>2</v>
      </c>
      <c r="H31" s="368">
        <f t="shared" ref="H31" si="39">H29+H30</f>
        <v>2</v>
      </c>
      <c r="I31" s="368">
        <f t="shared" ref="I31" si="40">I29+I30</f>
        <v>0</v>
      </c>
      <c r="J31" s="368">
        <f t="shared" ref="J31" si="41">J29+J30</f>
        <v>1</v>
      </c>
      <c r="K31" s="368">
        <f t="shared" ref="K31" si="42">K29+K30</f>
        <v>2</v>
      </c>
      <c r="L31" s="368">
        <f>L29+L30</f>
        <v>0</v>
      </c>
      <c r="M31" s="298" t="s">
        <v>43</v>
      </c>
      <c r="N31" s="1407"/>
    </row>
    <row r="32" spans="1:14" ht="13.5" customHeight="1" thickTop="1" thickBot="1" x14ac:dyDescent="0.25">
      <c r="A32" s="1524" t="s">
        <v>360</v>
      </c>
      <c r="B32" s="133" t="s">
        <v>547</v>
      </c>
      <c r="C32" s="608">
        <f>SUM(D32:L32)</f>
        <v>39</v>
      </c>
      <c r="D32" s="179">
        <v>0</v>
      </c>
      <c r="E32" s="179">
        <v>7</v>
      </c>
      <c r="F32" s="179">
        <v>5</v>
      </c>
      <c r="G32" s="179">
        <v>3</v>
      </c>
      <c r="H32" s="179">
        <v>10</v>
      </c>
      <c r="I32" s="179">
        <v>3</v>
      </c>
      <c r="J32" s="179">
        <v>8</v>
      </c>
      <c r="K32" s="179">
        <v>2</v>
      </c>
      <c r="L32" s="179">
        <v>1</v>
      </c>
      <c r="M32" s="297" t="s">
        <v>178</v>
      </c>
      <c r="N32" s="1302" t="s">
        <v>352</v>
      </c>
    </row>
    <row r="33" spans="1:17" ht="13.5" customHeight="1" thickTop="1" thickBot="1" x14ac:dyDescent="0.25">
      <c r="A33" s="1525"/>
      <c r="B33" s="134" t="s">
        <v>548</v>
      </c>
      <c r="C33" s="608">
        <f>SUM(D33:L33)</f>
        <v>3</v>
      </c>
      <c r="D33" s="296">
        <v>0</v>
      </c>
      <c r="E33" s="296">
        <v>2</v>
      </c>
      <c r="F33" s="296">
        <v>0</v>
      </c>
      <c r="G33" s="296">
        <v>1</v>
      </c>
      <c r="H33" s="296">
        <v>0</v>
      </c>
      <c r="I33" s="296">
        <v>0</v>
      </c>
      <c r="J33" s="296">
        <v>0</v>
      </c>
      <c r="K33" s="296">
        <v>0</v>
      </c>
      <c r="L33" s="296">
        <v>0</v>
      </c>
      <c r="M33" s="56" t="s">
        <v>425</v>
      </c>
      <c r="N33" s="1302"/>
    </row>
    <row r="34" spans="1:17" s="22" customFormat="1" ht="13.5" customHeight="1" thickTop="1" thickBot="1" x14ac:dyDescent="0.25">
      <c r="A34" s="1525"/>
      <c r="B34" s="134" t="s">
        <v>42</v>
      </c>
      <c r="C34" s="148">
        <f>C32+C33</f>
        <v>42</v>
      </c>
      <c r="D34" s="148">
        <f t="shared" ref="D34" si="43">D32+D33</f>
        <v>0</v>
      </c>
      <c r="E34" s="148">
        <f t="shared" ref="E34" si="44">E32+E33</f>
        <v>9</v>
      </c>
      <c r="F34" s="148">
        <f t="shared" ref="F34" si="45">F32+F33</f>
        <v>5</v>
      </c>
      <c r="G34" s="148">
        <f t="shared" ref="G34" si="46">G32+G33</f>
        <v>4</v>
      </c>
      <c r="H34" s="148">
        <f t="shared" ref="H34" si="47">H32+H33</f>
        <v>10</v>
      </c>
      <c r="I34" s="148">
        <f t="shared" ref="I34" si="48">I32+I33</f>
        <v>3</v>
      </c>
      <c r="J34" s="148">
        <f t="shared" ref="J34" si="49">J32+J33</f>
        <v>8</v>
      </c>
      <c r="K34" s="148">
        <f t="shared" ref="K34" si="50">K32+K33</f>
        <v>2</v>
      </c>
      <c r="L34" s="148">
        <f>L32+L33</f>
        <v>1</v>
      </c>
      <c r="M34" s="56" t="s">
        <v>43</v>
      </c>
      <c r="N34" s="1302"/>
    </row>
    <row r="35" spans="1:17" ht="13.5" customHeight="1" thickTop="1" thickBot="1" x14ac:dyDescent="0.25">
      <c r="A35" s="1424" t="s">
        <v>758</v>
      </c>
      <c r="B35" s="135" t="s">
        <v>426</v>
      </c>
      <c r="C35" s="368">
        <f>SUM(D35:L35)</f>
        <v>1325</v>
      </c>
      <c r="D35" s="209">
        <v>0</v>
      </c>
      <c r="E35" s="209">
        <v>672</v>
      </c>
      <c r="F35" s="209">
        <v>135</v>
      </c>
      <c r="G35" s="209">
        <v>138</v>
      </c>
      <c r="H35" s="209">
        <v>122</v>
      </c>
      <c r="I35" s="209">
        <v>101</v>
      </c>
      <c r="J35" s="209">
        <v>79</v>
      </c>
      <c r="K35" s="209">
        <v>59</v>
      </c>
      <c r="L35" s="209">
        <v>19</v>
      </c>
      <c r="M35" s="129" t="s">
        <v>178</v>
      </c>
      <c r="N35" s="1300" t="s">
        <v>353</v>
      </c>
    </row>
    <row r="36" spans="1:17" ht="13.5" customHeight="1" thickTop="1" thickBot="1" x14ac:dyDescent="0.25">
      <c r="A36" s="1425"/>
      <c r="B36" s="136" t="s">
        <v>427</v>
      </c>
      <c r="C36" s="368">
        <f>SUM(D36:L36)</f>
        <v>494</v>
      </c>
      <c r="D36" s="209">
        <v>0</v>
      </c>
      <c r="E36" s="209">
        <v>353</v>
      </c>
      <c r="F36" s="209">
        <v>32</v>
      </c>
      <c r="G36" s="209">
        <v>26</v>
      </c>
      <c r="H36" s="209">
        <v>29</v>
      </c>
      <c r="I36" s="209">
        <v>22</v>
      </c>
      <c r="J36" s="209">
        <v>13</v>
      </c>
      <c r="K36" s="209">
        <v>12</v>
      </c>
      <c r="L36" s="209">
        <v>7</v>
      </c>
      <c r="M36" s="57" t="s">
        <v>425</v>
      </c>
      <c r="N36" s="1300"/>
    </row>
    <row r="37" spans="1:17" s="22" customFormat="1" ht="13.5" customHeight="1" thickTop="1" x14ac:dyDescent="0.2">
      <c r="A37" s="1426"/>
      <c r="B37" s="395" t="s">
        <v>42</v>
      </c>
      <c r="C37" s="329">
        <f t="shared" ref="C37" si="51">C35+C36</f>
        <v>1819</v>
      </c>
      <c r="D37" s="329">
        <f t="shared" ref="D37" si="52">D35+D36</f>
        <v>0</v>
      </c>
      <c r="E37" s="329">
        <f t="shared" ref="E37" si="53">E35+E36</f>
        <v>1025</v>
      </c>
      <c r="F37" s="329">
        <f t="shared" ref="F37" si="54">F35+F36</f>
        <v>167</v>
      </c>
      <c r="G37" s="329">
        <f t="shared" ref="G37" si="55">G35+G36</f>
        <v>164</v>
      </c>
      <c r="H37" s="329">
        <f t="shared" ref="H37" si="56">H35+H36</f>
        <v>151</v>
      </c>
      <c r="I37" s="329">
        <f t="shared" ref="I37" si="57">I35+I36</f>
        <v>123</v>
      </c>
      <c r="J37" s="329">
        <f t="shared" ref="J37" si="58">J35+J36</f>
        <v>92</v>
      </c>
      <c r="K37" s="329">
        <f t="shared" ref="K37" si="59">K35+K36</f>
        <v>71</v>
      </c>
      <c r="L37" s="329">
        <f>L35+L36</f>
        <v>26</v>
      </c>
      <c r="M37" s="289" t="s">
        <v>43</v>
      </c>
      <c r="N37" s="1540"/>
    </row>
    <row r="38" spans="1:17" ht="13.5" customHeight="1" thickBot="1" x14ac:dyDescent="0.25">
      <c r="A38" s="1559" t="s">
        <v>474</v>
      </c>
      <c r="B38" s="394" t="s">
        <v>547</v>
      </c>
      <c r="C38" s="154">
        <f>SUM(D38:L38)</f>
        <v>1518</v>
      </c>
      <c r="D38" s="154">
        <v>0</v>
      </c>
      <c r="E38" s="154">
        <v>738</v>
      </c>
      <c r="F38" s="154">
        <v>152</v>
      </c>
      <c r="G38" s="154">
        <v>174</v>
      </c>
      <c r="H38" s="154">
        <v>151</v>
      </c>
      <c r="I38" s="154">
        <v>117</v>
      </c>
      <c r="J38" s="154">
        <v>96</v>
      </c>
      <c r="K38" s="154">
        <v>70</v>
      </c>
      <c r="L38" s="154">
        <v>20</v>
      </c>
      <c r="M38" s="130" t="s">
        <v>178</v>
      </c>
      <c r="N38" s="1560" t="s">
        <v>433</v>
      </c>
    </row>
    <row r="39" spans="1:17" ht="13.5" customHeight="1" thickTop="1" thickBot="1" x14ac:dyDescent="0.25">
      <c r="A39" s="1533"/>
      <c r="B39" s="134" t="s">
        <v>548</v>
      </c>
      <c r="C39" s="154">
        <f>SUM(D39:L39)</f>
        <v>509</v>
      </c>
      <c r="D39" s="154">
        <v>0</v>
      </c>
      <c r="E39" s="154">
        <v>358</v>
      </c>
      <c r="F39" s="154">
        <v>34</v>
      </c>
      <c r="G39" s="154">
        <v>29</v>
      </c>
      <c r="H39" s="154">
        <v>30</v>
      </c>
      <c r="I39" s="154">
        <v>25</v>
      </c>
      <c r="J39" s="154">
        <v>13</v>
      </c>
      <c r="K39" s="154">
        <v>13</v>
      </c>
      <c r="L39" s="154">
        <v>7</v>
      </c>
      <c r="M39" s="56" t="s">
        <v>425</v>
      </c>
      <c r="N39" s="1535"/>
    </row>
    <row r="40" spans="1:17" s="22" customFormat="1" ht="13.5" customHeight="1" thickTop="1" x14ac:dyDescent="0.2">
      <c r="A40" s="1534"/>
      <c r="B40" s="293" t="s">
        <v>42</v>
      </c>
      <c r="C40" s="156">
        <f>C38+C39</f>
        <v>2027</v>
      </c>
      <c r="D40" s="156">
        <f t="shared" ref="D40" si="60">D38+D39</f>
        <v>0</v>
      </c>
      <c r="E40" s="156">
        <f t="shared" ref="E40" si="61">E38+E39</f>
        <v>1096</v>
      </c>
      <c r="F40" s="156">
        <f t="shared" ref="F40" si="62">F38+F39</f>
        <v>186</v>
      </c>
      <c r="G40" s="156">
        <f t="shared" ref="G40" si="63">G38+G39</f>
        <v>203</v>
      </c>
      <c r="H40" s="156">
        <f t="shared" ref="H40" si="64">H38+H39</f>
        <v>181</v>
      </c>
      <c r="I40" s="156">
        <f t="shared" ref="I40" si="65">I38+I39</f>
        <v>142</v>
      </c>
      <c r="J40" s="156">
        <f t="shared" ref="J40" si="66">J38+J39</f>
        <v>109</v>
      </c>
      <c r="K40" s="156">
        <f t="shared" ref="K40" si="67">K38+K39</f>
        <v>83</v>
      </c>
      <c r="L40" s="156">
        <f>L38+L39</f>
        <v>27</v>
      </c>
      <c r="M40" s="131" t="s">
        <v>43</v>
      </c>
      <c r="N40" s="1536"/>
    </row>
    <row r="41" spans="1:17" ht="13.5" customHeight="1" thickBot="1" x14ac:dyDescent="0.25">
      <c r="A41" s="1537" t="s">
        <v>586</v>
      </c>
      <c r="B41" s="295" t="s">
        <v>547</v>
      </c>
      <c r="C41" s="459">
        <f>SUM(D41:L41)</f>
        <v>227</v>
      </c>
      <c r="D41" s="208">
        <v>0</v>
      </c>
      <c r="E41" s="208">
        <v>204</v>
      </c>
      <c r="F41" s="208">
        <v>1</v>
      </c>
      <c r="G41" s="208">
        <v>2</v>
      </c>
      <c r="H41" s="208">
        <v>3</v>
      </c>
      <c r="I41" s="208">
        <v>3</v>
      </c>
      <c r="J41" s="208">
        <v>1</v>
      </c>
      <c r="K41" s="208">
        <v>1</v>
      </c>
      <c r="L41" s="208">
        <v>12</v>
      </c>
      <c r="M41" s="129" t="s">
        <v>178</v>
      </c>
      <c r="N41" s="1539" t="s">
        <v>788</v>
      </c>
    </row>
    <row r="42" spans="1:17" ht="13.5" customHeight="1" thickTop="1" thickBot="1" x14ac:dyDescent="0.25">
      <c r="A42" s="1538"/>
      <c r="B42" s="136" t="s">
        <v>548</v>
      </c>
      <c r="C42" s="368">
        <f>SUM(D42:L42)</f>
        <v>209</v>
      </c>
      <c r="D42" s="178">
        <v>0</v>
      </c>
      <c r="E42" s="178">
        <v>197</v>
      </c>
      <c r="F42" s="178">
        <v>5</v>
      </c>
      <c r="G42" s="178">
        <v>4</v>
      </c>
      <c r="H42" s="178">
        <v>3</v>
      </c>
      <c r="I42" s="178">
        <v>0</v>
      </c>
      <c r="J42" s="178">
        <v>0</v>
      </c>
      <c r="K42" s="178">
        <v>0</v>
      </c>
      <c r="L42" s="178">
        <v>0</v>
      </c>
      <c r="M42" s="57" t="s">
        <v>425</v>
      </c>
      <c r="N42" s="1300"/>
    </row>
    <row r="43" spans="1:17" s="22" customFormat="1" ht="13.5" customHeight="1" thickTop="1" x14ac:dyDescent="0.2">
      <c r="A43" s="1424"/>
      <c r="B43" s="294" t="s">
        <v>42</v>
      </c>
      <c r="C43" s="207">
        <f t="shared" ref="C43" si="68">C41+C42</f>
        <v>436</v>
      </c>
      <c r="D43" s="207">
        <f t="shared" ref="D43" si="69">D41+D42</f>
        <v>0</v>
      </c>
      <c r="E43" s="207">
        <f t="shared" ref="E43" si="70">E41+E42</f>
        <v>401</v>
      </c>
      <c r="F43" s="207">
        <f t="shared" ref="F43" si="71">F41+F42</f>
        <v>6</v>
      </c>
      <c r="G43" s="207">
        <f t="shared" ref="G43" si="72">G41+G42</f>
        <v>6</v>
      </c>
      <c r="H43" s="207">
        <f t="shared" ref="H43" si="73">H41+H42</f>
        <v>6</v>
      </c>
      <c r="I43" s="207">
        <f t="shared" ref="I43" si="74">I41+I42</f>
        <v>3</v>
      </c>
      <c r="J43" s="207">
        <f t="shared" ref="J43" si="75">J41+J42</f>
        <v>1</v>
      </c>
      <c r="K43" s="207">
        <f t="shared" ref="K43" si="76">K41+K42</f>
        <v>1</v>
      </c>
      <c r="L43" s="207">
        <f>L41+L42</f>
        <v>12</v>
      </c>
      <c r="M43" s="289" t="s">
        <v>43</v>
      </c>
      <c r="N43" s="1540"/>
    </row>
    <row r="44" spans="1:17" ht="13.5" customHeight="1" thickBot="1" x14ac:dyDescent="0.25">
      <c r="A44" s="1541" t="s">
        <v>284</v>
      </c>
      <c r="B44" s="133" t="s">
        <v>547</v>
      </c>
      <c r="C44" s="154">
        <f>SUM(D44:L44)</f>
        <v>1745</v>
      </c>
      <c r="D44" s="154">
        <f t="shared" ref="D44:I44" si="77">D41+D38</f>
        <v>0</v>
      </c>
      <c r="E44" s="154">
        <f t="shared" si="77"/>
        <v>942</v>
      </c>
      <c r="F44" s="154">
        <f t="shared" si="77"/>
        <v>153</v>
      </c>
      <c r="G44" s="154">
        <f t="shared" si="77"/>
        <v>176</v>
      </c>
      <c r="H44" s="154">
        <f>H41+H38</f>
        <v>154</v>
      </c>
      <c r="I44" s="154">
        <f t="shared" si="77"/>
        <v>120</v>
      </c>
      <c r="J44" s="154">
        <f t="shared" ref="J44:L45" si="78">J41+J38</f>
        <v>97</v>
      </c>
      <c r="K44" s="154">
        <f t="shared" si="78"/>
        <v>71</v>
      </c>
      <c r="L44" s="154">
        <f t="shared" si="78"/>
        <v>32</v>
      </c>
      <c r="M44" s="130" t="s">
        <v>178</v>
      </c>
      <c r="N44" s="1544" t="s">
        <v>43</v>
      </c>
    </row>
    <row r="45" spans="1:17" ht="13.5" customHeight="1" thickTop="1" thickBot="1" x14ac:dyDescent="0.25">
      <c r="A45" s="1542"/>
      <c r="B45" s="134" t="s">
        <v>548</v>
      </c>
      <c r="C45" s="154">
        <f>SUM(D45:L45)</f>
        <v>718</v>
      </c>
      <c r="D45" s="154">
        <f t="shared" ref="D45:H45" si="79">D42+D39</f>
        <v>0</v>
      </c>
      <c r="E45" s="154">
        <f t="shared" si="79"/>
        <v>555</v>
      </c>
      <c r="F45" s="154">
        <f t="shared" si="79"/>
        <v>39</v>
      </c>
      <c r="G45" s="154">
        <f t="shared" si="79"/>
        <v>33</v>
      </c>
      <c r="H45" s="154">
        <f t="shared" si="79"/>
        <v>33</v>
      </c>
      <c r="I45" s="154">
        <f>I42+I39</f>
        <v>25</v>
      </c>
      <c r="J45" s="154">
        <f t="shared" si="78"/>
        <v>13</v>
      </c>
      <c r="K45" s="154">
        <f t="shared" si="78"/>
        <v>13</v>
      </c>
      <c r="L45" s="154">
        <f t="shared" si="78"/>
        <v>7</v>
      </c>
      <c r="M45" s="56" t="s">
        <v>425</v>
      </c>
      <c r="N45" s="1545"/>
    </row>
    <row r="46" spans="1:17" ht="13.5" customHeight="1" thickTop="1" x14ac:dyDescent="0.2">
      <c r="A46" s="1543"/>
      <c r="B46" s="293" t="s">
        <v>42</v>
      </c>
      <c r="C46" s="156">
        <f>C44+C45</f>
        <v>2463</v>
      </c>
      <c r="D46" s="156">
        <f t="shared" ref="D46" si="80">D44+D45</f>
        <v>0</v>
      </c>
      <c r="E46" s="156">
        <f t="shared" ref="E46" si="81">E44+E45</f>
        <v>1497</v>
      </c>
      <c r="F46" s="156">
        <f t="shared" ref="F46" si="82">F44+F45</f>
        <v>192</v>
      </c>
      <c r="G46" s="156">
        <f t="shared" ref="G46" si="83">G44+G45</f>
        <v>209</v>
      </c>
      <c r="H46" s="156">
        <f t="shared" ref="H46" si="84">H44+H45</f>
        <v>187</v>
      </c>
      <c r="I46" s="156">
        <f t="shared" ref="I46" si="85">I44+I45</f>
        <v>145</v>
      </c>
      <c r="J46" s="156">
        <f t="shared" ref="J46" si="86">J44+J45</f>
        <v>110</v>
      </c>
      <c r="K46" s="156">
        <f t="shared" ref="K46" si="87">K44+K45</f>
        <v>84</v>
      </c>
      <c r="L46" s="156">
        <f>L44+L45</f>
        <v>39</v>
      </c>
      <c r="M46" s="131" t="s">
        <v>43</v>
      </c>
      <c r="N46" s="1546"/>
    </row>
    <row r="47" spans="1:17" ht="13.5" customHeight="1" x14ac:dyDescent="0.2">
      <c r="A47" s="1532" t="s">
        <v>585</v>
      </c>
      <c r="B47" s="1532"/>
      <c r="C47" s="1532"/>
      <c r="D47" s="1532"/>
      <c r="E47" s="1532"/>
      <c r="F47" s="1532"/>
      <c r="G47" s="1532"/>
      <c r="H47" s="1532"/>
      <c r="I47" s="1532"/>
      <c r="J47" s="1532"/>
      <c r="K47" s="1158"/>
      <c r="L47" s="1551" t="s">
        <v>829</v>
      </c>
      <c r="M47" s="1551"/>
      <c r="N47" s="1551"/>
      <c r="O47" s="1159"/>
      <c r="P47" s="1159"/>
      <c r="Q47" s="1159"/>
    </row>
    <row r="48" spans="1:17" x14ac:dyDescent="0.25">
      <c r="B48" s="38"/>
      <c r="M48" s="38"/>
    </row>
    <row r="49" spans="1:17" x14ac:dyDescent="0.25">
      <c r="B49" s="38"/>
      <c r="M49" s="38"/>
    </row>
    <row r="50" spans="1:17" x14ac:dyDescent="0.25">
      <c r="B50" s="38"/>
      <c r="M50" s="38"/>
    </row>
    <row r="51" spans="1:17" x14ac:dyDescent="0.25">
      <c r="A51" s="86"/>
      <c r="B51" s="38"/>
      <c r="M51" s="38"/>
    </row>
    <row r="52" spans="1:17" x14ac:dyDescent="0.25">
      <c r="A52" s="86"/>
      <c r="B52" s="38"/>
      <c r="M52" s="38"/>
    </row>
    <row r="53" spans="1:17" s="38" customFormat="1" x14ac:dyDescent="0.25">
      <c r="A53" s="86"/>
      <c r="O53" s="25"/>
      <c r="P53" s="25"/>
      <c r="Q53" s="25"/>
    </row>
    <row r="54" spans="1:17" s="38" customFormat="1" x14ac:dyDescent="0.25">
      <c r="A54" s="18"/>
      <c r="O54" s="25"/>
      <c r="P54" s="25"/>
      <c r="Q54" s="25"/>
    </row>
    <row r="55" spans="1:17" s="38" customFormat="1" x14ac:dyDescent="0.25">
      <c r="A55" s="86"/>
      <c r="O55" s="25"/>
      <c r="P55" s="25"/>
      <c r="Q55" s="25"/>
    </row>
    <row r="56" spans="1:17" s="38" customFormat="1" x14ac:dyDescent="0.25">
      <c r="A56" s="18"/>
      <c r="O56" s="25"/>
      <c r="P56" s="25"/>
      <c r="Q56" s="25"/>
    </row>
    <row r="57" spans="1:17" s="38" customFormat="1" x14ac:dyDescent="0.25">
      <c r="A57" s="18"/>
      <c r="O57" s="25"/>
      <c r="P57" s="25"/>
      <c r="Q57" s="25"/>
    </row>
    <row r="58" spans="1:17" s="38" customFormat="1" ht="15.75" customHeight="1" x14ac:dyDescent="0.25">
      <c r="O58" s="25"/>
      <c r="P58" s="25"/>
      <c r="Q58" s="25"/>
    </row>
    <row r="59" spans="1:17" s="38" customFormat="1" x14ac:dyDescent="0.25">
      <c r="O59" s="25"/>
      <c r="P59" s="25"/>
      <c r="Q59" s="25"/>
    </row>
    <row r="60" spans="1:17" s="38" customFormat="1" x14ac:dyDescent="0.25">
      <c r="O60" s="25"/>
      <c r="P60" s="25"/>
      <c r="Q60" s="25"/>
    </row>
    <row r="61" spans="1:17" s="38" customFormat="1" x14ac:dyDescent="0.25">
      <c r="O61" s="25"/>
      <c r="P61" s="25"/>
      <c r="Q61" s="25"/>
    </row>
    <row r="62" spans="1:17" s="38" customFormat="1" x14ac:dyDescent="0.25">
      <c r="A62" s="25"/>
      <c r="O62" s="25"/>
      <c r="P62" s="25"/>
      <c r="Q62" s="25"/>
    </row>
    <row r="63" spans="1:17" s="38" customFormat="1" x14ac:dyDescent="0.25">
      <c r="O63" s="25"/>
      <c r="P63" s="25"/>
      <c r="Q63" s="25"/>
    </row>
    <row r="64" spans="1:17" s="38" customFormat="1" ht="16.5" customHeight="1" x14ac:dyDescent="0.25">
      <c r="O64" s="25"/>
      <c r="P64" s="25"/>
      <c r="Q64" s="25"/>
    </row>
    <row r="65" spans="15:17" s="38" customFormat="1" x14ac:dyDescent="0.25">
      <c r="O65" s="25"/>
      <c r="P65" s="25"/>
      <c r="Q65" s="25"/>
    </row>
    <row r="66" spans="15:17" s="38" customFormat="1" x14ac:dyDescent="0.25">
      <c r="O66" s="25"/>
      <c r="P66" s="25"/>
      <c r="Q66" s="25"/>
    </row>
    <row r="67" spans="15:17" s="38" customFormat="1" x14ac:dyDescent="0.25">
      <c r="O67" s="25"/>
      <c r="P67" s="25"/>
      <c r="Q67" s="25"/>
    </row>
    <row r="68" spans="15:17" s="38" customFormat="1" x14ac:dyDescent="0.25">
      <c r="O68" s="25"/>
      <c r="P68" s="25"/>
      <c r="Q68" s="25"/>
    </row>
    <row r="69" spans="15:17" s="38" customFormat="1" x14ac:dyDescent="0.25">
      <c r="O69" s="25"/>
      <c r="P69" s="25"/>
      <c r="Q69" s="25"/>
    </row>
    <row r="70" spans="15:17" s="38" customFormat="1" ht="16.5" customHeight="1" x14ac:dyDescent="0.25">
      <c r="O70" s="25"/>
      <c r="P70" s="25"/>
      <c r="Q70" s="25"/>
    </row>
    <row r="71" spans="15:17" s="38" customFormat="1" x14ac:dyDescent="0.25">
      <c r="O71" s="25"/>
      <c r="P71" s="25"/>
      <c r="Q71" s="25"/>
    </row>
    <row r="72" spans="15:17" s="38" customFormat="1" x14ac:dyDescent="0.25">
      <c r="O72" s="25"/>
      <c r="P72" s="25"/>
      <c r="Q72" s="25"/>
    </row>
    <row r="73" spans="15:17" s="38" customFormat="1" ht="16.5" customHeight="1" x14ac:dyDescent="0.25">
      <c r="O73" s="25"/>
      <c r="P73" s="25"/>
      <c r="Q73" s="25"/>
    </row>
    <row r="74" spans="15:17" s="38" customFormat="1" x14ac:dyDescent="0.25">
      <c r="O74" s="25"/>
      <c r="P74" s="25"/>
      <c r="Q74" s="25"/>
    </row>
    <row r="75" spans="15:17" s="38" customFormat="1" x14ac:dyDescent="0.25">
      <c r="O75" s="25"/>
      <c r="P75" s="25"/>
      <c r="Q75" s="25"/>
    </row>
    <row r="76" spans="15:17" s="38" customFormat="1" x14ac:dyDescent="0.25">
      <c r="O76" s="25"/>
      <c r="P76" s="25"/>
      <c r="Q76" s="25"/>
    </row>
    <row r="77" spans="15:17" s="38" customFormat="1" x14ac:dyDescent="0.25">
      <c r="O77" s="25"/>
      <c r="P77" s="25"/>
      <c r="Q77" s="25"/>
    </row>
    <row r="78" spans="15:17" s="38" customFormat="1" x14ac:dyDescent="0.25">
      <c r="O78" s="25"/>
      <c r="P78" s="25"/>
      <c r="Q78" s="25"/>
    </row>
    <row r="79" spans="15:17" s="38" customFormat="1" x14ac:dyDescent="0.25">
      <c r="O79" s="25"/>
      <c r="P79" s="25"/>
      <c r="Q79" s="25"/>
    </row>
    <row r="80" spans="15:17" s="38" customFormat="1" x14ac:dyDescent="0.25">
      <c r="O80" s="25"/>
      <c r="P80" s="25"/>
      <c r="Q80" s="25"/>
    </row>
    <row r="81" spans="15:17" s="38" customFormat="1" x14ac:dyDescent="0.25">
      <c r="O81" s="25"/>
      <c r="P81" s="25"/>
      <c r="Q81" s="25"/>
    </row>
    <row r="82" spans="15:17" s="38" customFormat="1" x14ac:dyDescent="0.25">
      <c r="O82" s="25"/>
      <c r="P82" s="25"/>
      <c r="Q82" s="25"/>
    </row>
    <row r="83" spans="15:17" s="38" customFormat="1" x14ac:dyDescent="0.25">
      <c r="O83" s="25"/>
      <c r="P83" s="25"/>
      <c r="Q83" s="25"/>
    </row>
    <row r="84" spans="15:17" s="38" customFormat="1" x14ac:dyDescent="0.25">
      <c r="O84" s="25"/>
      <c r="P84" s="25"/>
      <c r="Q84" s="25"/>
    </row>
    <row r="85" spans="15:17" s="38" customFormat="1" x14ac:dyDescent="0.25">
      <c r="O85" s="25"/>
      <c r="P85" s="25"/>
      <c r="Q85" s="25"/>
    </row>
    <row r="86" spans="15:17" s="38" customFormat="1" x14ac:dyDescent="0.25">
      <c r="O86" s="25"/>
      <c r="P86" s="25"/>
      <c r="Q86" s="25"/>
    </row>
    <row r="87" spans="15:17" s="38" customFormat="1" x14ac:dyDescent="0.25">
      <c r="O87" s="25"/>
      <c r="P87" s="25"/>
      <c r="Q87" s="25"/>
    </row>
    <row r="88" spans="15:17" s="38" customFormat="1" x14ac:dyDescent="0.25">
      <c r="O88" s="25"/>
      <c r="P88" s="25"/>
      <c r="Q88" s="25"/>
    </row>
    <row r="89" spans="15:17" s="38" customFormat="1" x14ac:dyDescent="0.25">
      <c r="O89" s="25"/>
      <c r="P89" s="25"/>
      <c r="Q89" s="25"/>
    </row>
    <row r="90" spans="15:17" s="38" customFormat="1" x14ac:dyDescent="0.25">
      <c r="O90" s="25"/>
      <c r="P90" s="25"/>
      <c r="Q90" s="25"/>
    </row>
    <row r="91" spans="15:17" s="38" customFormat="1" x14ac:dyDescent="0.25">
      <c r="O91" s="25"/>
      <c r="P91" s="25"/>
      <c r="Q91" s="25"/>
    </row>
    <row r="92" spans="15:17" s="38" customFormat="1" x14ac:dyDescent="0.25">
      <c r="O92" s="25"/>
      <c r="P92" s="25"/>
      <c r="Q92" s="25"/>
    </row>
    <row r="93" spans="15:17" s="38" customFormat="1" x14ac:dyDescent="0.25">
      <c r="O93" s="25"/>
      <c r="P93" s="25"/>
      <c r="Q93" s="25"/>
    </row>
    <row r="94" spans="15:17" s="38" customFormat="1" x14ac:dyDescent="0.25">
      <c r="O94" s="25"/>
      <c r="P94" s="25"/>
      <c r="Q94" s="25"/>
    </row>
    <row r="95" spans="15:17" s="38" customFormat="1" x14ac:dyDescent="0.25">
      <c r="O95" s="25"/>
      <c r="P95" s="25"/>
      <c r="Q95" s="25"/>
    </row>
    <row r="96" spans="15:17" s="38" customFormat="1" x14ac:dyDescent="0.25">
      <c r="O96" s="25"/>
      <c r="P96" s="25"/>
      <c r="Q96" s="25"/>
    </row>
    <row r="97" spans="15:17" s="38" customFormat="1" x14ac:dyDescent="0.25">
      <c r="O97" s="25"/>
      <c r="P97" s="25"/>
      <c r="Q97" s="25"/>
    </row>
    <row r="98" spans="15:17" s="38" customFormat="1" x14ac:dyDescent="0.25">
      <c r="O98" s="25"/>
      <c r="P98" s="25"/>
      <c r="Q98" s="25"/>
    </row>
    <row r="99" spans="15:17" s="38" customFormat="1" x14ac:dyDescent="0.25">
      <c r="O99" s="25"/>
      <c r="P99" s="25"/>
      <c r="Q99" s="25"/>
    </row>
    <row r="100" spans="15:17" s="38" customFormat="1" x14ac:dyDescent="0.25">
      <c r="O100" s="25"/>
      <c r="P100" s="25"/>
      <c r="Q100" s="25"/>
    </row>
    <row r="101" spans="15:17" s="38" customFormat="1" x14ac:dyDescent="0.25">
      <c r="O101" s="25"/>
      <c r="P101" s="25"/>
      <c r="Q101" s="25"/>
    </row>
    <row r="102" spans="15:17" s="38" customFormat="1" x14ac:dyDescent="0.25">
      <c r="O102" s="25"/>
      <c r="P102" s="25"/>
      <c r="Q102" s="25"/>
    </row>
    <row r="103" spans="15:17" s="38" customFormat="1" x14ac:dyDescent="0.25">
      <c r="O103" s="25"/>
      <c r="P103" s="25"/>
      <c r="Q103" s="25"/>
    </row>
    <row r="104" spans="15:17" s="38" customFormat="1" x14ac:dyDescent="0.25">
      <c r="O104" s="25"/>
      <c r="P104" s="25"/>
      <c r="Q104" s="25"/>
    </row>
    <row r="105" spans="15:17" s="38" customFormat="1" x14ac:dyDescent="0.25">
      <c r="O105" s="25"/>
      <c r="P105" s="25"/>
      <c r="Q105" s="25"/>
    </row>
    <row r="106" spans="15:17" s="38" customFormat="1" x14ac:dyDescent="0.25">
      <c r="O106" s="25"/>
      <c r="P106" s="25"/>
      <c r="Q106" s="25"/>
    </row>
    <row r="107" spans="15:17" s="38" customFormat="1" x14ac:dyDescent="0.25">
      <c r="O107" s="25"/>
      <c r="P107" s="25"/>
      <c r="Q107" s="25"/>
    </row>
    <row r="108" spans="15:17" s="38" customFormat="1" x14ac:dyDescent="0.25">
      <c r="O108" s="25"/>
      <c r="P108" s="25"/>
      <c r="Q108" s="25"/>
    </row>
    <row r="109" spans="15:17" s="38" customFormat="1" x14ac:dyDescent="0.25">
      <c r="O109" s="25"/>
      <c r="P109" s="25"/>
      <c r="Q109" s="25"/>
    </row>
    <row r="110" spans="15:17" s="38" customFormat="1" x14ac:dyDescent="0.25">
      <c r="O110" s="25"/>
      <c r="P110" s="25"/>
      <c r="Q110" s="25"/>
    </row>
    <row r="111" spans="15:17" s="38" customFormat="1" x14ac:dyDescent="0.25">
      <c r="O111" s="25"/>
      <c r="P111" s="25"/>
      <c r="Q111" s="25"/>
    </row>
    <row r="112" spans="15:17" s="38" customFormat="1" x14ac:dyDescent="0.25">
      <c r="O112" s="25"/>
      <c r="P112" s="25"/>
      <c r="Q112" s="25"/>
    </row>
    <row r="113" spans="15:17" s="38" customFormat="1" x14ac:dyDescent="0.25">
      <c r="O113" s="25"/>
      <c r="P113" s="25"/>
      <c r="Q113" s="25"/>
    </row>
    <row r="114" spans="15:17" s="38" customFormat="1" x14ac:dyDescent="0.25">
      <c r="O114" s="25"/>
      <c r="P114" s="25"/>
      <c r="Q114" s="25"/>
    </row>
    <row r="115" spans="15:17" s="38" customFormat="1" x14ac:dyDescent="0.25">
      <c r="O115" s="25"/>
      <c r="P115" s="25"/>
      <c r="Q115" s="25"/>
    </row>
    <row r="116" spans="15:17" s="38" customFormat="1" x14ac:dyDescent="0.25">
      <c r="O116" s="25"/>
      <c r="P116" s="25"/>
      <c r="Q116" s="25"/>
    </row>
    <row r="117" spans="15:17" s="38" customFormat="1" x14ac:dyDescent="0.25">
      <c r="O117" s="25"/>
      <c r="P117" s="25"/>
      <c r="Q117" s="25"/>
    </row>
    <row r="118" spans="15:17" s="38" customFormat="1" x14ac:dyDescent="0.25">
      <c r="O118" s="25"/>
      <c r="P118" s="25"/>
      <c r="Q118" s="25"/>
    </row>
    <row r="119" spans="15:17" s="38" customFormat="1" x14ac:dyDescent="0.25">
      <c r="O119" s="25"/>
      <c r="P119" s="25"/>
      <c r="Q119" s="25"/>
    </row>
    <row r="120" spans="15:17" s="38" customFormat="1" x14ac:dyDescent="0.25">
      <c r="O120" s="25"/>
      <c r="P120" s="25"/>
      <c r="Q120" s="25"/>
    </row>
    <row r="121" spans="15:17" s="38" customFormat="1" x14ac:dyDescent="0.25">
      <c r="O121" s="25"/>
      <c r="P121" s="25"/>
      <c r="Q121" s="25"/>
    </row>
    <row r="122" spans="15:17" s="38" customFormat="1" x14ac:dyDescent="0.25">
      <c r="O122" s="25"/>
      <c r="P122" s="25"/>
      <c r="Q122" s="25"/>
    </row>
    <row r="123" spans="15:17" s="38" customFormat="1" x14ac:dyDescent="0.25">
      <c r="O123" s="25"/>
      <c r="P123" s="25"/>
      <c r="Q123" s="25"/>
    </row>
    <row r="124" spans="15:17" s="38" customFormat="1" x14ac:dyDescent="0.25">
      <c r="O124" s="25"/>
      <c r="P124" s="25"/>
      <c r="Q124" s="25"/>
    </row>
    <row r="125" spans="15:17" s="38" customFormat="1" x14ac:dyDescent="0.25">
      <c r="O125" s="25"/>
      <c r="P125" s="25"/>
      <c r="Q125" s="25"/>
    </row>
    <row r="126" spans="15:17" s="38" customFormat="1" x14ac:dyDescent="0.25">
      <c r="O126" s="25"/>
      <c r="P126" s="25"/>
      <c r="Q126" s="25"/>
    </row>
    <row r="127" spans="15:17" s="38" customFormat="1" x14ac:dyDescent="0.25">
      <c r="O127" s="25"/>
      <c r="P127" s="25"/>
      <c r="Q127" s="25"/>
    </row>
    <row r="128" spans="15:17" s="38" customFormat="1" x14ac:dyDescent="0.25">
      <c r="O128" s="25"/>
      <c r="P128" s="25"/>
      <c r="Q128" s="25"/>
    </row>
    <row r="129" spans="15:17" s="38" customFormat="1" x14ac:dyDescent="0.25">
      <c r="O129" s="25"/>
      <c r="P129" s="25"/>
      <c r="Q129" s="25"/>
    </row>
    <row r="130" spans="15:17" s="38" customFormat="1" x14ac:dyDescent="0.25">
      <c r="O130" s="25"/>
      <c r="P130" s="25"/>
      <c r="Q130" s="25"/>
    </row>
    <row r="131" spans="15:17" s="38" customFormat="1" x14ac:dyDescent="0.25">
      <c r="O131" s="25"/>
      <c r="P131" s="25"/>
      <c r="Q131" s="25"/>
    </row>
    <row r="132" spans="15:17" s="38" customFormat="1" x14ac:dyDescent="0.25">
      <c r="O132" s="25"/>
      <c r="P132" s="25"/>
      <c r="Q132" s="25"/>
    </row>
    <row r="133" spans="15:17" s="38" customFormat="1" x14ac:dyDescent="0.25">
      <c r="O133" s="25"/>
      <c r="P133" s="25"/>
      <c r="Q133" s="25"/>
    </row>
    <row r="134" spans="15:17" s="38" customFormat="1" x14ac:dyDescent="0.25">
      <c r="O134" s="25"/>
      <c r="P134" s="25"/>
      <c r="Q134" s="25"/>
    </row>
    <row r="135" spans="15:17" s="38" customFormat="1" x14ac:dyDescent="0.25">
      <c r="O135" s="25"/>
      <c r="P135" s="25"/>
      <c r="Q135" s="25"/>
    </row>
    <row r="136" spans="15:17" s="38" customFormat="1" x14ac:dyDescent="0.25">
      <c r="O136" s="25"/>
      <c r="P136" s="25"/>
      <c r="Q136" s="25"/>
    </row>
    <row r="137" spans="15:17" s="38" customFormat="1" x14ac:dyDescent="0.25">
      <c r="O137" s="25"/>
      <c r="P137" s="25"/>
      <c r="Q137" s="25"/>
    </row>
    <row r="138" spans="15:17" s="38" customFormat="1" x14ac:dyDescent="0.25">
      <c r="O138" s="25"/>
      <c r="P138" s="25"/>
      <c r="Q138" s="25"/>
    </row>
    <row r="139" spans="15:17" s="38" customFormat="1" x14ac:dyDescent="0.25">
      <c r="O139" s="25"/>
      <c r="P139" s="25"/>
      <c r="Q139" s="25"/>
    </row>
    <row r="140" spans="15:17" s="38" customFormat="1" x14ac:dyDescent="0.25">
      <c r="O140" s="25"/>
      <c r="P140" s="25"/>
      <c r="Q140" s="25"/>
    </row>
    <row r="141" spans="15:17" s="38" customFormat="1" x14ac:dyDescent="0.25">
      <c r="O141" s="25"/>
      <c r="P141" s="25"/>
      <c r="Q141" s="25"/>
    </row>
    <row r="142" spans="15:17" s="38" customFormat="1" x14ac:dyDescent="0.25">
      <c r="O142" s="25"/>
      <c r="P142" s="25"/>
      <c r="Q142" s="25"/>
    </row>
    <row r="143" spans="15:17" s="38" customFormat="1" x14ac:dyDescent="0.25">
      <c r="O143" s="25"/>
      <c r="P143" s="25"/>
      <c r="Q143" s="25"/>
    </row>
    <row r="144" spans="15:17" s="38" customFormat="1" x14ac:dyDescent="0.25">
      <c r="O144" s="25"/>
      <c r="P144" s="25"/>
      <c r="Q144" s="25"/>
    </row>
    <row r="145" spans="15:17" s="38" customFormat="1" x14ac:dyDescent="0.25">
      <c r="O145" s="25"/>
      <c r="P145" s="25"/>
      <c r="Q145" s="25"/>
    </row>
    <row r="146" spans="15:17" s="38" customFormat="1" x14ac:dyDescent="0.25">
      <c r="O146" s="25"/>
      <c r="P146" s="25"/>
      <c r="Q146" s="25"/>
    </row>
    <row r="147" spans="15:17" s="38" customFormat="1" x14ac:dyDescent="0.25">
      <c r="O147" s="25"/>
      <c r="P147" s="25"/>
      <c r="Q147" s="25"/>
    </row>
    <row r="148" spans="15:17" s="38" customFormat="1" x14ac:dyDescent="0.25">
      <c r="O148" s="25"/>
      <c r="P148" s="25"/>
      <c r="Q148" s="25"/>
    </row>
    <row r="149" spans="15:17" s="38" customFormat="1" x14ac:dyDescent="0.25">
      <c r="O149" s="25"/>
      <c r="P149" s="25"/>
      <c r="Q149" s="25"/>
    </row>
    <row r="150" spans="15:17" s="38" customFormat="1" x14ac:dyDescent="0.25">
      <c r="O150" s="25"/>
      <c r="P150" s="25"/>
      <c r="Q150" s="25"/>
    </row>
    <row r="151" spans="15:17" s="38" customFormat="1" x14ac:dyDescent="0.25">
      <c r="O151" s="25"/>
      <c r="P151" s="25"/>
      <c r="Q151" s="25"/>
    </row>
    <row r="152" spans="15:17" s="38" customFormat="1" x14ac:dyDescent="0.25">
      <c r="O152" s="25"/>
      <c r="P152" s="25"/>
      <c r="Q152" s="25"/>
    </row>
    <row r="153" spans="15:17" s="38" customFormat="1" x14ac:dyDescent="0.25">
      <c r="O153" s="25"/>
      <c r="P153" s="25"/>
      <c r="Q153" s="25"/>
    </row>
    <row r="154" spans="15:17" s="38" customFormat="1" x14ac:dyDescent="0.25">
      <c r="O154" s="25"/>
      <c r="P154" s="25"/>
      <c r="Q154" s="25"/>
    </row>
    <row r="155" spans="15:17" s="38" customFormat="1" x14ac:dyDescent="0.25">
      <c r="O155" s="25"/>
      <c r="P155" s="25"/>
      <c r="Q155" s="25"/>
    </row>
    <row r="156" spans="15:17" s="38" customFormat="1" x14ac:dyDescent="0.25">
      <c r="O156" s="25"/>
      <c r="P156" s="25"/>
      <c r="Q156" s="25"/>
    </row>
    <row r="157" spans="15:17" s="38" customFormat="1" x14ac:dyDescent="0.25">
      <c r="O157" s="25"/>
      <c r="P157" s="25"/>
      <c r="Q157" s="25"/>
    </row>
    <row r="158" spans="15:17" s="38" customFormat="1" x14ac:dyDescent="0.25">
      <c r="O158" s="25"/>
      <c r="P158" s="25"/>
      <c r="Q158" s="25"/>
    </row>
    <row r="159" spans="15:17" s="38" customFormat="1" x14ac:dyDescent="0.25">
      <c r="O159" s="25"/>
      <c r="P159" s="25"/>
      <c r="Q159" s="25"/>
    </row>
    <row r="160" spans="15:17" s="38" customFormat="1" x14ac:dyDescent="0.25">
      <c r="O160" s="25"/>
      <c r="P160" s="25"/>
      <c r="Q160" s="25"/>
    </row>
    <row r="161" spans="15:17" s="38" customFormat="1" x14ac:dyDescent="0.25">
      <c r="O161" s="25"/>
      <c r="P161" s="25"/>
      <c r="Q161" s="25"/>
    </row>
    <row r="162" spans="15:17" s="38" customFormat="1" x14ac:dyDescent="0.25">
      <c r="O162" s="25"/>
      <c r="P162" s="25"/>
      <c r="Q162" s="25"/>
    </row>
    <row r="163" spans="15:17" s="38" customFormat="1" x14ac:dyDescent="0.25">
      <c r="O163" s="25"/>
      <c r="P163" s="25"/>
      <c r="Q163" s="25"/>
    </row>
    <row r="164" spans="15:17" s="38" customFormat="1" x14ac:dyDescent="0.25">
      <c r="O164" s="25"/>
      <c r="P164" s="25"/>
      <c r="Q164" s="25"/>
    </row>
    <row r="165" spans="15:17" s="38" customFormat="1" x14ac:dyDescent="0.25">
      <c r="O165" s="25"/>
      <c r="P165" s="25"/>
      <c r="Q165" s="25"/>
    </row>
    <row r="166" spans="15:17" s="38" customFormat="1" x14ac:dyDescent="0.25">
      <c r="O166" s="25"/>
      <c r="P166" s="25"/>
      <c r="Q166" s="25"/>
    </row>
    <row r="167" spans="15:17" s="38" customFormat="1" x14ac:dyDescent="0.25">
      <c r="O167" s="25"/>
      <c r="P167" s="25"/>
      <c r="Q167" s="25"/>
    </row>
    <row r="168" spans="15:17" s="38" customFormat="1" x14ac:dyDescent="0.25">
      <c r="O168" s="25"/>
      <c r="P168" s="25"/>
      <c r="Q168" s="25"/>
    </row>
    <row r="169" spans="15:17" s="38" customFormat="1" x14ac:dyDescent="0.25">
      <c r="O169" s="25"/>
      <c r="P169" s="25"/>
      <c r="Q169" s="25"/>
    </row>
    <row r="170" spans="15:17" s="38" customFormat="1" x14ac:dyDescent="0.25">
      <c r="O170" s="25"/>
      <c r="P170" s="25"/>
      <c r="Q170" s="25"/>
    </row>
    <row r="171" spans="15:17" s="38" customFormat="1" x14ac:dyDescent="0.25">
      <c r="O171" s="25"/>
      <c r="P171" s="25"/>
      <c r="Q171" s="25"/>
    </row>
    <row r="172" spans="15:17" s="38" customFormat="1" x14ac:dyDescent="0.25">
      <c r="O172" s="25"/>
      <c r="P172" s="25"/>
      <c r="Q172" s="25"/>
    </row>
    <row r="173" spans="15:17" s="38" customFormat="1" x14ac:dyDescent="0.25">
      <c r="O173" s="25"/>
      <c r="P173" s="25"/>
      <c r="Q173" s="25"/>
    </row>
    <row r="174" spans="15:17" s="38" customFormat="1" x14ac:dyDescent="0.25">
      <c r="O174" s="25"/>
      <c r="P174" s="25"/>
      <c r="Q174" s="25"/>
    </row>
    <row r="175" spans="15:17" s="38" customFormat="1" x14ac:dyDescent="0.25">
      <c r="O175" s="25"/>
      <c r="P175" s="25"/>
      <c r="Q175" s="25"/>
    </row>
    <row r="176" spans="15:17" s="38" customFormat="1" x14ac:dyDescent="0.25">
      <c r="O176" s="25"/>
      <c r="P176" s="25"/>
      <c r="Q176" s="25"/>
    </row>
    <row r="177" spans="15:17" s="38" customFormat="1" x14ac:dyDescent="0.25">
      <c r="O177" s="25"/>
      <c r="P177" s="25"/>
      <c r="Q177" s="25"/>
    </row>
    <row r="178" spans="15:17" s="38" customFormat="1" x14ac:dyDescent="0.25">
      <c r="O178" s="25"/>
      <c r="P178" s="25"/>
      <c r="Q178" s="25"/>
    </row>
    <row r="179" spans="15:17" s="38" customFormat="1" x14ac:dyDescent="0.25">
      <c r="O179" s="25"/>
      <c r="P179" s="25"/>
      <c r="Q179" s="25"/>
    </row>
    <row r="180" spans="15:17" s="38" customFormat="1" x14ac:dyDescent="0.25">
      <c r="O180" s="25"/>
      <c r="P180" s="25"/>
      <c r="Q180" s="25"/>
    </row>
    <row r="181" spans="15:17" s="38" customFormat="1" x14ac:dyDescent="0.25">
      <c r="O181" s="25"/>
      <c r="P181" s="25"/>
      <c r="Q181" s="25"/>
    </row>
    <row r="182" spans="15:17" s="38" customFormat="1" x14ac:dyDescent="0.25">
      <c r="O182" s="25"/>
      <c r="P182" s="25"/>
      <c r="Q182" s="25"/>
    </row>
    <row r="183" spans="15:17" s="38" customFormat="1" x14ac:dyDescent="0.25">
      <c r="O183" s="25"/>
      <c r="P183" s="25"/>
      <c r="Q183" s="25"/>
    </row>
    <row r="184" spans="15:17" s="38" customFormat="1" x14ac:dyDescent="0.25">
      <c r="O184" s="25"/>
      <c r="P184" s="25"/>
      <c r="Q184" s="25"/>
    </row>
    <row r="185" spans="15:17" s="38" customFormat="1" x14ac:dyDescent="0.25">
      <c r="O185" s="25"/>
      <c r="P185" s="25"/>
      <c r="Q185" s="25"/>
    </row>
    <row r="186" spans="15:17" s="38" customFormat="1" x14ac:dyDescent="0.25">
      <c r="O186" s="25"/>
      <c r="P186" s="25"/>
      <c r="Q186" s="25"/>
    </row>
  </sheetData>
  <mergeCells count="37">
    <mergeCell ref="A1:N1"/>
    <mergeCell ref="A2:N2"/>
    <mergeCell ref="A3:N3"/>
    <mergeCell ref="A4:N4"/>
    <mergeCell ref="A6:A7"/>
    <mergeCell ref="B6:B7"/>
    <mergeCell ref="M6:M7"/>
    <mergeCell ref="N6:N7"/>
    <mergeCell ref="C6:L6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26:A28"/>
    <mergeCell ref="N26:N28"/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>
    <oddFooter>&amp;L_x000D_&amp;1#&amp;"Aptos"&amp;10&amp;K13A10E Classification: C0 Public - تصنيف الوثيقة عام</oddFooter>
  </headerFooter>
  <rowBreaks count="1" manualBreakCount="1">
    <brk id="47" max="12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66"/>
  <dimension ref="A1:IP28"/>
  <sheetViews>
    <sheetView view="pageBreakPreview" topLeftCell="B1" zoomScale="80" zoomScaleNormal="100" zoomScaleSheetLayoutView="80" workbookViewId="0">
      <selection activeCell="O18" sqref="O18"/>
    </sheetView>
  </sheetViews>
  <sheetFormatPr defaultColWidth="8.85546875" defaultRowHeight="15" x14ac:dyDescent="0.25"/>
  <cols>
    <col min="1" max="1" width="9.85546875" style="87" customWidth="1"/>
    <col min="2" max="2" width="31.140625" style="14" customWidth="1"/>
    <col min="3" max="14" width="7.42578125" style="14" customWidth="1"/>
    <col min="15" max="15" width="24.42578125" style="14" customWidth="1"/>
    <col min="16" max="16" width="10.85546875" style="87" customWidth="1"/>
    <col min="17" max="250" width="9.140625" style="87"/>
    <col min="251" max="251" width="42.7109375" style="87" customWidth="1"/>
    <col min="252" max="252" width="7.7109375" style="87" customWidth="1"/>
    <col min="253" max="253" width="8.42578125" style="87" customWidth="1"/>
    <col min="254" max="255" width="7.7109375" style="87" customWidth="1"/>
    <col min="256" max="256" width="8.42578125" style="87" customWidth="1"/>
    <col min="257" max="258" width="7.7109375" style="87" customWidth="1"/>
    <col min="259" max="259" width="8.42578125" style="87" customWidth="1"/>
    <col min="260" max="260" width="7.7109375" style="87" customWidth="1"/>
    <col min="261" max="261" width="40.7109375" style="87" customWidth="1"/>
    <col min="262" max="506" width="9.140625" style="87"/>
    <col min="507" max="507" width="42.7109375" style="87" customWidth="1"/>
    <col min="508" max="508" width="7.7109375" style="87" customWidth="1"/>
    <col min="509" max="509" width="8.42578125" style="87" customWidth="1"/>
    <col min="510" max="511" width="7.7109375" style="87" customWidth="1"/>
    <col min="512" max="512" width="8.42578125" style="87" customWidth="1"/>
    <col min="513" max="514" width="7.7109375" style="87" customWidth="1"/>
    <col min="515" max="515" width="8.42578125" style="87" customWidth="1"/>
    <col min="516" max="516" width="7.7109375" style="87" customWidth="1"/>
    <col min="517" max="517" width="40.7109375" style="87" customWidth="1"/>
    <col min="518" max="762" width="9.140625" style="87"/>
    <col min="763" max="763" width="42.7109375" style="87" customWidth="1"/>
    <col min="764" max="764" width="7.7109375" style="87" customWidth="1"/>
    <col min="765" max="765" width="8.42578125" style="87" customWidth="1"/>
    <col min="766" max="767" width="7.7109375" style="87" customWidth="1"/>
    <col min="768" max="768" width="8.42578125" style="87" customWidth="1"/>
    <col min="769" max="770" width="7.7109375" style="87" customWidth="1"/>
    <col min="771" max="771" width="8.42578125" style="87" customWidth="1"/>
    <col min="772" max="772" width="7.7109375" style="87" customWidth="1"/>
    <col min="773" max="773" width="40.7109375" style="87" customWidth="1"/>
    <col min="774" max="1018" width="9.140625" style="87"/>
    <col min="1019" max="1019" width="42.7109375" style="87" customWidth="1"/>
    <col min="1020" max="1020" width="7.7109375" style="87" customWidth="1"/>
    <col min="1021" max="1021" width="8.42578125" style="87" customWidth="1"/>
    <col min="1022" max="1023" width="7.7109375" style="87" customWidth="1"/>
    <col min="1024" max="1024" width="8.42578125" style="87" customWidth="1"/>
    <col min="1025" max="1026" width="7.7109375" style="87" customWidth="1"/>
    <col min="1027" max="1027" width="8.42578125" style="87" customWidth="1"/>
    <col min="1028" max="1028" width="7.7109375" style="87" customWidth="1"/>
    <col min="1029" max="1029" width="40.7109375" style="87" customWidth="1"/>
    <col min="1030" max="1274" width="9.140625" style="87"/>
    <col min="1275" max="1275" width="42.7109375" style="87" customWidth="1"/>
    <col min="1276" max="1276" width="7.7109375" style="87" customWidth="1"/>
    <col min="1277" max="1277" width="8.42578125" style="87" customWidth="1"/>
    <col min="1278" max="1279" width="7.7109375" style="87" customWidth="1"/>
    <col min="1280" max="1280" width="8.42578125" style="87" customWidth="1"/>
    <col min="1281" max="1282" width="7.7109375" style="87" customWidth="1"/>
    <col min="1283" max="1283" width="8.42578125" style="87" customWidth="1"/>
    <col min="1284" max="1284" width="7.7109375" style="87" customWidth="1"/>
    <col min="1285" max="1285" width="40.7109375" style="87" customWidth="1"/>
    <col min="1286" max="1530" width="9.140625" style="87"/>
    <col min="1531" max="1531" width="42.7109375" style="87" customWidth="1"/>
    <col min="1532" max="1532" width="7.7109375" style="87" customWidth="1"/>
    <col min="1533" max="1533" width="8.42578125" style="87" customWidth="1"/>
    <col min="1534" max="1535" width="7.7109375" style="87" customWidth="1"/>
    <col min="1536" max="1536" width="8.42578125" style="87" customWidth="1"/>
    <col min="1537" max="1538" width="7.7109375" style="87" customWidth="1"/>
    <col min="1539" max="1539" width="8.42578125" style="87" customWidth="1"/>
    <col min="1540" max="1540" width="7.7109375" style="87" customWidth="1"/>
    <col min="1541" max="1541" width="40.7109375" style="87" customWidth="1"/>
    <col min="1542" max="1786" width="9.140625" style="87"/>
    <col min="1787" max="1787" width="42.7109375" style="87" customWidth="1"/>
    <col min="1788" max="1788" width="7.7109375" style="87" customWidth="1"/>
    <col min="1789" max="1789" width="8.42578125" style="87" customWidth="1"/>
    <col min="1790" max="1791" width="7.7109375" style="87" customWidth="1"/>
    <col min="1792" max="1792" width="8.42578125" style="87" customWidth="1"/>
    <col min="1793" max="1794" width="7.7109375" style="87" customWidth="1"/>
    <col min="1795" max="1795" width="8.42578125" style="87" customWidth="1"/>
    <col min="1796" max="1796" width="7.7109375" style="87" customWidth="1"/>
    <col min="1797" max="1797" width="40.7109375" style="87" customWidth="1"/>
    <col min="1798" max="2042" width="9.140625" style="87"/>
    <col min="2043" max="2043" width="42.7109375" style="87" customWidth="1"/>
    <col min="2044" max="2044" width="7.7109375" style="87" customWidth="1"/>
    <col min="2045" max="2045" width="8.42578125" style="87" customWidth="1"/>
    <col min="2046" max="2047" width="7.7109375" style="87" customWidth="1"/>
    <col min="2048" max="2048" width="8.42578125" style="87" customWidth="1"/>
    <col min="2049" max="2050" width="7.7109375" style="87" customWidth="1"/>
    <col min="2051" max="2051" width="8.42578125" style="87" customWidth="1"/>
    <col min="2052" max="2052" width="7.7109375" style="87" customWidth="1"/>
    <col min="2053" max="2053" width="40.7109375" style="87" customWidth="1"/>
    <col min="2054" max="2298" width="9.140625" style="87"/>
    <col min="2299" max="2299" width="42.7109375" style="87" customWidth="1"/>
    <col min="2300" max="2300" width="7.7109375" style="87" customWidth="1"/>
    <col min="2301" max="2301" width="8.42578125" style="87" customWidth="1"/>
    <col min="2302" max="2303" width="7.7109375" style="87" customWidth="1"/>
    <col min="2304" max="2304" width="8.42578125" style="87" customWidth="1"/>
    <col min="2305" max="2306" width="7.7109375" style="87" customWidth="1"/>
    <col min="2307" max="2307" width="8.42578125" style="87" customWidth="1"/>
    <col min="2308" max="2308" width="7.7109375" style="87" customWidth="1"/>
    <col min="2309" max="2309" width="40.7109375" style="87" customWidth="1"/>
    <col min="2310" max="2554" width="9.140625" style="87"/>
    <col min="2555" max="2555" width="42.7109375" style="87" customWidth="1"/>
    <col min="2556" max="2556" width="7.7109375" style="87" customWidth="1"/>
    <col min="2557" max="2557" width="8.42578125" style="87" customWidth="1"/>
    <col min="2558" max="2559" width="7.7109375" style="87" customWidth="1"/>
    <col min="2560" max="2560" width="8.42578125" style="87" customWidth="1"/>
    <col min="2561" max="2562" width="7.7109375" style="87" customWidth="1"/>
    <col min="2563" max="2563" width="8.42578125" style="87" customWidth="1"/>
    <col min="2564" max="2564" width="7.7109375" style="87" customWidth="1"/>
    <col min="2565" max="2565" width="40.7109375" style="87" customWidth="1"/>
    <col min="2566" max="2810" width="9.140625" style="87"/>
    <col min="2811" max="2811" width="42.7109375" style="87" customWidth="1"/>
    <col min="2812" max="2812" width="7.7109375" style="87" customWidth="1"/>
    <col min="2813" max="2813" width="8.42578125" style="87" customWidth="1"/>
    <col min="2814" max="2815" width="7.7109375" style="87" customWidth="1"/>
    <col min="2816" max="2816" width="8.42578125" style="87" customWidth="1"/>
    <col min="2817" max="2818" width="7.7109375" style="87" customWidth="1"/>
    <col min="2819" max="2819" width="8.42578125" style="87" customWidth="1"/>
    <col min="2820" max="2820" width="7.7109375" style="87" customWidth="1"/>
    <col min="2821" max="2821" width="40.7109375" style="87" customWidth="1"/>
    <col min="2822" max="3066" width="9.140625" style="87"/>
    <col min="3067" max="3067" width="42.7109375" style="87" customWidth="1"/>
    <col min="3068" max="3068" width="7.7109375" style="87" customWidth="1"/>
    <col min="3069" max="3069" width="8.42578125" style="87" customWidth="1"/>
    <col min="3070" max="3071" width="7.7109375" style="87" customWidth="1"/>
    <col min="3072" max="3072" width="8.42578125" style="87" customWidth="1"/>
    <col min="3073" max="3074" width="7.7109375" style="87" customWidth="1"/>
    <col min="3075" max="3075" width="8.42578125" style="87" customWidth="1"/>
    <col min="3076" max="3076" width="7.7109375" style="87" customWidth="1"/>
    <col min="3077" max="3077" width="40.7109375" style="87" customWidth="1"/>
    <col min="3078" max="3322" width="9.140625" style="87"/>
    <col min="3323" max="3323" width="42.7109375" style="87" customWidth="1"/>
    <col min="3324" max="3324" width="7.7109375" style="87" customWidth="1"/>
    <col min="3325" max="3325" width="8.42578125" style="87" customWidth="1"/>
    <col min="3326" max="3327" width="7.7109375" style="87" customWidth="1"/>
    <col min="3328" max="3328" width="8.42578125" style="87" customWidth="1"/>
    <col min="3329" max="3330" width="7.7109375" style="87" customWidth="1"/>
    <col min="3331" max="3331" width="8.42578125" style="87" customWidth="1"/>
    <col min="3332" max="3332" width="7.7109375" style="87" customWidth="1"/>
    <col min="3333" max="3333" width="40.7109375" style="87" customWidth="1"/>
    <col min="3334" max="3578" width="9.140625" style="87"/>
    <col min="3579" max="3579" width="42.7109375" style="87" customWidth="1"/>
    <col min="3580" max="3580" width="7.7109375" style="87" customWidth="1"/>
    <col min="3581" max="3581" width="8.42578125" style="87" customWidth="1"/>
    <col min="3582" max="3583" width="7.7109375" style="87" customWidth="1"/>
    <col min="3584" max="3584" width="8.42578125" style="87" customWidth="1"/>
    <col min="3585" max="3586" width="7.7109375" style="87" customWidth="1"/>
    <col min="3587" max="3587" width="8.42578125" style="87" customWidth="1"/>
    <col min="3588" max="3588" width="7.7109375" style="87" customWidth="1"/>
    <col min="3589" max="3589" width="40.7109375" style="87" customWidth="1"/>
    <col min="3590" max="3834" width="9.140625" style="87"/>
    <col min="3835" max="3835" width="42.7109375" style="87" customWidth="1"/>
    <col min="3836" max="3836" width="7.7109375" style="87" customWidth="1"/>
    <col min="3837" max="3837" width="8.42578125" style="87" customWidth="1"/>
    <col min="3838" max="3839" width="7.7109375" style="87" customWidth="1"/>
    <col min="3840" max="3840" width="8.42578125" style="87" customWidth="1"/>
    <col min="3841" max="3842" width="7.7109375" style="87" customWidth="1"/>
    <col min="3843" max="3843" width="8.42578125" style="87" customWidth="1"/>
    <col min="3844" max="3844" width="7.7109375" style="87" customWidth="1"/>
    <col min="3845" max="3845" width="40.7109375" style="87" customWidth="1"/>
    <col min="3846" max="4090" width="9.140625" style="87"/>
    <col min="4091" max="4091" width="42.7109375" style="87" customWidth="1"/>
    <col min="4092" max="4092" width="7.7109375" style="87" customWidth="1"/>
    <col min="4093" max="4093" width="8.42578125" style="87" customWidth="1"/>
    <col min="4094" max="4095" width="7.7109375" style="87" customWidth="1"/>
    <col min="4096" max="4096" width="8.42578125" style="87" customWidth="1"/>
    <col min="4097" max="4098" width="7.7109375" style="87" customWidth="1"/>
    <col min="4099" max="4099" width="8.42578125" style="87" customWidth="1"/>
    <col min="4100" max="4100" width="7.7109375" style="87" customWidth="1"/>
    <col min="4101" max="4101" width="40.7109375" style="87" customWidth="1"/>
    <col min="4102" max="4346" width="9.140625" style="87"/>
    <col min="4347" max="4347" width="42.7109375" style="87" customWidth="1"/>
    <col min="4348" max="4348" width="7.7109375" style="87" customWidth="1"/>
    <col min="4349" max="4349" width="8.42578125" style="87" customWidth="1"/>
    <col min="4350" max="4351" width="7.7109375" style="87" customWidth="1"/>
    <col min="4352" max="4352" width="8.42578125" style="87" customWidth="1"/>
    <col min="4353" max="4354" width="7.7109375" style="87" customWidth="1"/>
    <col min="4355" max="4355" width="8.42578125" style="87" customWidth="1"/>
    <col min="4356" max="4356" width="7.7109375" style="87" customWidth="1"/>
    <col min="4357" max="4357" width="40.7109375" style="87" customWidth="1"/>
    <col min="4358" max="4602" width="9.140625" style="87"/>
    <col min="4603" max="4603" width="42.7109375" style="87" customWidth="1"/>
    <col min="4604" max="4604" width="7.7109375" style="87" customWidth="1"/>
    <col min="4605" max="4605" width="8.42578125" style="87" customWidth="1"/>
    <col min="4606" max="4607" width="7.7109375" style="87" customWidth="1"/>
    <col min="4608" max="4608" width="8.42578125" style="87" customWidth="1"/>
    <col min="4609" max="4610" width="7.7109375" style="87" customWidth="1"/>
    <col min="4611" max="4611" width="8.42578125" style="87" customWidth="1"/>
    <col min="4612" max="4612" width="7.7109375" style="87" customWidth="1"/>
    <col min="4613" max="4613" width="40.7109375" style="87" customWidth="1"/>
    <col min="4614" max="4858" width="9.140625" style="87"/>
    <col min="4859" max="4859" width="42.7109375" style="87" customWidth="1"/>
    <col min="4860" max="4860" width="7.7109375" style="87" customWidth="1"/>
    <col min="4861" max="4861" width="8.42578125" style="87" customWidth="1"/>
    <col min="4862" max="4863" width="7.7109375" style="87" customWidth="1"/>
    <col min="4864" max="4864" width="8.42578125" style="87" customWidth="1"/>
    <col min="4865" max="4866" width="7.7109375" style="87" customWidth="1"/>
    <col min="4867" max="4867" width="8.42578125" style="87" customWidth="1"/>
    <col min="4868" max="4868" width="7.7109375" style="87" customWidth="1"/>
    <col min="4869" max="4869" width="40.7109375" style="87" customWidth="1"/>
    <col min="4870" max="5114" width="9.140625" style="87"/>
    <col min="5115" max="5115" width="42.7109375" style="87" customWidth="1"/>
    <col min="5116" max="5116" width="7.7109375" style="87" customWidth="1"/>
    <col min="5117" max="5117" width="8.42578125" style="87" customWidth="1"/>
    <col min="5118" max="5119" width="7.7109375" style="87" customWidth="1"/>
    <col min="5120" max="5120" width="8.42578125" style="87" customWidth="1"/>
    <col min="5121" max="5122" width="7.7109375" style="87" customWidth="1"/>
    <col min="5123" max="5123" width="8.42578125" style="87" customWidth="1"/>
    <col min="5124" max="5124" width="7.7109375" style="87" customWidth="1"/>
    <col min="5125" max="5125" width="40.7109375" style="87" customWidth="1"/>
    <col min="5126" max="5370" width="9.140625" style="87"/>
    <col min="5371" max="5371" width="42.7109375" style="87" customWidth="1"/>
    <col min="5372" max="5372" width="7.7109375" style="87" customWidth="1"/>
    <col min="5373" max="5373" width="8.42578125" style="87" customWidth="1"/>
    <col min="5374" max="5375" width="7.7109375" style="87" customWidth="1"/>
    <col min="5376" max="5376" width="8.42578125" style="87" customWidth="1"/>
    <col min="5377" max="5378" width="7.7109375" style="87" customWidth="1"/>
    <col min="5379" max="5379" width="8.42578125" style="87" customWidth="1"/>
    <col min="5380" max="5380" width="7.7109375" style="87" customWidth="1"/>
    <col min="5381" max="5381" width="40.7109375" style="87" customWidth="1"/>
    <col min="5382" max="5626" width="9.140625" style="87"/>
    <col min="5627" max="5627" width="42.7109375" style="87" customWidth="1"/>
    <col min="5628" max="5628" width="7.7109375" style="87" customWidth="1"/>
    <col min="5629" max="5629" width="8.42578125" style="87" customWidth="1"/>
    <col min="5630" max="5631" width="7.7109375" style="87" customWidth="1"/>
    <col min="5632" max="5632" width="8.42578125" style="87" customWidth="1"/>
    <col min="5633" max="5634" width="7.7109375" style="87" customWidth="1"/>
    <col min="5635" max="5635" width="8.42578125" style="87" customWidth="1"/>
    <col min="5636" max="5636" width="7.7109375" style="87" customWidth="1"/>
    <col min="5637" max="5637" width="40.7109375" style="87" customWidth="1"/>
    <col min="5638" max="5882" width="9.140625" style="87"/>
    <col min="5883" max="5883" width="42.7109375" style="87" customWidth="1"/>
    <col min="5884" max="5884" width="7.7109375" style="87" customWidth="1"/>
    <col min="5885" max="5885" width="8.42578125" style="87" customWidth="1"/>
    <col min="5886" max="5887" width="7.7109375" style="87" customWidth="1"/>
    <col min="5888" max="5888" width="8.42578125" style="87" customWidth="1"/>
    <col min="5889" max="5890" width="7.7109375" style="87" customWidth="1"/>
    <col min="5891" max="5891" width="8.42578125" style="87" customWidth="1"/>
    <col min="5892" max="5892" width="7.7109375" style="87" customWidth="1"/>
    <col min="5893" max="5893" width="40.7109375" style="87" customWidth="1"/>
    <col min="5894" max="6138" width="9.140625" style="87"/>
    <col min="6139" max="6139" width="42.7109375" style="87" customWidth="1"/>
    <col min="6140" max="6140" width="7.7109375" style="87" customWidth="1"/>
    <col min="6141" max="6141" width="8.42578125" style="87" customWidth="1"/>
    <col min="6142" max="6143" width="7.7109375" style="87" customWidth="1"/>
    <col min="6144" max="6144" width="8.42578125" style="87" customWidth="1"/>
    <col min="6145" max="6146" width="7.7109375" style="87" customWidth="1"/>
    <col min="6147" max="6147" width="8.42578125" style="87" customWidth="1"/>
    <col min="6148" max="6148" width="7.7109375" style="87" customWidth="1"/>
    <col min="6149" max="6149" width="40.7109375" style="87" customWidth="1"/>
    <col min="6150" max="6394" width="9.140625" style="87"/>
    <col min="6395" max="6395" width="42.7109375" style="87" customWidth="1"/>
    <col min="6396" max="6396" width="7.7109375" style="87" customWidth="1"/>
    <col min="6397" max="6397" width="8.42578125" style="87" customWidth="1"/>
    <col min="6398" max="6399" width="7.7109375" style="87" customWidth="1"/>
    <col min="6400" max="6400" width="8.42578125" style="87" customWidth="1"/>
    <col min="6401" max="6402" width="7.7109375" style="87" customWidth="1"/>
    <col min="6403" max="6403" width="8.42578125" style="87" customWidth="1"/>
    <col min="6404" max="6404" width="7.7109375" style="87" customWidth="1"/>
    <col min="6405" max="6405" width="40.7109375" style="87" customWidth="1"/>
    <col min="6406" max="6650" width="9.140625" style="87"/>
    <col min="6651" max="6651" width="42.7109375" style="87" customWidth="1"/>
    <col min="6652" max="6652" width="7.7109375" style="87" customWidth="1"/>
    <col min="6653" max="6653" width="8.42578125" style="87" customWidth="1"/>
    <col min="6654" max="6655" width="7.7109375" style="87" customWidth="1"/>
    <col min="6656" max="6656" width="8.42578125" style="87" customWidth="1"/>
    <col min="6657" max="6658" width="7.7109375" style="87" customWidth="1"/>
    <col min="6659" max="6659" width="8.42578125" style="87" customWidth="1"/>
    <col min="6660" max="6660" width="7.7109375" style="87" customWidth="1"/>
    <col min="6661" max="6661" width="40.7109375" style="87" customWidth="1"/>
    <col min="6662" max="6906" width="9.140625" style="87"/>
    <col min="6907" max="6907" width="42.7109375" style="87" customWidth="1"/>
    <col min="6908" max="6908" width="7.7109375" style="87" customWidth="1"/>
    <col min="6909" max="6909" width="8.42578125" style="87" customWidth="1"/>
    <col min="6910" max="6911" width="7.7109375" style="87" customWidth="1"/>
    <col min="6912" max="6912" width="8.42578125" style="87" customWidth="1"/>
    <col min="6913" max="6914" width="7.7109375" style="87" customWidth="1"/>
    <col min="6915" max="6915" width="8.42578125" style="87" customWidth="1"/>
    <col min="6916" max="6916" width="7.7109375" style="87" customWidth="1"/>
    <col min="6917" max="6917" width="40.7109375" style="87" customWidth="1"/>
    <col min="6918" max="7162" width="9.140625" style="87"/>
    <col min="7163" max="7163" width="42.7109375" style="87" customWidth="1"/>
    <col min="7164" max="7164" width="7.7109375" style="87" customWidth="1"/>
    <col min="7165" max="7165" width="8.42578125" style="87" customWidth="1"/>
    <col min="7166" max="7167" width="7.7109375" style="87" customWidth="1"/>
    <col min="7168" max="7168" width="8.42578125" style="87" customWidth="1"/>
    <col min="7169" max="7170" width="7.7109375" style="87" customWidth="1"/>
    <col min="7171" max="7171" width="8.42578125" style="87" customWidth="1"/>
    <col min="7172" max="7172" width="7.7109375" style="87" customWidth="1"/>
    <col min="7173" max="7173" width="40.7109375" style="87" customWidth="1"/>
    <col min="7174" max="7418" width="9.140625" style="87"/>
    <col min="7419" max="7419" width="42.7109375" style="87" customWidth="1"/>
    <col min="7420" max="7420" width="7.7109375" style="87" customWidth="1"/>
    <col min="7421" max="7421" width="8.42578125" style="87" customWidth="1"/>
    <col min="7422" max="7423" width="7.7109375" style="87" customWidth="1"/>
    <col min="7424" max="7424" width="8.42578125" style="87" customWidth="1"/>
    <col min="7425" max="7426" width="7.7109375" style="87" customWidth="1"/>
    <col min="7427" max="7427" width="8.42578125" style="87" customWidth="1"/>
    <col min="7428" max="7428" width="7.7109375" style="87" customWidth="1"/>
    <col min="7429" max="7429" width="40.7109375" style="87" customWidth="1"/>
    <col min="7430" max="7674" width="9.140625" style="87"/>
    <col min="7675" max="7675" width="42.7109375" style="87" customWidth="1"/>
    <col min="7676" max="7676" width="7.7109375" style="87" customWidth="1"/>
    <col min="7677" max="7677" width="8.42578125" style="87" customWidth="1"/>
    <col min="7678" max="7679" width="7.7109375" style="87" customWidth="1"/>
    <col min="7680" max="7680" width="8.42578125" style="87" customWidth="1"/>
    <col min="7681" max="7682" width="7.7109375" style="87" customWidth="1"/>
    <col min="7683" max="7683" width="8.42578125" style="87" customWidth="1"/>
    <col min="7684" max="7684" width="7.7109375" style="87" customWidth="1"/>
    <col min="7685" max="7685" width="40.7109375" style="87" customWidth="1"/>
    <col min="7686" max="7930" width="9.140625" style="87"/>
    <col min="7931" max="7931" width="42.7109375" style="87" customWidth="1"/>
    <col min="7932" max="7932" width="7.7109375" style="87" customWidth="1"/>
    <col min="7933" max="7933" width="8.42578125" style="87" customWidth="1"/>
    <col min="7934" max="7935" width="7.7109375" style="87" customWidth="1"/>
    <col min="7936" max="7936" width="8.42578125" style="87" customWidth="1"/>
    <col min="7937" max="7938" width="7.7109375" style="87" customWidth="1"/>
    <col min="7939" max="7939" width="8.42578125" style="87" customWidth="1"/>
    <col min="7940" max="7940" width="7.7109375" style="87" customWidth="1"/>
    <col min="7941" max="7941" width="40.7109375" style="87" customWidth="1"/>
    <col min="7942" max="8186" width="9.140625" style="87"/>
    <col min="8187" max="8187" width="42.7109375" style="87" customWidth="1"/>
    <col min="8188" max="8188" width="7.7109375" style="87" customWidth="1"/>
    <col min="8189" max="8189" width="8.42578125" style="87" customWidth="1"/>
    <col min="8190" max="8191" width="7.7109375" style="87" customWidth="1"/>
    <col min="8192" max="8192" width="8.42578125" style="87" customWidth="1"/>
    <col min="8193" max="8194" width="7.7109375" style="87" customWidth="1"/>
    <col min="8195" max="8195" width="8.42578125" style="87" customWidth="1"/>
    <col min="8196" max="8196" width="7.7109375" style="87" customWidth="1"/>
    <col min="8197" max="8197" width="40.7109375" style="87" customWidth="1"/>
    <col min="8198" max="8442" width="9.140625" style="87"/>
    <col min="8443" max="8443" width="42.7109375" style="87" customWidth="1"/>
    <col min="8444" max="8444" width="7.7109375" style="87" customWidth="1"/>
    <col min="8445" max="8445" width="8.42578125" style="87" customWidth="1"/>
    <col min="8446" max="8447" width="7.7109375" style="87" customWidth="1"/>
    <col min="8448" max="8448" width="8.42578125" style="87" customWidth="1"/>
    <col min="8449" max="8450" width="7.7109375" style="87" customWidth="1"/>
    <col min="8451" max="8451" width="8.42578125" style="87" customWidth="1"/>
    <col min="8452" max="8452" width="7.7109375" style="87" customWidth="1"/>
    <col min="8453" max="8453" width="40.7109375" style="87" customWidth="1"/>
    <col min="8454" max="8698" width="9.140625" style="87"/>
    <col min="8699" max="8699" width="42.7109375" style="87" customWidth="1"/>
    <col min="8700" max="8700" width="7.7109375" style="87" customWidth="1"/>
    <col min="8701" max="8701" width="8.42578125" style="87" customWidth="1"/>
    <col min="8702" max="8703" width="7.7109375" style="87" customWidth="1"/>
    <col min="8704" max="8704" width="8.42578125" style="87" customWidth="1"/>
    <col min="8705" max="8706" width="7.7109375" style="87" customWidth="1"/>
    <col min="8707" max="8707" width="8.42578125" style="87" customWidth="1"/>
    <col min="8708" max="8708" width="7.7109375" style="87" customWidth="1"/>
    <col min="8709" max="8709" width="40.7109375" style="87" customWidth="1"/>
    <col min="8710" max="8954" width="9.140625" style="87"/>
    <col min="8955" max="8955" width="42.7109375" style="87" customWidth="1"/>
    <col min="8956" max="8956" width="7.7109375" style="87" customWidth="1"/>
    <col min="8957" max="8957" width="8.42578125" style="87" customWidth="1"/>
    <col min="8958" max="8959" width="7.7109375" style="87" customWidth="1"/>
    <col min="8960" max="8960" width="8.42578125" style="87" customWidth="1"/>
    <col min="8961" max="8962" width="7.7109375" style="87" customWidth="1"/>
    <col min="8963" max="8963" width="8.42578125" style="87" customWidth="1"/>
    <col min="8964" max="8964" width="7.7109375" style="87" customWidth="1"/>
    <col min="8965" max="8965" width="40.7109375" style="87" customWidth="1"/>
    <col min="8966" max="9210" width="9.140625" style="87"/>
    <col min="9211" max="9211" width="42.7109375" style="87" customWidth="1"/>
    <col min="9212" max="9212" width="7.7109375" style="87" customWidth="1"/>
    <col min="9213" max="9213" width="8.42578125" style="87" customWidth="1"/>
    <col min="9214" max="9215" width="7.7109375" style="87" customWidth="1"/>
    <col min="9216" max="9216" width="8.42578125" style="87" customWidth="1"/>
    <col min="9217" max="9218" width="7.7109375" style="87" customWidth="1"/>
    <col min="9219" max="9219" width="8.42578125" style="87" customWidth="1"/>
    <col min="9220" max="9220" width="7.7109375" style="87" customWidth="1"/>
    <col min="9221" max="9221" width="40.7109375" style="87" customWidth="1"/>
    <col min="9222" max="9466" width="9.140625" style="87"/>
    <col min="9467" max="9467" width="42.7109375" style="87" customWidth="1"/>
    <col min="9468" max="9468" width="7.7109375" style="87" customWidth="1"/>
    <col min="9469" max="9469" width="8.42578125" style="87" customWidth="1"/>
    <col min="9470" max="9471" width="7.7109375" style="87" customWidth="1"/>
    <col min="9472" max="9472" width="8.42578125" style="87" customWidth="1"/>
    <col min="9473" max="9474" width="7.7109375" style="87" customWidth="1"/>
    <col min="9475" max="9475" width="8.42578125" style="87" customWidth="1"/>
    <col min="9476" max="9476" width="7.7109375" style="87" customWidth="1"/>
    <col min="9477" max="9477" width="40.7109375" style="87" customWidth="1"/>
    <col min="9478" max="9722" width="9.140625" style="87"/>
    <col min="9723" max="9723" width="42.7109375" style="87" customWidth="1"/>
    <col min="9724" max="9724" width="7.7109375" style="87" customWidth="1"/>
    <col min="9725" max="9725" width="8.42578125" style="87" customWidth="1"/>
    <col min="9726" max="9727" width="7.7109375" style="87" customWidth="1"/>
    <col min="9728" max="9728" width="8.42578125" style="87" customWidth="1"/>
    <col min="9729" max="9730" width="7.7109375" style="87" customWidth="1"/>
    <col min="9731" max="9731" width="8.42578125" style="87" customWidth="1"/>
    <col min="9732" max="9732" width="7.7109375" style="87" customWidth="1"/>
    <col min="9733" max="9733" width="40.7109375" style="87" customWidth="1"/>
    <col min="9734" max="9978" width="9.140625" style="87"/>
    <col min="9979" max="9979" width="42.7109375" style="87" customWidth="1"/>
    <col min="9980" max="9980" width="7.7109375" style="87" customWidth="1"/>
    <col min="9981" max="9981" width="8.42578125" style="87" customWidth="1"/>
    <col min="9982" max="9983" width="7.7109375" style="87" customWidth="1"/>
    <col min="9984" max="9984" width="8.42578125" style="87" customWidth="1"/>
    <col min="9985" max="9986" width="7.7109375" style="87" customWidth="1"/>
    <col min="9987" max="9987" width="8.42578125" style="87" customWidth="1"/>
    <col min="9988" max="9988" width="7.7109375" style="87" customWidth="1"/>
    <col min="9989" max="9989" width="40.7109375" style="87" customWidth="1"/>
    <col min="9990" max="10234" width="9.140625" style="87"/>
    <col min="10235" max="10235" width="42.7109375" style="87" customWidth="1"/>
    <col min="10236" max="10236" width="7.7109375" style="87" customWidth="1"/>
    <col min="10237" max="10237" width="8.42578125" style="87" customWidth="1"/>
    <col min="10238" max="10239" width="7.7109375" style="87" customWidth="1"/>
    <col min="10240" max="10240" width="8.42578125" style="87" customWidth="1"/>
    <col min="10241" max="10242" width="7.7109375" style="87" customWidth="1"/>
    <col min="10243" max="10243" width="8.42578125" style="87" customWidth="1"/>
    <col min="10244" max="10244" width="7.7109375" style="87" customWidth="1"/>
    <col min="10245" max="10245" width="40.7109375" style="87" customWidth="1"/>
    <col min="10246" max="10490" width="9.140625" style="87"/>
    <col min="10491" max="10491" width="42.7109375" style="87" customWidth="1"/>
    <col min="10492" max="10492" width="7.7109375" style="87" customWidth="1"/>
    <col min="10493" max="10493" width="8.42578125" style="87" customWidth="1"/>
    <col min="10494" max="10495" width="7.7109375" style="87" customWidth="1"/>
    <col min="10496" max="10496" width="8.42578125" style="87" customWidth="1"/>
    <col min="10497" max="10498" width="7.7109375" style="87" customWidth="1"/>
    <col min="10499" max="10499" width="8.42578125" style="87" customWidth="1"/>
    <col min="10500" max="10500" width="7.7109375" style="87" customWidth="1"/>
    <col min="10501" max="10501" width="40.7109375" style="87" customWidth="1"/>
    <col min="10502" max="10746" width="9.140625" style="87"/>
    <col min="10747" max="10747" width="42.7109375" style="87" customWidth="1"/>
    <col min="10748" max="10748" width="7.7109375" style="87" customWidth="1"/>
    <col min="10749" max="10749" width="8.42578125" style="87" customWidth="1"/>
    <col min="10750" max="10751" width="7.7109375" style="87" customWidth="1"/>
    <col min="10752" max="10752" width="8.42578125" style="87" customWidth="1"/>
    <col min="10753" max="10754" width="7.7109375" style="87" customWidth="1"/>
    <col min="10755" max="10755" width="8.42578125" style="87" customWidth="1"/>
    <col min="10756" max="10756" width="7.7109375" style="87" customWidth="1"/>
    <col min="10757" max="10757" width="40.7109375" style="87" customWidth="1"/>
    <col min="10758" max="11002" width="9.140625" style="87"/>
    <col min="11003" max="11003" width="42.7109375" style="87" customWidth="1"/>
    <col min="11004" max="11004" width="7.7109375" style="87" customWidth="1"/>
    <col min="11005" max="11005" width="8.42578125" style="87" customWidth="1"/>
    <col min="11006" max="11007" width="7.7109375" style="87" customWidth="1"/>
    <col min="11008" max="11008" width="8.42578125" style="87" customWidth="1"/>
    <col min="11009" max="11010" width="7.7109375" style="87" customWidth="1"/>
    <col min="11011" max="11011" width="8.42578125" style="87" customWidth="1"/>
    <col min="11012" max="11012" width="7.7109375" style="87" customWidth="1"/>
    <col min="11013" max="11013" width="40.7109375" style="87" customWidth="1"/>
    <col min="11014" max="11258" width="9.140625" style="87"/>
    <col min="11259" max="11259" width="42.7109375" style="87" customWidth="1"/>
    <col min="11260" max="11260" width="7.7109375" style="87" customWidth="1"/>
    <col min="11261" max="11261" width="8.42578125" style="87" customWidth="1"/>
    <col min="11262" max="11263" width="7.7109375" style="87" customWidth="1"/>
    <col min="11264" max="11264" width="8.42578125" style="87" customWidth="1"/>
    <col min="11265" max="11266" width="7.7109375" style="87" customWidth="1"/>
    <col min="11267" max="11267" width="8.42578125" style="87" customWidth="1"/>
    <col min="11268" max="11268" width="7.7109375" style="87" customWidth="1"/>
    <col min="11269" max="11269" width="40.7109375" style="87" customWidth="1"/>
    <col min="11270" max="11514" width="9.140625" style="87"/>
    <col min="11515" max="11515" width="42.7109375" style="87" customWidth="1"/>
    <col min="11516" max="11516" width="7.7109375" style="87" customWidth="1"/>
    <col min="11517" max="11517" width="8.42578125" style="87" customWidth="1"/>
    <col min="11518" max="11519" width="7.7109375" style="87" customWidth="1"/>
    <col min="11520" max="11520" width="8.42578125" style="87" customWidth="1"/>
    <col min="11521" max="11522" width="7.7109375" style="87" customWidth="1"/>
    <col min="11523" max="11523" width="8.42578125" style="87" customWidth="1"/>
    <col min="11524" max="11524" width="7.7109375" style="87" customWidth="1"/>
    <col min="11525" max="11525" width="40.7109375" style="87" customWidth="1"/>
    <col min="11526" max="11770" width="9.140625" style="87"/>
    <col min="11771" max="11771" width="42.7109375" style="87" customWidth="1"/>
    <col min="11772" max="11772" width="7.7109375" style="87" customWidth="1"/>
    <col min="11773" max="11773" width="8.42578125" style="87" customWidth="1"/>
    <col min="11774" max="11775" width="7.7109375" style="87" customWidth="1"/>
    <col min="11776" max="11776" width="8.42578125" style="87" customWidth="1"/>
    <col min="11777" max="11778" width="7.7109375" style="87" customWidth="1"/>
    <col min="11779" max="11779" width="8.42578125" style="87" customWidth="1"/>
    <col min="11780" max="11780" width="7.7109375" style="87" customWidth="1"/>
    <col min="11781" max="11781" width="40.7109375" style="87" customWidth="1"/>
    <col min="11782" max="12026" width="9.140625" style="87"/>
    <col min="12027" max="12027" width="42.7109375" style="87" customWidth="1"/>
    <col min="12028" max="12028" width="7.7109375" style="87" customWidth="1"/>
    <col min="12029" max="12029" width="8.42578125" style="87" customWidth="1"/>
    <col min="12030" max="12031" width="7.7109375" style="87" customWidth="1"/>
    <col min="12032" max="12032" width="8.42578125" style="87" customWidth="1"/>
    <col min="12033" max="12034" width="7.7109375" style="87" customWidth="1"/>
    <col min="12035" max="12035" width="8.42578125" style="87" customWidth="1"/>
    <col min="12036" max="12036" width="7.7109375" style="87" customWidth="1"/>
    <col min="12037" max="12037" width="40.7109375" style="87" customWidth="1"/>
    <col min="12038" max="12282" width="9.140625" style="87"/>
    <col min="12283" max="12283" width="42.7109375" style="87" customWidth="1"/>
    <col min="12284" max="12284" width="7.7109375" style="87" customWidth="1"/>
    <col min="12285" max="12285" width="8.42578125" style="87" customWidth="1"/>
    <col min="12286" max="12287" width="7.7109375" style="87" customWidth="1"/>
    <col min="12288" max="12288" width="8.42578125" style="87" customWidth="1"/>
    <col min="12289" max="12290" width="7.7109375" style="87" customWidth="1"/>
    <col min="12291" max="12291" width="8.42578125" style="87" customWidth="1"/>
    <col min="12292" max="12292" width="7.7109375" style="87" customWidth="1"/>
    <col min="12293" max="12293" width="40.7109375" style="87" customWidth="1"/>
    <col min="12294" max="12538" width="9.140625" style="87"/>
    <col min="12539" max="12539" width="42.7109375" style="87" customWidth="1"/>
    <col min="12540" max="12540" width="7.7109375" style="87" customWidth="1"/>
    <col min="12541" max="12541" width="8.42578125" style="87" customWidth="1"/>
    <col min="12542" max="12543" width="7.7109375" style="87" customWidth="1"/>
    <col min="12544" max="12544" width="8.42578125" style="87" customWidth="1"/>
    <col min="12545" max="12546" width="7.7109375" style="87" customWidth="1"/>
    <col min="12547" max="12547" width="8.42578125" style="87" customWidth="1"/>
    <col min="12548" max="12548" width="7.7109375" style="87" customWidth="1"/>
    <col min="12549" max="12549" width="40.7109375" style="87" customWidth="1"/>
    <col min="12550" max="12794" width="9.140625" style="87"/>
    <col min="12795" max="12795" width="42.7109375" style="87" customWidth="1"/>
    <col min="12796" max="12796" width="7.7109375" style="87" customWidth="1"/>
    <col min="12797" max="12797" width="8.42578125" style="87" customWidth="1"/>
    <col min="12798" max="12799" width="7.7109375" style="87" customWidth="1"/>
    <col min="12800" max="12800" width="8.42578125" style="87" customWidth="1"/>
    <col min="12801" max="12802" width="7.7109375" style="87" customWidth="1"/>
    <col min="12803" max="12803" width="8.42578125" style="87" customWidth="1"/>
    <col min="12804" max="12804" width="7.7109375" style="87" customWidth="1"/>
    <col min="12805" max="12805" width="40.7109375" style="87" customWidth="1"/>
    <col min="12806" max="13050" width="9.140625" style="87"/>
    <col min="13051" max="13051" width="42.7109375" style="87" customWidth="1"/>
    <col min="13052" max="13052" width="7.7109375" style="87" customWidth="1"/>
    <col min="13053" max="13053" width="8.42578125" style="87" customWidth="1"/>
    <col min="13054" max="13055" width="7.7109375" style="87" customWidth="1"/>
    <col min="13056" max="13056" width="8.42578125" style="87" customWidth="1"/>
    <col min="13057" max="13058" width="7.7109375" style="87" customWidth="1"/>
    <col min="13059" max="13059" width="8.42578125" style="87" customWidth="1"/>
    <col min="13060" max="13060" width="7.7109375" style="87" customWidth="1"/>
    <col min="13061" max="13061" width="40.7109375" style="87" customWidth="1"/>
    <col min="13062" max="13306" width="9.140625" style="87"/>
    <col min="13307" max="13307" width="42.7109375" style="87" customWidth="1"/>
    <col min="13308" max="13308" width="7.7109375" style="87" customWidth="1"/>
    <col min="13309" max="13309" width="8.42578125" style="87" customWidth="1"/>
    <col min="13310" max="13311" width="7.7109375" style="87" customWidth="1"/>
    <col min="13312" max="13312" width="8.42578125" style="87" customWidth="1"/>
    <col min="13313" max="13314" width="7.7109375" style="87" customWidth="1"/>
    <col min="13315" max="13315" width="8.42578125" style="87" customWidth="1"/>
    <col min="13316" max="13316" width="7.7109375" style="87" customWidth="1"/>
    <col min="13317" max="13317" width="40.7109375" style="87" customWidth="1"/>
    <col min="13318" max="13562" width="9.140625" style="87"/>
    <col min="13563" max="13563" width="42.7109375" style="87" customWidth="1"/>
    <col min="13564" max="13564" width="7.7109375" style="87" customWidth="1"/>
    <col min="13565" max="13565" width="8.42578125" style="87" customWidth="1"/>
    <col min="13566" max="13567" width="7.7109375" style="87" customWidth="1"/>
    <col min="13568" max="13568" width="8.42578125" style="87" customWidth="1"/>
    <col min="13569" max="13570" width="7.7109375" style="87" customWidth="1"/>
    <col min="13571" max="13571" width="8.42578125" style="87" customWidth="1"/>
    <col min="13572" max="13572" width="7.7109375" style="87" customWidth="1"/>
    <col min="13573" max="13573" width="40.7109375" style="87" customWidth="1"/>
    <col min="13574" max="13818" width="9.140625" style="87"/>
    <col min="13819" max="13819" width="42.7109375" style="87" customWidth="1"/>
    <col min="13820" max="13820" width="7.7109375" style="87" customWidth="1"/>
    <col min="13821" max="13821" width="8.42578125" style="87" customWidth="1"/>
    <col min="13822" max="13823" width="7.7109375" style="87" customWidth="1"/>
    <col min="13824" max="13824" width="8.42578125" style="87" customWidth="1"/>
    <col min="13825" max="13826" width="7.7109375" style="87" customWidth="1"/>
    <col min="13827" max="13827" width="8.42578125" style="87" customWidth="1"/>
    <col min="13828" max="13828" width="7.7109375" style="87" customWidth="1"/>
    <col min="13829" max="13829" width="40.7109375" style="87" customWidth="1"/>
    <col min="13830" max="14074" width="9.140625" style="87"/>
    <col min="14075" max="14075" width="42.7109375" style="87" customWidth="1"/>
    <col min="14076" max="14076" width="7.7109375" style="87" customWidth="1"/>
    <col min="14077" max="14077" width="8.42578125" style="87" customWidth="1"/>
    <col min="14078" max="14079" width="7.7109375" style="87" customWidth="1"/>
    <col min="14080" max="14080" width="8.42578125" style="87" customWidth="1"/>
    <col min="14081" max="14082" width="7.7109375" style="87" customWidth="1"/>
    <col min="14083" max="14083" width="8.42578125" style="87" customWidth="1"/>
    <col min="14084" max="14084" width="7.7109375" style="87" customWidth="1"/>
    <col min="14085" max="14085" width="40.7109375" style="87" customWidth="1"/>
    <col min="14086" max="14330" width="9.140625" style="87"/>
    <col min="14331" max="14331" width="42.7109375" style="87" customWidth="1"/>
    <col min="14332" max="14332" width="7.7109375" style="87" customWidth="1"/>
    <col min="14333" max="14333" width="8.42578125" style="87" customWidth="1"/>
    <col min="14334" max="14335" width="7.7109375" style="87" customWidth="1"/>
    <col min="14336" max="14336" width="8.42578125" style="87" customWidth="1"/>
    <col min="14337" max="14338" width="7.7109375" style="87" customWidth="1"/>
    <col min="14339" max="14339" width="8.42578125" style="87" customWidth="1"/>
    <col min="14340" max="14340" width="7.7109375" style="87" customWidth="1"/>
    <col min="14341" max="14341" width="40.7109375" style="87" customWidth="1"/>
    <col min="14342" max="14586" width="9.140625" style="87"/>
    <col min="14587" max="14587" width="42.7109375" style="87" customWidth="1"/>
    <col min="14588" max="14588" width="7.7109375" style="87" customWidth="1"/>
    <col min="14589" max="14589" width="8.42578125" style="87" customWidth="1"/>
    <col min="14590" max="14591" width="7.7109375" style="87" customWidth="1"/>
    <col min="14592" max="14592" width="8.42578125" style="87" customWidth="1"/>
    <col min="14593" max="14594" width="7.7109375" style="87" customWidth="1"/>
    <col min="14595" max="14595" width="8.42578125" style="87" customWidth="1"/>
    <col min="14596" max="14596" width="7.7109375" style="87" customWidth="1"/>
    <col min="14597" max="14597" width="40.7109375" style="87" customWidth="1"/>
    <col min="14598" max="14842" width="9.140625" style="87"/>
    <col min="14843" max="14843" width="42.7109375" style="87" customWidth="1"/>
    <col min="14844" max="14844" width="7.7109375" style="87" customWidth="1"/>
    <col min="14845" max="14845" width="8.42578125" style="87" customWidth="1"/>
    <col min="14846" max="14847" width="7.7109375" style="87" customWidth="1"/>
    <col min="14848" max="14848" width="8.42578125" style="87" customWidth="1"/>
    <col min="14849" max="14850" width="7.7109375" style="87" customWidth="1"/>
    <col min="14851" max="14851" width="8.42578125" style="87" customWidth="1"/>
    <col min="14852" max="14852" width="7.7109375" style="87" customWidth="1"/>
    <col min="14853" max="14853" width="40.7109375" style="87" customWidth="1"/>
    <col min="14854" max="15098" width="9.140625" style="87"/>
    <col min="15099" max="15099" width="42.7109375" style="87" customWidth="1"/>
    <col min="15100" max="15100" width="7.7109375" style="87" customWidth="1"/>
    <col min="15101" max="15101" width="8.42578125" style="87" customWidth="1"/>
    <col min="15102" max="15103" width="7.7109375" style="87" customWidth="1"/>
    <col min="15104" max="15104" width="8.42578125" style="87" customWidth="1"/>
    <col min="15105" max="15106" width="7.7109375" style="87" customWidth="1"/>
    <col min="15107" max="15107" width="8.42578125" style="87" customWidth="1"/>
    <col min="15108" max="15108" width="7.7109375" style="87" customWidth="1"/>
    <col min="15109" max="15109" width="40.7109375" style="87" customWidth="1"/>
    <col min="15110" max="15354" width="9.140625" style="87"/>
    <col min="15355" max="15355" width="42.7109375" style="87" customWidth="1"/>
    <col min="15356" max="15356" width="7.7109375" style="87" customWidth="1"/>
    <col min="15357" max="15357" width="8.42578125" style="87" customWidth="1"/>
    <col min="15358" max="15359" width="7.7109375" style="87" customWidth="1"/>
    <col min="15360" max="15360" width="8.42578125" style="87" customWidth="1"/>
    <col min="15361" max="15362" width="7.7109375" style="87" customWidth="1"/>
    <col min="15363" max="15363" width="8.42578125" style="87" customWidth="1"/>
    <col min="15364" max="15364" width="7.7109375" style="87" customWidth="1"/>
    <col min="15365" max="15365" width="40.7109375" style="87" customWidth="1"/>
    <col min="15366" max="15610" width="9.140625" style="87"/>
    <col min="15611" max="15611" width="42.7109375" style="87" customWidth="1"/>
    <col min="15612" max="15612" width="7.7109375" style="87" customWidth="1"/>
    <col min="15613" max="15613" width="8.42578125" style="87" customWidth="1"/>
    <col min="15614" max="15615" width="7.7109375" style="87" customWidth="1"/>
    <col min="15616" max="15616" width="8.42578125" style="87" customWidth="1"/>
    <col min="15617" max="15618" width="7.7109375" style="87" customWidth="1"/>
    <col min="15619" max="15619" width="8.42578125" style="87" customWidth="1"/>
    <col min="15620" max="15620" width="7.7109375" style="87" customWidth="1"/>
    <col min="15621" max="15621" width="40.7109375" style="87" customWidth="1"/>
    <col min="15622" max="15866" width="9.140625" style="87"/>
    <col min="15867" max="15867" width="42.7109375" style="87" customWidth="1"/>
    <col min="15868" max="15868" width="7.7109375" style="87" customWidth="1"/>
    <col min="15869" max="15869" width="8.42578125" style="87" customWidth="1"/>
    <col min="15870" max="15871" width="7.7109375" style="87" customWidth="1"/>
    <col min="15872" max="15872" width="8.42578125" style="87" customWidth="1"/>
    <col min="15873" max="15874" width="7.7109375" style="87" customWidth="1"/>
    <col min="15875" max="15875" width="8.42578125" style="87" customWidth="1"/>
    <col min="15876" max="15876" width="7.7109375" style="87" customWidth="1"/>
    <col min="15877" max="15877" width="40.7109375" style="87" customWidth="1"/>
    <col min="15878" max="16122" width="9.140625" style="87"/>
    <col min="16123" max="16123" width="42.7109375" style="87" customWidth="1"/>
    <col min="16124" max="16124" width="7.7109375" style="87" customWidth="1"/>
    <col min="16125" max="16125" width="8.42578125" style="87" customWidth="1"/>
    <col min="16126" max="16127" width="7.7109375" style="87" customWidth="1"/>
    <col min="16128" max="16128" width="8.42578125" style="87" customWidth="1"/>
    <col min="16129" max="16130" width="7.7109375" style="87" customWidth="1"/>
    <col min="16131" max="16131" width="8.42578125" style="87" customWidth="1"/>
    <col min="16132" max="16132" width="7.7109375" style="87" customWidth="1"/>
    <col min="16133" max="16133" width="40.7109375" style="87" customWidth="1"/>
    <col min="16134" max="16377" width="9.140625" style="87"/>
    <col min="16378" max="16378" width="9.140625" style="87" customWidth="1"/>
    <col min="16379" max="16384" width="9.140625" style="87"/>
  </cols>
  <sheetData>
    <row r="1" spans="1:250" ht="23.25" x14ac:dyDescent="0.25">
      <c r="A1" s="1285" t="s">
        <v>749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  <c r="P1" s="1285"/>
      <c r="Q1" s="83"/>
      <c r="R1" s="1575"/>
      <c r="S1" s="1575"/>
      <c r="T1" s="1575"/>
      <c r="U1" s="1575"/>
      <c r="V1" s="1575"/>
      <c r="W1" s="1575"/>
      <c r="X1" s="1575"/>
      <c r="Y1" s="1575"/>
      <c r="Z1" s="1575"/>
      <c r="AA1" s="1575"/>
      <c r="AB1" s="1575"/>
      <c r="AC1" s="1575"/>
      <c r="AD1" s="1575"/>
      <c r="AE1" s="1575"/>
      <c r="AF1" s="1575"/>
      <c r="AG1" s="1575"/>
      <c r="AH1" s="1575"/>
      <c r="AI1" s="1575"/>
      <c r="AJ1" s="1575"/>
      <c r="AK1" s="1575"/>
      <c r="AL1" s="1575"/>
      <c r="AM1" s="1575"/>
      <c r="AN1" s="1575"/>
      <c r="AO1" s="1575"/>
      <c r="AP1" s="1575"/>
      <c r="AQ1" s="1575"/>
      <c r="AR1" s="1575"/>
      <c r="AS1" s="1575"/>
      <c r="AT1" s="1575"/>
      <c r="AU1" s="1575"/>
      <c r="AV1" s="1575"/>
      <c r="AW1" s="1575"/>
      <c r="AX1" s="1575"/>
      <c r="AY1" s="1575"/>
      <c r="AZ1" s="1575"/>
      <c r="BA1" s="1575"/>
      <c r="BB1" s="1575"/>
      <c r="BC1" s="1575"/>
      <c r="BD1" s="1575"/>
      <c r="BE1" s="1575"/>
      <c r="BF1" s="1575"/>
      <c r="BG1" s="1575"/>
      <c r="BH1" s="1575"/>
      <c r="BI1" s="1575"/>
      <c r="BJ1" s="1575"/>
      <c r="BK1" s="1575"/>
      <c r="BL1" s="1575"/>
      <c r="BM1" s="1575"/>
      <c r="BN1" s="1575"/>
      <c r="BO1" s="1575"/>
      <c r="BP1" s="1575"/>
      <c r="BQ1" s="1575"/>
      <c r="BR1" s="1575"/>
      <c r="BS1" s="1575"/>
      <c r="BT1" s="1575"/>
      <c r="BU1" s="1575"/>
      <c r="BV1" s="1575"/>
      <c r="BW1" s="1575"/>
      <c r="BX1" s="1575"/>
      <c r="BY1" s="1575"/>
      <c r="BZ1" s="1575"/>
      <c r="CA1" s="1575"/>
      <c r="CB1" s="1575"/>
      <c r="CC1" s="1575"/>
      <c r="CD1" s="1575"/>
      <c r="CE1" s="1575"/>
      <c r="CF1" s="1575"/>
      <c r="CG1" s="1575"/>
      <c r="CH1" s="1575"/>
      <c r="CI1" s="1575"/>
      <c r="CJ1" s="1575"/>
      <c r="CK1" s="1575"/>
      <c r="CL1" s="1575"/>
      <c r="CM1" s="1575"/>
      <c r="CN1" s="1575"/>
      <c r="CO1" s="1575"/>
      <c r="CP1" s="1575"/>
      <c r="CQ1" s="1575"/>
      <c r="CR1" s="1575"/>
      <c r="CS1" s="1575"/>
      <c r="CT1" s="1575"/>
      <c r="CU1" s="1575"/>
      <c r="CV1" s="1575"/>
      <c r="CW1" s="1575"/>
      <c r="CX1" s="1575"/>
      <c r="CY1" s="1575"/>
      <c r="CZ1" s="1575"/>
      <c r="DA1" s="1575"/>
      <c r="DB1" s="1575"/>
      <c r="DC1" s="1575"/>
      <c r="DD1" s="1575"/>
      <c r="DE1" s="1575"/>
      <c r="DF1" s="1575"/>
      <c r="DG1" s="1575"/>
      <c r="DH1" s="1575"/>
      <c r="DI1" s="1575"/>
      <c r="DJ1" s="1575"/>
      <c r="DK1" s="1575"/>
      <c r="DL1" s="1575"/>
      <c r="DM1" s="1575"/>
      <c r="DN1" s="1575"/>
      <c r="DO1" s="1575"/>
      <c r="DP1" s="1575"/>
      <c r="DQ1" s="1575"/>
      <c r="DR1" s="1575"/>
      <c r="DS1" s="1575"/>
      <c r="DT1" s="1575"/>
      <c r="DU1" s="1575"/>
      <c r="DV1" s="1575"/>
      <c r="DW1" s="1575"/>
      <c r="DX1" s="1575"/>
      <c r="DY1" s="1575"/>
      <c r="DZ1" s="1575"/>
      <c r="EA1" s="1575"/>
      <c r="EB1" s="1575"/>
      <c r="EC1" s="1575"/>
      <c r="ED1" s="1575"/>
      <c r="EE1" s="1575"/>
      <c r="EF1" s="1575"/>
      <c r="EG1" s="1575"/>
      <c r="EH1" s="1575"/>
      <c r="EI1" s="1575"/>
      <c r="EJ1" s="1575"/>
      <c r="EK1" s="1575"/>
      <c r="EL1" s="1575"/>
      <c r="EM1" s="1575"/>
      <c r="EN1" s="1575"/>
      <c r="EO1" s="1575"/>
      <c r="EP1" s="1575"/>
      <c r="EQ1" s="1575"/>
      <c r="ER1" s="1575"/>
      <c r="ES1" s="1575"/>
      <c r="ET1" s="1575"/>
      <c r="EU1" s="1575"/>
      <c r="EV1" s="1575"/>
      <c r="EW1" s="1575"/>
      <c r="EX1" s="1575"/>
      <c r="EY1" s="1575"/>
      <c r="EZ1" s="1575"/>
      <c r="FA1" s="1575"/>
      <c r="FB1" s="1575"/>
      <c r="FC1" s="1575"/>
      <c r="FD1" s="1575"/>
      <c r="FE1" s="1575"/>
      <c r="FF1" s="1575"/>
      <c r="FG1" s="1575"/>
      <c r="FH1" s="1575"/>
      <c r="FI1" s="1575"/>
      <c r="FJ1" s="1575"/>
      <c r="FK1" s="1575"/>
      <c r="FL1" s="1575"/>
      <c r="FM1" s="1575"/>
      <c r="FN1" s="1575"/>
      <c r="FO1" s="1575"/>
      <c r="FP1" s="1575"/>
      <c r="FQ1" s="1575"/>
      <c r="FR1" s="1575"/>
      <c r="FS1" s="1575"/>
      <c r="FT1" s="1575"/>
      <c r="FU1" s="1575"/>
      <c r="FV1" s="1575"/>
      <c r="FW1" s="1575"/>
      <c r="FX1" s="1575"/>
      <c r="FY1" s="1575"/>
      <c r="FZ1" s="1575"/>
      <c r="GA1" s="1575"/>
      <c r="GB1" s="1575"/>
      <c r="GC1" s="1575"/>
      <c r="GD1" s="1575"/>
      <c r="GE1" s="1575"/>
      <c r="GF1" s="1575"/>
      <c r="GG1" s="1575"/>
      <c r="GH1" s="1575"/>
      <c r="GI1" s="1575"/>
      <c r="GJ1" s="1575"/>
      <c r="GK1" s="1575"/>
      <c r="GL1" s="1575"/>
      <c r="GM1" s="1575"/>
      <c r="GN1" s="1575"/>
      <c r="GO1" s="1575"/>
      <c r="GP1" s="1575"/>
      <c r="GQ1" s="1575"/>
      <c r="GR1" s="1575"/>
      <c r="GS1" s="1575"/>
      <c r="GT1" s="1575"/>
      <c r="GU1" s="1575"/>
      <c r="GV1" s="1575"/>
      <c r="GW1" s="1575"/>
      <c r="GX1" s="1575"/>
      <c r="GY1" s="1575"/>
      <c r="GZ1" s="1575"/>
      <c r="HA1" s="1575"/>
      <c r="HB1" s="1575"/>
      <c r="HC1" s="1575"/>
      <c r="HD1" s="1575"/>
      <c r="HE1" s="1575"/>
      <c r="HF1" s="1575"/>
      <c r="HG1" s="1575"/>
      <c r="HH1" s="1575"/>
      <c r="HI1" s="1575"/>
      <c r="HJ1" s="1575"/>
      <c r="HK1" s="1575"/>
      <c r="HL1" s="1575"/>
      <c r="HM1" s="1575"/>
      <c r="HN1" s="1575"/>
      <c r="HO1" s="1575"/>
      <c r="HP1" s="1575"/>
      <c r="HQ1" s="1575"/>
      <c r="HR1" s="1575"/>
      <c r="HS1" s="1575"/>
      <c r="HT1" s="1575"/>
      <c r="HU1" s="1575"/>
      <c r="HV1" s="1575"/>
      <c r="HW1" s="1575"/>
      <c r="HX1" s="1575"/>
      <c r="HY1" s="1575"/>
      <c r="HZ1" s="1575"/>
      <c r="IA1" s="1575"/>
      <c r="IB1" s="1575"/>
      <c r="IC1" s="1575"/>
      <c r="ID1" s="1575"/>
      <c r="IE1" s="1575"/>
      <c r="IF1" s="1575"/>
      <c r="IG1" s="1575"/>
      <c r="IH1" s="1575"/>
      <c r="II1" s="1575"/>
      <c r="IJ1" s="1575"/>
      <c r="IK1" s="1575"/>
      <c r="IL1" s="1575"/>
      <c r="IM1" s="1575"/>
      <c r="IN1" s="1575"/>
      <c r="IO1" s="1575"/>
      <c r="IP1" s="1575"/>
    </row>
    <row r="2" spans="1:250" ht="15.75" x14ac:dyDescent="0.25">
      <c r="A2" s="1286" t="s">
        <v>417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  <c r="P2" s="1286"/>
      <c r="Q2" s="82"/>
      <c r="R2" s="1565"/>
      <c r="S2" s="1565"/>
      <c r="T2" s="1565"/>
      <c r="U2" s="1565"/>
      <c r="V2" s="1565"/>
      <c r="W2" s="1565"/>
      <c r="X2" s="1565"/>
      <c r="Y2" s="1565"/>
      <c r="Z2" s="1565"/>
      <c r="AA2" s="1565"/>
      <c r="AB2" s="1565"/>
      <c r="AC2" s="1565"/>
      <c r="AD2" s="1565"/>
      <c r="AE2" s="1565"/>
      <c r="AF2" s="1565"/>
      <c r="AG2" s="1565"/>
      <c r="AH2" s="1565"/>
      <c r="AI2" s="1565"/>
      <c r="AJ2" s="1565"/>
      <c r="AK2" s="1565"/>
      <c r="AL2" s="1565"/>
      <c r="AM2" s="1565"/>
      <c r="AN2" s="1565"/>
      <c r="AO2" s="1565"/>
      <c r="AP2" s="1565"/>
      <c r="AQ2" s="1565"/>
      <c r="AR2" s="1565"/>
      <c r="AS2" s="1565"/>
      <c r="AT2" s="1565"/>
      <c r="AU2" s="1565"/>
      <c r="AV2" s="1565"/>
      <c r="AW2" s="1565"/>
      <c r="AX2" s="1565"/>
      <c r="AY2" s="1565"/>
      <c r="AZ2" s="1565"/>
      <c r="BA2" s="1565"/>
      <c r="BB2" s="1565"/>
      <c r="BC2" s="1565"/>
      <c r="BD2" s="1565"/>
      <c r="BE2" s="1565"/>
      <c r="BF2" s="1565"/>
      <c r="BG2" s="1565"/>
      <c r="BH2" s="1565"/>
      <c r="BI2" s="1565"/>
      <c r="BJ2" s="1565"/>
      <c r="BK2" s="1565"/>
      <c r="BL2" s="1565"/>
      <c r="BM2" s="1565"/>
      <c r="BN2" s="1565"/>
      <c r="BO2" s="1565"/>
      <c r="BP2" s="1565"/>
      <c r="BQ2" s="1565"/>
      <c r="BR2" s="1565"/>
      <c r="BS2" s="1565"/>
      <c r="BT2" s="1565"/>
      <c r="BU2" s="1565"/>
      <c r="BV2" s="1565"/>
      <c r="BW2" s="1565"/>
      <c r="BX2" s="1565"/>
      <c r="BY2" s="1565"/>
      <c r="BZ2" s="1565"/>
      <c r="CA2" s="1565"/>
      <c r="CB2" s="1565"/>
      <c r="CC2" s="1565"/>
      <c r="CD2" s="1565"/>
      <c r="CE2" s="1565"/>
      <c r="CF2" s="1565"/>
      <c r="CG2" s="1565"/>
      <c r="CH2" s="1565"/>
      <c r="CI2" s="1565"/>
      <c r="CJ2" s="1565"/>
      <c r="CK2" s="1565"/>
      <c r="CL2" s="1565"/>
      <c r="CM2" s="1565"/>
      <c r="CN2" s="1565"/>
      <c r="CO2" s="1565"/>
      <c r="CP2" s="1565"/>
      <c r="CQ2" s="1565"/>
      <c r="CR2" s="1565"/>
      <c r="CS2" s="1565"/>
      <c r="CT2" s="1565"/>
      <c r="CU2" s="1565"/>
      <c r="CV2" s="1565"/>
      <c r="CW2" s="1565"/>
      <c r="CX2" s="1565"/>
      <c r="CY2" s="1565"/>
      <c r="CZ2" s="1565"/>
      <c r="DA2" s="1565"/>
      <c r="DB2" s="1565"/>
      <c r="DC2" s="1565"/>
      <c r="DD2" s="1565"/>
      <c r="DE2" s="1565"/>
      <c r="DF2" s="1565"/>
      <c r="DG2" s="1565"/>
      <c r="DH2" s="1565"/>
      <c r="DI2" s="1565"/>
      <c r="DJ2" s="1565"/>
      <c r="DK2" s="1565"/>
      <c r="DL2" s="1565"/>
      <c r="DM2" s="1565"/>
      <c r="DN2" s="1565"/>
      <c r="DO2" s="1565"/>
      <c r="DP2" s="1565"/>
      <c r="DQ2" s="1565"/>
      <c r="DR2" s="1565"/>
      <c r="DS2" s="1565"/>
      <c r="DT2" s="1565"/>
      <c r="DU2" s="1565"/>
      <c r="DV2" s="1565"/>
      <c r="DW2" s="1565"/>
      <c r="DX2" s="1565"/>
      <c r="DY2" s="1565"/>
      <c r="DZ2" s="1565"/>
      <c r="EA2" s="1565"/>
      <c r="EB2" s="1565"/>
      <c r="EC2" s="1565"/>
      <c r="ED2" s="1565"/>
      <c r="EE2" s="1565"/>
      <c r="EF2" s="1565"/>
      <c r="EG2" s="1565"/>
      <c r="EH2" s="1565"/>
      <c r="EI2" s="1565"/>
      <c r="EJ2" s="1565"/>
      <c r="EK2" s="1565"/>
      <c r="EL2" s="1565"/>
      <c r="EM2" s="1565"/>
      <c r="EN2" s="1565"/>
      <c r="EO2" s="1565"/>
      <c r="EP2" s="1565"/>
      <c r="EQ2" s="1565"/>
      <c r="ER2" s="1565"/>
      <c r="ES2" s="1565"/>
      <c r="ET2" s="1565"/>
      <c r="EU2" s="1565"/>
      <c r="EV2" s="1565"/>
      <c r="EW2" s="1565"/>
      <c r="EX2" s="1565"/>
      <c r="EY2" s="1565"/>
      <c r="EZ2" s="1565"/>
      <c r="FA2" s="1565"/>
      <c r="FB2" s="1565"/>
      <c r="FC2" s="1565"/>
      <c r="FD2" s="1565"/>
      <c r="FE2" s="1565"/>
      <c r="FF2" s="1565"/>
      <c r="FG2" s="1565"/>
      <c r="FH2" s="1565"/>
      <c r="FI2" s="1565"/>
      <c r="FJ2" s="1565"/>
      <c r="FK2" s="1565"/>
      <c r="FL2" s="1565"/>
      <c r="FM2" s="1565"/>
      <c r="FN2" s="1565"/>
      <c r="FO2" s="1565"/>
      <c r="FP2" s="1565"/>
      <c r="FQ2" s="1565"/>
      <c r="FR2" s="1565"/>
      <c r="FS2" s="1565"/>
      <c r="FT2" s="1565"/>
      <c r="FU2" s="1565"/>
      <c r="FV2" s="1565"/>
      <c r="FW2" s="1565"/>
      <c r="FX2" s="1565"/>
      <c r="FY2" s="1565"/>
      <c r="FZ2" s="1565"/>
      <c r="GA2" s="1565"/>
      <c r="GB2" s="1565"/>
      <c r="GC2" s="1565"/>
      <c r="GD2" s="1565"/>
      <c r="GE2" s="1565"/>
      <c r="GF2" s="1565"/>
      <c r="GG2" s="1565"/>
      <c r="GH2" s="1565"/>
      <c r="GI2" s="1565"/>
      <c r="GJ2" s="1565"/>
      <c r="GK2" s="1565"/>
      <c r="GL2" s="1565"/>
      <c r="GM2" s="1565"/>
      <c r="GN2" s="1565"/>
      <c r="GO2" s="1565"/>
      <c r="GP2" s="1565"/>
      <c r="GQ2" s="1565"/>
      <c r="GR2" s="1565"/>
      <c r="GS2" s="1565"/>
      <c r="GT2" s="1565"/>
      <c r="GU2" s="1565"/>
      <c r="GV2" s="1565"/>
      <c r="GW2" s="1565"/>
      <c r="GX2" s="1565"/>
      <c r="GY2" s="1565"/>
      <c r="GZ2" s="1565"/>
      <c r="HA2" s="1565"/>
      <c r="HB2" s="1565"/>
      <c r="HC2" s="1565"/>
      <c r="HD2" s="1565"/>
      <c r="HE2" s="1565"/>
      <c r="HF2" s="1565"/>
      <c r="HG2" s="1565"/>
      <c r="HH2" s="1565"/>
      <c r="HI2" s="1565"/>
      <c r="HJ2" s="1565"/>
      <c r="HK2" s="1565"/>
      <c r="HL2" s="1565"/>
      <c r="HM2" s="1565"/>
      <c r="HN2" s="1565"/>
      <c r="HO2" s="1565"/>
      <c r="HP2" s="1565"/>
      <c r="HQ2" s="1565"/>
      <c r="HR2" s="1565"/>
      <c r="HS2" s="1565"/>
      <c r="HT2" s="1565"/>
      <c r="HU2" s="1565"/>
      <c r="HV2" s="1565"/>
      <c r="HW2" s="1565"/>
      <c r="HX2" s="1565"/>
      <c r="HY2" s="1565"/>
      <c r="HZ2" s="1565"/>
      <c r="IA2" s="1565"/>
      <c r="IB2" s="1565"/>
      <c r="IC2" s="1565"/>
      <c r="ID2" s="1565"/>
      <c r="IE2" s="1565"/>
      <c r="IF2" s="1565"/>
      <c r="IG2" s="1565"/>
      <c r="IH2" s="1565"/>
      <c r="II2" s="1565"/>
      <c r="IJ2" s="1565"/>
      <c r="IK2" s="1565"/>
      <c r="IL2" s="1565"/>
      <c r="IM2" s="1565"/>
      <c r="IN2" s="1565"/>
      <c r="IO2" s="1565"/>
      <c r="IP2" s="1565"/>
    </row>
    <row r="3" spans="1:250" ht="21" customHeight="1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  <c r="P3" s="1286"/>
      <c r="Q3" s="82"/>
      <c r="R3" s="1565"/>
      <c r="S3" s="1565"/>
      <c r="T3" s="1565"/>
      <c r="U3" s="1565"/>
      <c r="V3" s="1565"/>
      <c r="W3" s="1565"/>
      <c r="X3" s="1565"/>
      <c r="Y3" s="1565"/>
      <c r="Z3" s="1565"/>
      <c r="AA3" s="1565"/>
      <c r="AB3" s="1565"/>
      <c r="AC3" s="1565"/>
      <c r="AD3" s="1565"/>
      <c r="AE3" s="1565"/>
      <c r="AF3" s="1565"/>
      <c r="AG3" s="1565"/>
      <c r="AH3" s="1565"/>
      <c r="AI3" s="1565"/>
      <c r="AJ3" s="1565"/>
      <c r="AK3" s="1565"/>
      <c r="AL3" s="1565"/>
      <c r="AM3" s="1565"/>
      <c r="AN3" s="1565"/>
      <c r="AO3" s="1565"/>
      <c r="AP3" s="1565"/>
      <c r="AQ3" s="1565"/>
      <c r="AR3" s="1565"/>
      <c r="AS3" s="1565"/>
      <c r="AT3" s="1565"/>
      <c r="AU3" s="1565"/>
      <c r="AV3" s="1565"/>
      <c r="AW3" s="1565"/>
      <c r="AX3" s="1565"/>
      <c r="AY3" s="1565"/>
      <c r="AZ3" s="1565"/>
      <c r="BA3" s="1565"/>
      <c r="BB3" s="1565"/>
      <c r="BC3" s="1565"/>
      <c r="BD3" s="1565"/>
      <c r="BE3" s="1565"/>
      <c r="BF3" s="1565"/>
      <c r="BG3" s="1565"/>
      <c r="BH3" s="1565"/>
      <c r="BI3" s="1565"/>
      <c r="BJ3" s="1565"/>
      <c r="BK3" s="1565"/>
      <c r="BL3" s="1565"/>
      <c r="BM3" s="1565"/>
      <c r="BN3" s="1565"/>
      <c r="BO3" s="1565"/>
      <c r="BP3" s="1565"/>
      <c r="BQ3" s="1565"/>
      <c r="BR3" s="1565"/>
      <c r="BS3" s="1565"/>
      <c r="BT3" s="1565"/>
      <c r="BU3" s="1565"/>
      <c r="BV3" s="1565"/>
      <c r="BW3" s="1565"/>
      <c r="BX3" s="1565"/>
      <c r="BY3" s="1565"/>
      <c r="BZ3" s="1565"/>
      <c r="CA3" s="1565"/>
      <c r="CB3" s="1565"/>
      <c r="CC3" s="1565"/>
      <c r="CD3" s="1565"/>
      <c r="CE3" s="1565"/>
      <c r="CF3" s="1565"/>
      <c r="CG3" s="1565"/>
      <c r="CH3" s="1565"/>
      <c r="CI3" s="1565"/>
      <c r="CJ3" s="1565"/>
      <c r="CK3" s="1565"/>
      <c r="CL3" s="1565"/>
      <c r="CM3" s="1565"/>
      <c r="CN3" s="1565"/>
      <c r="CO3" s="1565"/>
      <c r="CP3" s="1565"/>
      <c r="CQ3" s="1565"/>
      <c r="CR3" s="1565"/>
      <c r="CS3" s="1565"/>
      <c r="CT3" s="1565"/>
      <c r="CU3" s="1565"/>
      <c r="CV3" s="1565"/>
      <c r="CW3" s="1565"/>
      <c r="CX3" s="1565"/>
      <c r="CY3" s="1565"/>
      <c r="CZ3" s="1565"/>
      <c r="DA3" s="1565"/>
      <c r="DB3" s="1565"/>
      <c r="DC3" s="1565"/>
      <c r="DD3" s="1565"/>
      <c r="DE3" s="1565"/>
      <c r="DF3" s="1565"/>
      <c r="DG3" s="1565"/>
      <c r="DH3" s="1565"/>
      <c r="DI3" s="1565"/>
      <c r="DJ3" s="1565"/>
      <c r="DK3" s="1565"/>
      <c r="DL3" s="1565"/>
      <c r="DM3" s="1565"/>
      <c r="DN3" s="1565"/>
      <c r="DO3" s="1565"/>
      <c r="DP3" s="1565"/>
      <c r="DQ3" s="1565"/>
      <c r="DR3" s="1565"/>
      <c r="DS3" s="1565"/>
      <c r="DT3" s="1565"/>
      <c r="DU3" s="1565"/>
      <c r="DV3" s="1565"/>
      <c r="DW3" s="1565"/>
      <c r="DX3" s="1565"/>
      <c r="DY3" s="1565"/>
      <c r="DZ3" s="1565"/>
      <c r="EA3" s="1565"/>
      <c r="EB3" s="1565"/>
      <c r="EC3" s="1565"/>
      <c r="ED3" s="1565"/>
      <c r="EE3" s="1565"/>
      <c r="EF3" s="1565"/>
      <c r="EG3" s="1565"/>
      <c r="EH3" s="1565"/>
      <c r="EI3" s="1565"/>
      <c r="EJ3" s="1565"/>
      <c r="EK3" s="1565"/>
      <c r="EL3" s="1565"/>
      <c r="EM3" s="1565"/>
      <c r="EN3" s="1565"/>
      <c r="EO3" s="1565"/>
      <c r="EP3" s="1565"/>
      <c r="EQ3" s="1565"/>
      <c r="ER3" s="1565"/>
      <c r="ES3" s="1565"/>
      <c r="ET3" s="1565"/>
      <c r="EU3" s="1565"/>
      <c r="EV3" s="1565"/>
      <c r="EW3" s="1565"/>
      <c r="EX3" s="1565"/>
      <c r="EY3" s="1565"/>
      <c r="EZ3" s="1565"/>
      <c r="FA3" s="1565"/>
      <c r="FB3" s="1565"/>
      <c r="FC3" s="1565"/>
      <c r="FD3" s="1565"/>
      <c r="FE3" s="1565"/>
      <c r="FF3" s="1565"/>
      <c r="FG3" s="1565"/>
      <c r="FH3" s="1565"/>
      <c r="FI3" s="1565"/>
      <c r="FJ3" s="1565"/>
      <c r="FK3" s="1565"/>
      <c r="FL3" s="1565"/>
      <c r="FM3" s="1565"/>
      <c r="FN3" s="1565"/>
      <c r="FO3" s="1565"/>
      <c r="FP3" s="1565"/>
      <c r="FQ3" s="1565"/>
      <c r="FR3" s="1565"/>
      <c r="FS3" s="1565"/>
      <c r="FT3" s="1565"/>
      <c r="FU3" s="1565"/>
      <c r="FV3" s="1565"/>
      <c r="FW3" s="1565"/>
      <c r="FX3" s="1565"/>
      <c r="FY3" s="1565"/>
      <c r="FZ3" s="1565"/>
      <c r="GA3" s="1565"/>
      <c r="GB3" s="1565"/>
      <c r="GC3" s="1565"/>
      <c r="GD3" s="1565"/>
      <c r="GE3" s="1565"/>
      <c r="GF3" s="1565"/>
      <c r="GG3" s="1565"/>
      <c r="GH3" s="1565"/>
      <c r="GI3" s="1565"/>
      <c r="GJ3" s="1565"/>
      <c r="GK3" s="1565"/>
      <c r="GL3" s="1565"/>
      <c r="GM3" s="1565"/>
      <c r="GN3" s="1565"/>
      <c r="GO3" s="1565"/>
      <c r="GP3" s="1565"/>
      <c r="GQ3" s="1565"/>
      <c r="GR3" s="1565"/>
      <c r="GS3" s="1565"/>
      <c r="GT3" s="1565"/>
      <c r="GU3" s="1565"/>
      <c r="GV3" s="1565"/>
      <c r="GW3" s="1565"/>
      <c r="GX3" s="1565"/>
      <c r="GY3" s="1565"/>
      <c r="GZ3" s="1565"/>
      <c r="HA3" s="1565"/>
      <c r="HB3" s="1565"/>
      <c r="HC3" s="1565"/>
      <c r="HD3" s="1565"/>
      <c r="HE3" s="1565"/>
      <c r="HF3" s="1565"/>
      <c r="HG3" s="1565"/>
      <c r="HH3" s="1565"/>
      <c r="HI3" s="1565"/>
      <c r="HJ3" s="1565"/>
      <c r="HK3" s="1565"/>
      <c r="HL3" s="1565"/>
      <c r="HM3" s="1565"/>
      <c r="HN3" s="1565"/>
      <c r="HO3" s="1565"/>
      <c r="HP3" s="1565"/>
      <c r="HQ3" s="1565"/>
      <c r="HR3" s="1565"/>
      <c r="HS3" s="1565"/>
      <c r="HT3" s="1565"/>
      <c r="HU3" s="1565"/>
      <c r="HV3" s="1565"/>
      <c r="HW3" s="1565"/>
      <c r="HX3" s="1565"/>
      <c r="HY3" s="1565"/>
      <c r="HZ3" s="1565"/>
      <c r="IA3" s="1565"/>
      <c r="IB3" s="1565"/>
      <c r="IC3" s="1565"/>
      <c r="ID3" s="1565"/>
      <c r="IE3" s="1565"/>
      <c r="IF3" s="1565"/>
      <c r="IG3" s="1565"/>
      <c r="IH3" s="1565"/>
      <c r="II3" s="1565"/>
      <c r="IJ3" s="1565"/>
      <c r="IK3" s="1565"/>
      <c r="IL3" s="1565"/>
      <c r="IM3" s="1565"/>
      <c r="IN3" s="1565"/>
      <c r="IO3" s="1565"/>
      <c r="IP3" s="1565"/>
    </row>
    <row r="4" spans="1:250" ht="27.75" customHeight="1" x14ac:dyDescent="0.25">
      <c r="A4" s="615" t="s">
        <v>196</v>
      </c>
      <c r="B4" s="1123"/>
      <c r="C4" s="1210"/>
      <c r="D4" s="1210"/>
      <c r="E4" s="1210"/>
      <c r="F4" s="1574"/>
      <c r="G4" s="1574"/>
      <c r="H4" s="1574"/>
      <c r="I4" s="1574"/>
      <c r="J4" s="1210"/>
      <c r="K4" s="1210"/>
      <c r="L4" s="1210"/>
      <c r="M4" s="1210"/>
      <c r="N4" s="1214"/>
      <c r="O4" s="1123"/>
      <c r="P4" s="1109" t="s">
        <v>197</v>
      </c>
    </row>
    <row r="5" spans="1:250" ht="26.25" customHeight="1" x14ac:dyDescent="0.2">
      <c r="A5" s="1566" t="s">
        <v>982</v>
      </c>
      <c r="B5" s="1567"/>
      <c r="C5" s="1479" t="s">
        <v>656</v>
      </c>
      <c r="D5" s="1294"/>
      <c r="E5" s="1297"/>
      <c r="F5" s="1297"/>
      <c r="G5" s="1291" t="s">
        <v>818</v>
      </c>
      <c r="H5" s="1291"/>
      <c r="I5" s="1291"/>
      <c r="J5" s="1291"/>
      <c r="K5" s="1291" t="s">
        <v>608</v>
      </c>
      <c r="L5" s="1291"/>
      <c r="M5" s="1291"/>
      <c r="N5" s="1319"/>
      <c r="O5" s="1570" t="s">
        <v>983</v>
      </c>
      <c r="P5" s="1571"/>
    </row>
    <row r="6" spans="1:250" ht="35.25" x14ac:dyDescent="0.2">
      <c r="A6" s="1568"/>
      <c r="B6" s="1569"/>
      <c r="C6" s="80" t="s">
        <v>387</v>
      </c>
      <c r="D6" s="54" t="s">
        <v>338</v>
      </c>
      <c r="E6" s="344" t="s">
        <v>524</v>
      </c>
      <c r="F6" s="344" t="s">
        <v>523</v>
      </c>
      <c r="G6" s="343" t="s">
        <v>387</v>
      </c>
      <c r="H6" s="54" t="s">
        <v>338</v>
      </c>
      <c r="I6" s="344" t="s">
        <v>524</v>
      </c>
      <c r="J6" s="344" t="s">
        <v>523</v>
      </c>
      <c r="K6" s="343" t="s">
        <v>387</v>
      </c>
      <c r="L6" s="54" t="s">
        <v>338</v>
      </c>
      <c r="M6" s="344" t="s">
        <v>524</v>
      </c>
      <c r="N6" s="344" t="s">
        <v>523</v>
      </c>
      <c r="O6" s="1572"/>
      <c r="P6" s="1573"/>
    </row>
    <row r="7" spans="1:250" ht="23.25" thickBot="1" x14ac:dyDescent="0.25">
      <c r="A7" s="397" t="s">
        <v>368</v>
      </c>
      <c r="B7" s="683" t="s">
        <v>855</v>
      </c>
      <c r="C7" s="154">
        <f>F7+E7+D7</f>
        <v>63</v>
      </c>
      <c r="D7" s="715">
        <f>L7+H7</f>
        <v>0</v>
      </c>
      <c r="E7" s="715">
        <f>M7+I7</f>
        <v>26</v>
      </c>
      <c r="F7" s="715">
        <f>N7+J7</f>
        <v>37</v>
      </c>
      <c r="G7" s="154">
        <f>J7+I7+H7</f>
        <v>29</v>
      </c>
      <c r="H7" s="154">
        <v>0</v>
      </c>
      <c r="I7" s="715">
        <v>11</v>
      </c>
      <c r="J7" s="715">
        <v>18</v>
      </c>
      <c r="K7" s="154">
        <f>N7+M7+L7</f>
        <v>34</v>
      </c>
      <c r="L7" s="154">
        <v>0</v>
      </c>
      <c r="M7" s="715">
        <v>15</v>
      </c>
      <c r="N7" s="715">
        <v>19</v>
      </c>
      <c r="O7" s="274" t="s">
        <v>367</v>
      </c>
      <c r="P7" s="43" t="s">
        <v>368</v>
      </c>
    </row>
    <row r="8" spans="1:250" ht="20.100000000000001" customHeight="1" thickTop="1" thickBot="1" x14ac:dyDescent="0.25">
      <c r="A8" s="78" t="s">
        <v>366</v>
      </c>
      <c r="B8" s="684" t="s">
        <v>385</v>
      </c>
      <c r="C8" s="150">
        <f t="shared" ref="C8:C25" si="0">F8+E8+D8</f>
        <v>402</v>
      </c>
      <c r="D8" s="177">
        <f t="shared" ref="D8:D25" si="1">L8+H8</f>
        <v>0</v>
      </c>
      <c r="E8" s="177">
        <f>M8+I8</f>
        <v>173</v>
      </c>
      <c r="F8" s="177">
        <f>N8+J8</f>
        <v>229</v>
      </c>
      <c r="G8" s="150">
        <f>J8+I8+H8</f>
        <v>288</v>
      </c>
      <c r="H8" s="150">
        <v>0</v>
      </c>
      <c r="I8" s="177">
        <v>117</v>
      </c>
      <c r="J8" s="177">
        <v>171</v>
      </c>
      <c r="K8" s="150">
        <f t="shared" ref="K8:K25" si="2">N8+M8+L8</f>
        <v>114</v>
      </c>
      <c r="L8" s="150">
        <v>0</v>
      </c>
      <c r="M8" s="177">
        <v>56</v>
      </c>
      <c r="N8" s="177">
        <v>58</v>
      </c>
      <c r="O8" s="275" t="s">
        <v>365</v>
      </c>
      <c r="P8" s="78" t="s">
        <v>366</v>
      </c>
    </row>
    <row r="9" spans="1:250" ht="46.5" customHeight="1" thickTop="1" thickBot="1" x14ac:dyDescent="0.25">
      <c r="A9" s="397" t="s">
        <v>364</v>
      </c>
      <c r="B9" s="683" t="s">
        <v>856</v>
      </c>
      <c r="C9" s="154">
        <f t="shared" si="0"/>
        <v>15</v>
      </c>
      <c r="D9" s="715">
        <f t="shared" si="1"/>
        <v>0</v>
      </c>
      <c r="E9" s="715">
        <f t="shared" ref="E9:E25" si="3">M9+I9</f>
        <v>7</v>
      </c>
      <c r="F9" s="715">
        <f t="shared" ref="F9:F25" si="4">N9+J9</f>
        <v>8</v>
      </c>
      <c r="G9" s="154">
        <f t="shared" ref="G9:G25" si="5">J9+I9+H9</f>
        <v>7</v>
      </c>
      <c r="H9" s="154">
        <v>0</v>
      </c>
      <c r="I9" s="179">
        <v>4</v>
      </c>
      <c r="J9" s="179">
        <v>3</v>
      </c>
      <c r="K9" s="148">
        <f t="shared" si="2"/>
        <v>8</v>
      </c>
      <c r="L9" s="148">
        <v>0</v>
      </c>
      <c r="M9" s="179">
        <v>3</v>
      </c>
      <c r="N9" s="179">
        <v>5</v>
      </c>
      <c r="O9" s="274" t="s">
        <v>480</v>
      </c>
      <c r="P9" s="43" t="s">
        <v>364</v>
      </c>
    </row>
    <row r="10" spans="1:250" ht="27" thickTop="1" thickBot="1" x14ac:dyDescent="0.25">
      <c r="A10" s="78" t="s">
        <v>370</v>
      </c>
      <c r="B10" s="684" t="s">
        <v>857</v>
      </c>
      <c r="C10" s="150">
        <f t="shared" si="0"/>
        <v>168</v>
      </c>
      <c r="D10" s="177">
        <f t="shared" si="1"/>
        <v>0</v>
      </c>
      <c r="E10" s="177">
        <f t="shared" si="3"/>
        <v>58</v>
      </c>
      <c r="F10" s="177">
        <f t="shared" si="4"/>
        <v>110</v>
      </c>
      <c r="G10" s="150">
        <f t="shared" si="5"/>
        <v>103</v>
      </c>
      <c r="H10" s="150">
        <v>0</v>
      </c>
      <c r="I10" s="177">
        <v>24</v>
      </c>
      <c r="J10" s="177">
        <v>79</v>
      </c>
      <c r="K10" s="150">
        <f t="shared" si="2"/>
        <v>65</v>
      </c>
      <c r="L10" s="150">
        <v>0</v>
      </c>
      <c r="M10" s="177">
        <v>34</v>
      </c>
      <c r="N10" s="177">
        <v>31</v>
      </c>
      <c r="O10" s="275" t="s">
        <v>369</v>
      </c>
      <c r="P10" s="78" t="s">
        <v>370</v>
      </c>
    </row>
    <row r="11" spans="1:250" ht="19.5" customHeight="1" thickTop="1" thickBot="1" x14ac:dyDescent="0.25">
      <c r="A11" s="397" t="s">
        <v>372</v>
      </c>
      <c r="B11" s="683" t="s">
        <v>858</v>
      </c>
      <c r="C11" s="154">
        <f t="shared" si="0"/>
        <v>80</v>
      </c>
      <c r="D11" s="715">
        <f t="shared" si="1"/>
        <v>0</v>
      </c>
      <c r="E11" s="715">
        <f t="shared" si="3"/>
        <v>41</v>
      </c>
      <c r="F11" s="715">
        <f t="shared" si="4"/>
        <v>39</v>
      </c>
      <c r="G11" s="154">
        <f t="shared" si="5"/>
        <v>60</v>
      </c>
      <c r="H11" s="154">
        <v>0</v>
      </c>
      <c r="I11" s="179">
        <v>24</v>
      </c>
      <c r="J11" s="179">
        <v>36</v>
      </c>
      <c r="K11" s="148">
        <f>N11+M11+L11</f>
        <v>20</v>
      </c>
      <c r="L11" s="148">
        <v>0</v>
      </c>
      <c r="M11" s="179">
        <v>17</v>
      </c>
      <c r="N11" s="179">
        <v>3</v>
      </c>
      <c r="O11" s="274" t="s">
        <v>371</v>
      </c>
      <c r="P11" s="43" t="s">
        <v>372</v>
      </c>
    </row>
    <row r="12" spans="1:250" ht="24" customHeight="1" thickTop="1" thickBot="1" x14ac:dyDescent="0.25">
      <c r="A12" s="78" t="s">
        <v>1170</v>
      </c>
      <c r="B12" s="684" t="s">
        <v>1094</v>
      </c>
      <c r="C12" s="150">
        <f t="shared" si="0"/>
        <v>1</v>
      </c>
      <c r="D12" s="177">
        <f t="shared" si="1"/>
        <v>0</v>
      </c>
      <c r="E12" s="177">
        <f t="shared" si="3"/>
        <v>0</v>
      </c>
      <c r="F12" s="177">
        <f t="shared" si="4"/>
        <v>1</v>
      </c>
      <c r="G12" s="150">
        <f>J12+I12+H12</f>
        <v>0</v>
      </c>
      <c r="H12" s="150">
        <v>0</v>
      </c>
      <c r="I12" s="177">
        <v>0</v>
      </c>
      <c r="J12" s="177">
        <v>0</v>
      </c>
      <c r="K12" s="150">
        <f>N12+M12+L12</f>
        <v>1</v>
      </c>
      <c r="L12" s="150">
        <v>0</v>
      </c>
      <c r="M12" s="177">
        <v>0</v>
      </c>
      <c r="N12" s="177">
        <v>1</v>
      </c>
      <c r="O12" s="275" t="s">
        <v>1080</v>
      </c>
      <c r="P12" s="78" t="s">
        <v>1170</v>
      </c>
    </row>
    <row r="13" spans="1:250" ht="26.25" customHeight="1" thickTop="1" thickBot="1" x14ac:dyDescent="0.25">
      <c r="A13" s="397" t="s">
        <v>373</v>
      </c>
      <c r="B13" s="683" t="s">
        <v>985</v>
      </c>
      <c r="C13" s="154">
        <f t="shared" si="0"/>
        <v>916</v>
      </c>
      <c r="D13" s="715">
        <f t="shared" si="1"/>
        <v>0</v>
      </c>
      <c r="E13" s="715">
        <f t="shared" si="3"/>
        <v>208</v>
      </c>
      <c r="F13" s="715">
        <f>N13+J13</f>
        <v>708</v>
      </c>
      <c r="G13" s="154">
        <f t="shared" si="5"/>
        <v>702</v>
      </c>
      <c r="H13" s="154">
        <v>0</v>
      </c>
      <c r="I13" s="179">
        <v>121</v>
      </c>
      <c r="J13" s="179">
        <v>581</v>
      </c>
      <c r="K13" s="148">
        <f t="shared" si="2"/>
        <v>214</v>
      </c>
      <c r="L13" s="148">
        <v>0</v>
      </c>
      <c r="M13" s="179">
        <v>87</v>
      </c>
      <c r="N13" s="179">
        <v>127</v>
      </c>
      <c r="O13" s="274" t="s">
        <v>309</v>
      </c>
      <c r="P13" s="43" t="s">
        <v>373</v>
      </c>
    </row>
    <row r="14" spans="1:250" ht="20.100000000000001" customHeight="1" thickTop="1" thickBot="1" x14ac:dyDescent="0.25">
      <c r="A14" s="78" t="s">
        <v>374</v>
      </c>
      <c r="B14" s="684" t="s">
        <v>984</v>
      </c>
      <c r="C14" s="150">
        <f t="shared" si="0"/>
        <v>232</v>
      </c>
      <c r="D14" s="177">
        <f t="shared" si="1"/>
        <v>0</v>
      </c>
      <c r="E14" s="177">
        <f t="shared" si="3"/>
        <v>93</v>
      </c>
      <c r="F14" s="177">
        <f t="shared" si="4"/>
        <v>139</v>
      </c>
      <c r="G14" s="150">
        <f t="shared" si="5"/>
        <v>132</v>
      </c>
      <c r="H14" s="150">
        <v>0</v>
      </c>
      <c r="I14" s="177">
        <v>43</v>
      </c>
      <c r="J14" s="177">
        <v>89</v>
      </c>
      <c r="K14" s="150">
        <f t="shared" si="2"/>
        <v>100</v>
      </c>
      <c r="L14" s="150">
        <v>0</v>
      </c>
      <c r="M14" s="177">
        <v>50</v>
      </c>
      <c r="N14" s="177">
        <v>50</v>
      </c>
      <c r="O14" s="275" t="s">
        <v>310</v>
      </c>
      <c r="P14" s="78" t="s">
        <v>374</v>
      </c>
    </row>
    <row r="15" spans="1:250" ht="27.75" customHeight="1" thickTop="1" thickBot="1" x14ac:dyDescent="0.25">
      <c r="A15" s="397" t="s">
        <v>376</v>
      </c>
      <c r="B15" s="683" t="s">
        <v>859</v>
      </c>
      <c r="C15" s="154">
        <f t="shared" si="0"/>
        <v>68</v>
      </c>
      <c r="D15" s="715">
        <f t="shared" si="1"/>
        <v>0</v>
      </c>
      <c r="E15" s="715">
        <f t="shared" si="3"/>
        <v>19</v>
      </c>
      <c r="F15" s="715">
        <f t="shared" si="4"/>
        <v>49</v>
      </c>
      <c r="G15" s="154">
        <f t="shared" si="5"/>
        <v>34</v>
      </c>
      <c r="H15" s="154">
        <v>0</v>
      </c>
      <c r="I15" s="179">
        <v>7</v>
      </c>
      <c r="J15" s="179">
        <v>27</v>
      </c>
      <c r="K15" s="148">
        <f t="shared" si="2"/>
        <v>34</v>
      </c>
      <c r="L15" s="148">
        <v>0</v>
      </c>
      <c r="M15" s="179">
        <v>12</v>
      </c>
      <c r="N15" s="179">
        <v>22</v>
      </c>
      <c r="O15" s="274" t="s">
        <v>375</v>
      </c>
      <c r="P15" s="43" t="s">
        <v>376</v>
      </c>
    </row>
    <row r="16" spans="1:250" ht="24" thickTop="1" thickBot="1" x14ac:dyDescent="0.25">
      <c r="A16" s="78" t="s">
        <v>377</v>
      </c>
      <c r="B16" s="684" t="s">
        <v>860</v>
      </c>
      <c r="C16" s="150">
        <f t="shared" si="0"/>
        <v>6</v>
      </c>
      <c r="D16" s="177">
        <f t="shared" si="1"/>
        <v>0</v>
      </c>
      <c r="E16" s="177">
        <f t="shared" si="3"/>
        <v>4</v>
      </c>
      <c r="F16" s="177">
        <f t="shared" si="4"/>
        <v>2</v>
      </c>
      <c r="G16" s="150">
        <f t="shared" si="5"/>
        <v>3</v>
      </c>
      <c r="H16" s="150">
        <v>0</v>
      </c>
      <c r="I16" s="177">
        <v>2</v>
      </c>
      <c r="J16" s="177">
        <v>1</v>
      </c>
      <c r="K16" s="150">
        <f t="shared" si="2"/>
        <v>3</v>
      </c>
      <c r="L16" s="150">
        <v>0</v>
      </c>
      <c r="M16" s="177">
        <v>2</v>
      </c>
      <c r="N16" s="177">
        <v>1</v>
      </c>
      <c r="O16" s="275" t="s">
        <v>311</v>
      </c>
      <c r="P16" s="78" t="s">
        <v>377</v>
      </c>
    </row>
    <row r="17" spans="1:18" ht="41.25" customHeight="1" thickTop="1" thickBot="1" x14ac:dyDescent="0.25">
      <c r="A17" s="397" t="s">
        <v>502</v>
      </c>
      <c r="B17" s="683" t="s">
        <v>861</v>
      </c>
      <c r="C17" s="154">
        <f t="shared" si="0"/>
        <v>11</v>
      </c>
      <c r="D17" s="715">
        <f t="shared" si="1"/>
        <v>0</v>
      </c>
      <c r="E17" s="715">
        <f t="shared" si="3"/>
        <v>4</v>
      </c>
      <c r="F17" s="715">
        <f t="shared" si="4"/>
        <v>7</v>
      </c>
      <c r="G17" s="154">
        <f>J17+I17+H17</f>
        <v>8</v>
      </c>
      <c r="H17" s="154">
        <v>0</v>
      </c>
      <c r="I17" s="179">
        <v>2</v>
      </c>
      <c r="J17" s="179">
        <v>6</v>
      </c>
      <c r="K17" s="148">
        <f t="shared" si="2"/>
        <v>3</v>
      </c>
      <c r="L17" s="148">
        <v>0</v>
      </c>
      <c r="M17" s="179">
        <v>2</v>
      </c>
      <c r="N17" s="179">
        <v>1</v>
      </c>
      <c r="O17" s="274" t="s">
        <v>505</v>
      </c>
      <c r="P17" s="43" t="s">
        <v>502</v>
      </c>
    </row>
    <row r="18" spans="1:18" ht="24" thickTop="1" thickBot="1" x14ac:dyDescent="0.25">
      <c r="A18" s="78" t="s">
        <v>378</v>
      </c>
      <c r="B18" s="684" t="s">
        <v>862</v>
      </c>
      <c r="C18" s="150">
        <f t="shared" si="0"/>
        <v>46</v>
      </c>
      <c r="D18" s="177">
        <f t="shared" si="1"/>
        <v>0</v>
      </c>
      <c r="E18" s="177">
        <f t="shared" si="3"/>
        <v>25</v>
      </c>
      <c r="F18" s="177">
        <f t="shared" si="4"/>
        <v>21</v>
      </c>
      <c r="G18" s="150">
        <f t="shared" si="5"/>
        <v>29</v>
      </c>
      <c r="H18" s="150">
        <v>0</v>
      </c>
      <c r="I18" s="177">
        <v>16</v>
      </c>
      <c r="J18" s="177">
        <v>13</v>
      </c>
      <c r="K18" s="150">
        <f>N18+M18+L18</f>
        <v>17</v>
      </c>
      <c r="L18" s="150">
        <v>0</v>
      </c>
      <c r="M18" s="177">
        <v>9</v>
      </c>
      <c r="N18" s="177">
        <v>8</v>
      </c>
      <c r="O18" s="275" t="s">
        <v>396</v>
      </c>
      <c r="P18" s="78" t="s">
        <v>378</v>
      </c>
    </row>
    <row r="19" spans="1:18" ht="24" thickTop="1" thickBot="1" x14ac:dyDescent="0.25">
      <c r="A19" s="397" t="s">
        <v>379</v>
      </c>
      <c r="B19" s="683" t="s">
        <v>1111</v>
      </c>
      <c r="C19" s="154">
        <f t="shared" si="0"/>
        <v>1</v>
      </c>
      <c r="D19" s="715">
        <f>L19+H19</f>
        <v>0</v>
      </c>
      <c r="E19" s="715">
        <f t="shared" si="3"/>
        <v>1</v>
      </c>
      <c r="F19" s="715">
        <f t="shared" si="4"/>
        <v>0</v>
      </c>
      <c r="G19" s="154">
        <f t="shared" si="5"/>
        <v>1</v>
      </c>
      <c r="H19" s="154">
        <v>0</v>
      </c>
      <c r="I19" s="179">
        <v>1</v>
      </c>
      <c r="J19" s="179">
        <v>0</v>
      </c>
      <c r="K19" s="148">
        <f>N19+M19+L19</f>
        <v>0</v>
      </c>
      <c r="L19" s="148">
        <v>0</v>
      </c>
      <c r="M19" s="179">
        <v>0</v>
      </c>
      <c r="N19" s="179">
        <v>0</v>
      </c>
      <c r="O19" s="274" t="s">
        <v>312</v>
      </c>
      <c r="P19" s="43" t="s">
        <v>379</v>
      </c>
    </row>
    <row r="20" spans="1:18" ht="27" thickTop="1" thickBot="1" x14ac:dyDescent="0.25">
      <c r="A20" s="78" t="s">
        <v>380</v>
      </c>
      <c r="B20" s="684" t="s">
        <v>863</v>
      </c>
      <c r="C20" s="150">
        <f t="shared" si="0"/>
        <v>73</v>
      </c>
      <c r="D20" s="177">
        <f t="shared" si="1"/>
        <v>0</v>
      </c>
      <c r="E20" s="177">
        <f t="shared" si="3"/>
        <v>23</v>
      </c>
      <c r="F20" s="177">
        <f t="shared" si="4"/>
        <v>50</v>
      </c>
      <c r="G20" s="150">
        <f t="shared" si="5"/>
        <v>54</v>
      </c>
      <c r="H20" s="150">
        <v>0</v>
      </c>
      <c r="I20" s="177">
        <v>13</v>
      </c>
      <c r="J20" s="177">
        <v>41</v>
      </c>
      <c r="K20" s="150">
        <f t="shared" si="2"/>
        <v>19</v>
      </c>
      <c r="L20" s="150">
        <v>0</v>
      </c>
      <c r="M20" s="177">
        <v>10</v>
      </c>
      <c r="N20" s="177">
        <v>9</v>
      </c>
      <c r="O20" s="275" t="s">
        <v>476</v>
      </c>
      <c r="P20" s="78" t="s">
        <v>380</v>
      </c>
    </row>
    <row r="21" spans="1:18" ht="39.75" thickTop="1" thickBot="1" x14ac:dyDescent="0.25">
      <c r="A21" s="397" t="s">
        <v>381</v>
      </c>
      <c r="B21" s="683" t="s">
        <v>864</v>
      </c>
      <c r="C21" s="154">
        <f t="shared" si="0"/>
        <v>61</v>
      </c>
      <c r="D21" s="715">
        <f t="shared" si="1"/>
        <v>2</v>
      </c>
      <c r="E21" s="715">
        <f t="shared" si="3"/>
        <v>27</v>
      </c>
      <c r="F21" s="715">
        <f t="shared" si="4"/>
        <v>32</v>
      </c>
      <c r="G21" s="154">
        <f t="shared" si="5"/>
        <v>44</v>
      </c>
      <c r="H21" s="154">
        <v>2</v>
      </c>
      <c r="I21" s="179">
        <v>19</v>
      </c>
      <c r="J21" s="179">
        <v>23</v>
      </c>
      <c r="K21" s="148">
        <f t="shared" si="2"/>
        <v>17</v>
      </c>
      <c r="L21" s="148">
        <v>0</v>
      </c>
      <c r="M21" s="179">
        <v>8</v>
      </c>
      <c r="N21" s="179">
        <v>9</v>
      </c>
      <c r="O21" s="274" t="s">
        <v>397</v>
      </c>
      <c r="P21" s="43" t="s">
        <v>381</v>
      </c>
    </row>
    <row r="22" spans="1:18" ht="39.75" thickTop="1" thickBot="1" x14ac:dyDescent="0.25">
      <c r="A22" s="78" t="s">
        <v>383</v>
      </c>
      <c r="B22" s="684" t="s">
        <v>865</v>
      </c>
      <c r="C22" s="150">
        <f t="shared" si="0"/>
        <v>131</v>
      </c>
      <c r="D22" s="177">
        <f t="shared" si="1"/>
        <v>0</v>
      </c>
      <c r="E22" s="177">
        <f t="shared" si="3"/>
        <v>61</v>
      </c>
      <c r="F22" s="177">
        <f t="shared" si="4"/>
        <v>70</v>
      </c>
      <c r="G22" s="150">
        <f t="shared" si="5"/>
        <v>56</v>
      </c>
      <c r="H22" s="150">
        <v>0</v>
      </c>
      <c r="I22" s="177">
        <v>26</v>
      </c>
      <c r="J22" s="177">
        <v>30</v>
      </c>
      <c r="K22" s="150">
        <f t="shared" si="2"/>
        <v>75</v>
      </c>
      <c r="L22" s="150">
        <v>0</v>
      </c>
      <c r="M22" s="177">
        <v>35</v>
      </c>
      <c r="N22" s="177">
        <v>40</v>
      </c>
      <c r="O22" s="275" t="s">
        <v>382</v>
      </c>
      <c r="P22" s="78" t="s">
        <v>383</v>
      </c>
    </row>
    <row r="23" spans="1:18" ht="38.25" customHeight="1" thickTop="1" thickBot="1" x14ac:dyDescent="0.25">
      <c r="A23" s="397" t="s">
        <v>1169</v>
      </c>
      <c r="B23" s="683"/>
      <c r="C23" s="154">
        <f t="shared" ref="C23" si="6">F23+E23+D23</f>
        <v>4</v>
      </c>
      <c r="D23" s="715">
        <f t="shared" ref="D23" si="7">L23+H23</f>
        <v>0</v>
      </c>
      <c r="E23" s="715">
        <f t="shared" si="3"/>
        <v>1</v>
      </c>
      <c r="F23" s="715">
        <f t="shared" si="4"/>
        <v>3</v>
      </c>
      <c r="G23" s="154">
        <f t="shared" si="5"/>
        <v>2</v>
      </c>
      <c r="H23" s="154">
        <v>0</v>
      </c>
      <c r="I23" s="179">
        <v>0</v>
      </c>
      <c r="J23" s="179">
        <v>2</v>
      </c>
      <c r="K23" s="148">
        <f t="shared" ref="K23" si="8">N23+M23+L23</f>
        <v>2</v>
      </c>
      <c r="L23" s="148">
        <v>0</v>
      </c>
      <c r="M23" s="179">
        <v>1</v>
      </c>
      <c r="N23" s="179">
        <v>1</v>
      </c>
      <c r="O23" s="274" t="s">
        <v>1081</v>
      </c>
      <c r="P23" s="43" t="s">
        <v>1169</v>
      </c>
      <c r="Q23" s="1142"/>
      <c r="R23" s="1142"/>
    </row>
    <row r="24" spans="1:18" ht="33" customHeight="1" thickTop="1" thickBot="1" x14ac:dyDescent="0.25">
      <c r="A24" s="78" t="s">
        <v>384</v>
      </c>
      <c r="B24" s="684" t="s">
        <v>866</v>
      </c>
      <c r="C24" s="150">
        <f t="shared" si="0"/>
        <v>418</v>
      </c>
      <c r="D24" s="177">
        <f t="shared" si="1"/>
        <v>0</v>
      </c>
      <c r="E24" s="177">
        <f t="shared" si="3"/>
        <v>43</v>
      </c>
      <c r="F24" s="177">
        <f t="shared" si="4"/>
        <v>375</v>
      </c>
      <c r="G24" s="150">
        <f t="shared" si="5"/>
        <v>353</v>
      </c>
      <c r="H24" s="150">
        <v>0</v>
      </c>
      <c r="I24" s="177">
        <v>31</v>
      </c>
      <c r="J24" s="177">
        <v>322</v>
      </c>
      <c r="K24" s="150">
        <f t="shared" si="2"/>
        <v>65</v>
      </c>
      <c r="L24" s="150">
        <v>0</v>
      </c>
      <c r="M24" s="177">
        <v>12</v>
      </c>
      <c r="N24" s="177">
        <v>53</v>
      </c>
      <c r="O24" s="275" t="s">
        <v>477</v>
      </c>
      <c r="P24" s="78" t="s">
        <v>384</v>
      </c>
    </row>
    <row r="25" spans="1:18" ht="20.100000000000001" customHeight="1" thickTop="1" x14ac:dyDescent="0.2">
      <c r="A25" s="1137" t="s">
        <v>850</v>
      </c>
      <c r="B25" s="1138" t="s">
        <v>851</v>
      </c>
      <c r="C25" s="624">
        <f t="shared" si="0"/>
        <v>18</v>
      </c>
      <c r="D25" s="1139">
        <f t="shared" si="1"/>
        <v>0</v>
      </c>
      <c r="E25" s="1139">
        <f t="shared" si="3"/>
        <v>7</v>
      </c>
      <c r="F25" s="1139">
        <f t="shared" si="4"/>
        <v>11</v>
      </c>
      <c r="G25" s="624">
        <f t="shared" si="5"/>
        <v>11</v>
      </c>
      <c r="H25" s="624">
        <v>0</v>
      </c>
      <c r="I25" s="1105">
        <v>5</v>
      </c>
      <c r="J25" s="1105">
        <v>6</v>
      </c>
      <c r="K25" s="152">
        <f t="shared" si="2"/>
        <v>7</v>
      </c>
      <c r="L25" s="152">
        <v>0</v>
      </c>
      <c r="M25" s="1105">
        <v>2</v>
      </c>
      <c r="N25" s="1105">
        <v>5</v>
      </c>
      <c r="O25" s="1140" t="s">
        <v>852</v>
      </c>
      <c r="P25" s="1141" t="s">
        <v>850</v>
      </c>
    </row>
    <row r="26" spans="1:18" ht="38.25" customHeight="1" x14ac:dyDescent="0.2">
      <c r="A26" s="1561" t="s">
        <v>42</v>
      </c>
      <c r="B26" s="1562"/>
      <c r="C26" s="1189">
        <f>F26+E26+D26</f>
        <v>2714</v>
      </c>
      <c r="D26" s="1190">
        <f>SUM(D7:D25)</f>
        <v>2</v>
      </c>
      <c r="E26" s="1190">
        <f>SUM(E7:E25)</f>
        <v>821</v>
      </c>
      <c r="F26" s="1190">
        <f>N26+J26</f>
        <v>1891</v>
      </c>
      <c r="G26" s="1189">
        <f>J26+I26+H26</f>
        <v>1916</v>
      </c>
      <c r="H26" s="1190">
        <f t="shared" ref="H26:N26" si="9">SUM(H7:H25)</f>
        <v>2</v>
      </c>
      <c r="I26" s="1190">
        <f t="shared" si="9"/>
        <v>466</v>
      </c>
      <c r="J26" s="1190">
        <f t="shared" si="9"/>
        <v>1448</v>
      </c>
      <c r="K26" s="1189">
        <f t="shared" si="9"/>
        <v>798</v>
      </c>
      <c r="L26" s="1190">
        <f>SUM(L7:L25)</f>
        <v>0</v>
      </c>
      <c r="M26" s="1189">
        <f t="shared" si="9"/>
        <v>355</v>
      </c>
      <c r="N26" s="1190">
        <f t="shared" si="9"/>
        <v>443</v>
      </c>
      <c r="O26" s="1563" t="s">
        <v>43</v>
      </c>
      <c r="P26" s="1564"/>
    </row>
    <row r="28" spans="1:18" x14ac:dyDescent="0.25">
      <c r="F28" s="710"/>
      <c r="P28" s="685"/>
    </row>
  </sheetData>
  <mergeCells count="77">
    <mergeCell ref="BI1:BS1"/>
    <mergeCell ref="A1:P1"/>
    <mergeCell ref="R1:AA1"/>
    <mergeCell ref="AB1:AL1"/>
    <mergeCell ref="AM1:AW1"/>
    <mergeCell ref="AX1:BH1"/>
    <mergeCell ref="IN1:IP1"/>
    <mergeCell ref="A2:P2"/>
    <mergeCell ref="R2:AA2"/>
    <mergeCell ref="AB2:AL2"/>
    <mergeCell ref="AM2:AW2"/>
    <mergeCell ref="AX2:BH2"/>
    <mergeCell ref="EH1:ER1"/>
    <mergeCell ref="ES1:FC1"/>
    <mergeCell ref="FD1:FN1"/>
    <mergeCell ref="FO1:FY1"/>
    <mergeCell ref="FZ1:GJ1"/>
    <mergeCell ref="GK1:GU1"/>
    <mergeCell ref="BT1:CD1"/>
    <mergeCell ref="CE1:CO1"/>
    <mergeCell ref="CP1:CZ1"/>
    <mergeCell ref="DA1:DK1"/>
    <mergeCell ref="DL2:DV2"/>
    <mergeCell ref="GV1:HF1"/>
    <mergeCell ref="HG1:HQ1"/>
    <mergeCell ref="HR1:IB1"/>
    <mergeCell ref="IC1:IM1"/>
    <mergeCell ref="DL1:DV1"/>
    <mergeCell ref="DW1:EG1"/>
    <mergeCell ref="BI2:BS2"/>
    <mergeCell ref="BT2:CD2"/>
    <mergeCell ref="CE2:CO2"/>
    <mergeCell ref="CP2:CZ2"/>
    <mergeCell ref="DA2:DK2"/>
    <mergeCell ref="IN2:IP2"/>
    <mergeCell ref="DW2:EG2"/>
    <mergeCell ref="EH2:ER2"/>
    <mergeCell ref="ES2:FC2"/>
    <mergeCell ref="FD2:FN2"/>
    <mergeCell ref="FO2:FY2"/>
    <mergeCell ref="FZ2:GJ2"/>
    <mergeCell ref="GK2:GU2"/>
    <mergeCell ref="GV2:HF2"/>
    <mergeCell ref="HG2:HQ2"/>
    <mergeCell ref="HR2:IB2"/>
    <mergeCell ref="IC2:IM2"/>
    <mergeCell ref="IC3:IM3"/>
    <mergeCell ref="IN3:IP3"/>
    <mergeCell ref="F4:I4"/>
    <mergeCell ref="EH3:ER3"/>
    <mergeCell ref="ES3:FC3"/>
    <mergeCell ref="FD3:FN3"/>
    <mergeCell ref="FO3:FY3"/>
    <mergeCell ref="FZ3:GJ3"/>
    <mergeCell ref="GK3:GU3"/>
    <mergeCell ref="BT3:CD3"/>
    <mergeCell ref="CE3:CO3"/>
    <mergeCell ref="CP3:CZ3"/>
    <mergeCell ref="DA3:DK3"/>
    <mergeCell ref="DL3:DV3"/>
    <mergeCell ref="DW3:EG3"/>
    <mergeCell ref="A3:P3"/>
    <mergeCell ref="A26:B26"/>
    <mergeCell ref="O26:P26"/>
    <mergeCell ref="GV3:HF3"/>
    <mergeCell ref="HG3:HQ3"/>
    <mergeCell ref="HR3:IB3"/>
    <mergeCell ref="R3:AA3"/>
    <mergeCell ref="AB3:AL3"/>
    <mergeCell ref="AM3:AW3"/>
    <mergeCell ref="AX3:BH3"/>
    <mergeCell ref="BI3:BS3"/>
    <mergeCell ref="A5:B6"/>
    <mergeCell ref="C5:F5"/>
    <mergeCell ref="G5:J5"/>
    <mergeCell ref="K5:N5"/>
    <mergeCell ref="O5:P6"/>
  </mergeCells>
  <printOptions horizontalCentered="1" verticalCentered="1"/>
  <pageMargins left="0" right="0" top="0" bottom="0" header="0" footer="0"/>
  <pageSetup paperSize="9" scale="80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2"/>
  <dimension ref="A1:Y48"/>
  <sheetViews>
    <sheetView showGridLines="0" view="pageBreakPreview" topLeftCell="C22" zoomScale="80" zoomScaleNormal="100" zoomScaleSheetLayoutView="80" workbookViewId="0">
      <selection activeCell="O18" sqref="O18"/>
    </sheetView>
  </sheetViews>
  <sheetFormatPr defaultColWidth="9.140625" defaultRowHeight="14.25" x14ac:dyDescent="0.2"/>
  <cols>
    <col min="1" max="1" width="10.7109375" style="242" customWidth="1"/>
    <col min="2" max="2" width="29.28515625" style="242" customWidth="1"/>
    <col min="3" max="3" width="7.42578125" style="242" customWidth="1"/>
    <col min="4" max="4" width="7.85546875" style="248" bestFit="1" customWidth="1"/>
    <col min="5" max="20" width="5.42578125" style="242" customWidth="1"/>
    <col min="21" max="22" width="4.42578125" style="242" customWidth="1"/>
    <col min="23" max="23" width="6" style="242" customWidth="1"/>
    <col min="24" max="24" width="32" style="251" customWidth="1"/>
    <col min="25" max="25" width="31" style="242" customWidth="1"/>
    <col min="26" max="16384" width="9.140625" style="242"/>
  </cols>
  <sheetData>
    <row r="1" spans="1:24" ht="23.25" x14ac:dyDescent="0.2">
      <c r="A1" s="1606" t="s">
        <v>1284</v>
      </c>
      <c r="B1" s="1606"/>
      <c r="C1" s="1606"/>
      <c r="D1" s="1606"/>
      <c r="E1" s="1606"/>
      <c r="F1" s="1606"/>
      <c r="G1" s="1606"/>
      <c r="H1" s="1606"/>
      <c r="I1" s="1606"/>
      <c r="J1" s="1606"/>
      <c r="K1" s="1606"/>
      <c r="L1" s="1606"/>
      <c r="M1" s="1606"/>
      <c r="N1" s="1606"/>
      <c r="O1" s="1606"/>
      <c r="P1" s="1606"/>
      <c r="Q1" s="1606"/>
      <c r="R1" s="1606"/>
      <c r="S1" s="1606"/>
      <c r="T1" s="1606"/>
      <c r="U1" s="1606"/>
      <c r="V1" s="1606"/>
      <c r="W1" s="1606"/>
      <c r="X1" s="1606"/>
    </row>
    <row r="2" spans="1:24" ht="15.75" x14ac:dyDescent="0.2">
      <c r="A2" s="1607" t="s">
        <v>1285</v>
      </c>
      <c r="B2" s="1607"/>
      <c r="C2" s="1607"/>
      <c r="D2" s="1607"/>
      <c r="E2" s="1607"/>
      <c r="F2" s="1607"/>
      <c r="G2" s="1607"/>
      <c r="H2" s="1607"/>
      <c r="I2" s="1607"/>
      <c r="J2" s="1607"/>
      <c r="K2" s="1607"/>
      <c r="L2" s="1607"/>
      <c r="M2" s="1607"/>
      <c r="N2" s="1607"/>
      <c r="O2" s="1607"/>
      <c r="P2" s="1607"/>
      <c r="Q2" s="1607"/>
      <c r="R2" s="1607"/>
      <c r="S2" s="1607"/>
      <c r="T2" s="1607"/>
      <c r="U2" s="1607"/>
      <c r="V2" s="1607"/>
      <c r="W2" s="1607"/>
      <c r="X2" s="1607"/>
    </row>
    <row r="3" spans="1:24" ht="15.75" x14ac:dyDescent="0.2">
      <c r="A3" s="1607" t="s">
        <v>339</v>
      </c>
      <c r="B3" s="1607"/>
      <c r="C3" s="1607"/>
      <c r="D3" s="1607"/>
      <c r="E3" s="1607"/>
      <c r="F3" s="1607"/>
      <c r="G3" s="1607"/>
      <c r="H3" s="1607"/>
      <c r="I3" s="1607"/>
      <c r="J3" s="1607"/>
      <c r="K3" s="1607"/>
      <c r="L3" s="1607"/>
      <c r="M3" s="1607"/>
      <c r="N3" s="1607"/>
      <c r="O3" s="1607"/>
      <c r="P3" s="1607"/>
      <c r="Q3" s="1607"/>
      <c r="R3" s="1607"/>
      <c r="S3" s="1607"/>
      <c r="T3" s="1607"/>
      <c r="U3" s="1607"/>
      <c r="V3" s="1607"/>
      <c r="W3" s="1607"/>
      <c r="X3" s="1607"/>
    </row>
    <row r="4" spans="1:24" ht="15.75" x14ac:dyDescent="0.2">
      <c r="A4" s="1607">
        <v>2023</v>
      </c>
      <c r="B4" s="1607"/>
      <c r="C4" s="1607"/>
      <c r="D4" s="1607"/>
      <c r="E4" s="1607"/>
      <c r="F4" s="1607"/>
      <c r="G4" s="1607"/>
      <c r="H4" s="1607"/>
      <c r="I4" s="1607"/>
      <c r="J4" s="1607"/>
      <c r="K4" s="1607"/>
      <c r="L4" s="1607"/>
      <c r="M4" s="1607"/>
      <c r="N4" s="1607"/>
      <c r="O4" s="1607"/>
      <c r="P4" s="1607"/>
      <c r="Q4" s="1607"/>
      <c r="R4" s="1607"/>
      <c r="S4" s="1607"/>
      <c r="T4" s="1607"/>
      <c r="U4" s="1607"/>
      <c r="V4" s="1607"/>
      <c r="W4" s="1607"/>
      <c r="X4" s="1607"/>
    </row>
    <row r="5" spans="1:24" ht="12.75" x14ac:dyDescent="0.2">
      <c r="A5" s="250" t="s">
        <v>688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1215" t="s">
        <v>198</v>
      </c>
    </row>
    <row r="6" spans="1:24" ht="49.5" x14ac:dyDescent="0.2">
      <c r="A6" s="243" t="s">
        <v>793</v>
      </c>
      <c r="B6" s="606" t="s">
        <v>109</v>
      </c>
      <c r="C6" s="607" t="s">
        <v>405</v>
      </c>
      <c r="D6" s="245" t="s">
        <v>387</v>
      </c>
      <c r="E6" s="314" t="s">
        <v>792</v>
      </c>
      <c r="F6" s="315" t="s">
        <v>264</v>
      </c>
      <c r="G6" s="315" t="s">
        <v>171</v>
      </c>
      <c r="H6" s="315" t="s">
        <v>169</v>
      </c>
      <c r="I6" s="315" t="s">
        <v>167</v>
      </c>
      <c r="J6" s="315" t="s">
        <v>165</v>
      </c>
      <c r="K6" s="315" t="s">
        <v>163</v>
      </c>
      <c r="L6" s="315" t="s">
        <v>161</v>
      </c>
      <c r="M6" s="315" t="s">
        <v>159</v>
      </c>
      <c r="N6" s="315" t="s">
        <v>67</v>
      </c>
      <c r="O6" s="315" t="s">
        <v>65</v>
      </c>
      <c r="P6" s="315" t="s">
        <v>63</v>
      </c>
      <c r="Q6" s="315" t="s">
        <v>61</v>
      </c>
      <c r="R6" s="315" t="s">
        <v>59</v>
      </c>
      <c r="S6" s="315" t="s">
        <v>57</v>
      </c>
      <c r="T6" s="315" t="s">
        <v>151</v>
      </c>
      <c r="U6" s="315" t="s">
        <v>149</v>
      </c>
      <c r="V6" s="316" t="s">
        <v>444</v>
      </c>
      <c r="W6" s="245" t="s">
        <v>404</v>
      </c>
      <c r="X6" s="244" t="s">
        <v>1298</v>
      </c>
    </row>
    <row r="7" spans="1:24" s="283" customFormat="1" ht="13.5" customHeight="1" thickBot="1" x14ac:dyDescent="0.25">
      <c r="A7" s="1608" t="s">
        <v>1084</v>
      </c>
      <c r="B7" s="1609" t="s">
        <v>855</v>
      </c>
      <c r="C7" s="288" t="s">
        <v>853</v>
      </c>
      <c r="D7" s="913">
        <f>SUM(E7:V7)</f>
        <v>19</v>
      </c>
      <c r="E7" s="914">
        <v>3</v>
      </c>
      <c r="F7" s="915">
        <v>6</v>
      </c>
      <c r="G7" s="915">
        <v>4</v>
      </c>
      <c r="H7" s="915">
        <v>2</v>
      </c>
      <c r="I7" s="915">
        <v>1</v>
      </c>
      <c r="J7" s="915">
        <v>2</v>
      </c>
      <c r="K7" s="915">
        <v>0</v>
      </c>
      <c r="L7" s="915">
        <v>0</v>
      </c>
      <c r="M7" s="915">
        <v>1</v>
      </c>
      <c r="N7" s="915">
        <v>0</v>
      </c>
      <c r="O7" s="915">
        <v>0</v>
      </c>
      <c r="P7" s="915">
        <v>0</v>
      </c>
      <c r="Q7" s="915">
        <v>0</v>
      </c>
      <c r="R7" s="915">
        <v>0</v>
      </c>
      <c r="S7" s="915">
        <v>0</v>
      </c>
      <c r="T7" s="915">
        <v>0</v>
      </c>
      <c r="U7" s="915">
        <v>0</v>
      </c>
      <c r="V7" s="915">
        <v>0</v>
      </c>
      <c r="W7" s="288" t="s">
        <v>178</v>
      </c>
      <c r="X7" s="1578" t="s">
        <v>367</v>
      </c>
    </row>
    <row r="8" spans="1:24" s="283" customFormat="1" ht="13.5" thickBot="1" x14ac:dyDescent="0.25">
      <c r="A8" s="1586"/>
      <c r="B8" s="1587"/>
      <c r="C8" s="247" t="s">
        <v>854</v>
      </c>
      <c r="D8" s="916">
        <f t="shared" ref="D8:D44" si="0">SUM(E8:V8)</f>
        <v>15</v>
      </c>
      <c r="E8" s="917">
        <v>4</v>
      </c>
      <c r="F8" s="918">
        <v>3</v>
      </c>
      <c r="G8" s="918">
        <v>0</v>
      </c>
      <c r="H8" s="918">
        <v>4</v>
      </c>
      <c r="I8" s="918">
        <v>2</v>
      </c>
      <c r="J8" s="918">
        <v>0</v>
      </c>
      <c r="K8" s="918">
        <v>0</v>
      </c>
      <c r="L8" s="918">
        <v>0</v>
      </c>
      <c r="M8" s="918">
        <v>1</v>
      </c>
      <c r="N8" s="918">
        <v>0</v>
      </c>
      <c r="O8" s="918">
        <v>0</v>
      </c>
      <c r="P8" s="918">
        <v>0</v>
      </c>
      <c r="Q8" s="918">
        <v>0</v>
      </c>
      <c r="R8" s="918">
        <v>0</v>
      </c>
      <c r="S8" s="918">
        <v>0</v>
      </c>
      <c r="T8" s="918">
        <v>0</v>
      </c>
      <c r="U8" s="918">
        <v>0</v>
      </c>
      <c r="V8" s="918">
        <v>1</v>
      </c>
      <c r="W8" s="247" t="s">
        <v>425</v>
      </c>
      <c r="X8" s="1579"/>
    </row>
    <row r="9" spans="1:24" s="284" customFormat="1" ht="13.5" customHeight="1" thickBot="1" x14ac:dyDescent="0.25">
      <c r="A9" s="1588" t="s">
        <v>1085</v>
      </c>
      <c r="B9" s="1580" t="s">
        <v>385</v>
      </c>
      <c r="C9" s="246" t="s">
        <v>853</v>
      </c>
      <c r="D9" s="919">
        <f t="shared" si="0"/>
        <v>58</v>
      </c>
      <c r="E9" s="920">
        <v>9</v>
      </c>
      <c r="F9" s="921">
        <v>2</v>
      </c>
      <c r="G9" s="921">
        <v>4</v>
      </c>
      <c r="H9" s="921">
        <v>3</v>
      </c>
      <c r="I9" s="921">
        <v>12</v>
      </c>
      <c r="J9" s="921">
        <v>6</v>
      </c>
      <c r="K9" s="921">
        <v>8</v>
      </c>
      <c r="L9" s="921">
        <v>3</v>
      </c>
      <c r="M9" s="921">
        <v>5</v>
      </c>
      <c r="N9" s="921">
        <v>2</v>
      </c>
      <c r="O9" s="921">
        <v>1</v>
      </c>
      <c r="P9" s="921">
        <v>0</v>
      </c>
      <c r="Q9" s="921">
        <v>0</v>
      </c>
      <c r="R9" s="921">
        <v>0</v>
      </c>
      <c r="S9" s="921">
        <v>1</v>
      </c>
      <c r="T9" s="921">
        <v>0</v>
      </c>
      <c r="U9" s="921">
        <v>1</v>
      </c>
      <c r="V9" s="921">
        <v>1</v>
      </c>
      <c r="W9" s="246" t="s">
        <v>178</v>
      </c>
      <c r="X9" s="1576" t="s">
        <v>365</v>
      </c>
    </row>
    <row r="10" spans="1:24" s="284" customFormat="1" ht="13.5" thickBot="1" x14ac:dyDescent="0.25">
      <c r="A10" s="1588"/>
      <c r="B10" s="1580"/>
      <c r="C10" s="246" t="s">
        <v>854</v>
      </c>
      <c r="D10" s="919">
        <f t="shared" si="0"/>
        <v>56</v>
      </c>
      <c r="E10" s="920">
        <v>4</v>
      </c>
      <c r="F10" s="921">
        <v>3</v>
      </c>
      <c r="G10" s="921">
        <v>7</v>
      </c>
      <c r="H10" s="921">
        <v>5</v>
      </c>
      <c r="I10" s="921">
        <v>5</v>
      </c>
      <c r="J10" s="921">
        <v>6</v>
      </c>
      <c r="K10" s="921">
        <v>9</v>
      </c>
      <c r="L10" s="921">
        <v>2</v>
      </c>
      <c r="M10" s="921">
        <v>5</v>
      </c>
      <c r="N10" s="921">
        <v>2</v>
      </c>
      <c r="O10" s="921">
        <v>1</v>
      </c>
      <c r="P10" s="921">
        <v>0</v>
      </c>
      <c r="Q10" s="921">
        <v>1</v>
      </c>
      <c r="R10" s="921">
        <v>2</v>
      </c>
      <c r="S10" s="921">
        <v>0</v>
      </c>
      <c r="T10" s="921">
        <v>0</v>
      </c>
      <c r="U10" s="921">
        <v>1</v>
      </c>
      <c r="V10" s="921">
        <v>3</v>
      </c>
      <c r="W10" s="246" t="s">
        <v>425</v>
      </c>
      <c r="X10" s="1577"/>
    </row>
    <row r="11" spans="1:24" s="283" customFormat="1" ht="29.25" customHeight="1" thickBot="1" x14ac:dyDescent="0.25">
      <c r="A11" s="1589" t="s">
        <v>1086</v>
      </c>
      <c r="B11" s="1590" t="s">
        <v>1087</v>
      </c>
      <c r="C11" s="288" t="s">
        <v>853</v>
      </c>
      <c r="D11" s="913">
        <f t="shared" si="0"/>
        <v>5</v>
      </c>
      <c r="E11" s="914">
        <v>0</v>
      </c>
      <c r="F11" s="915">
        <v>0</v>
      </c>
      <c r="G11" s="915">
        <v>0</v>
      </c>
      <c r="H11" s="915">
        <v>0</v>
      </c>
      <c r="I11" s="915">
        <v>2</v>
      </c>
      <c r="J11" s="915">
        <v>1</v>
      </c>
      <c r="K11" s="915">
        <v>0</v>
      </c>
      <c r="L11" s="915">
        <v>0</v>
      </c>
      <c r="M11" s="915">
        <v>0</v>
      </c>
      <c r="N11" s="915">
        <v>0</v>
      </c>
      <c r="O11" s="915">
        <v>1</v>
      </c>
      <c r="P11" s="915">
        <v>0</v>
      </c>
      <c r="Q11" s="915">
        <v>0</v>
      </c>
      <c r="R11" s="915">
        <v>0</v>
      </c>
      <c r="S11" s="915">
        <v>0</v>
      </c>
      <c r="T11" s="915">
        <v>1</v>
      </c>
      <c r="U11" s="915">
        <v>0</v>
      </c>
      <c r="V11" s="915">
        <v>0</v>
      </c>
      <c r="W11" s="288" t="s">
        <v>178</v>
      </c>
      <c r="X11" s="1578" t="s">
        <v>480</v>
      </c>
    </row>
    <row r="12" spans="1:24" s="283" customFormat="1" ht="21" customHeight="1" thickBot="1" x14ac:dyDescent="0.25">
      <c r="A12" s="1589"/>
      <c r="B12" s="1590"/>
      <c r="C12" s="247" t="s">
        <v>854</v>
      </c>
      <c r="D12" s="916">
        <f t="shared" si="0"/>
        <v>3</v>
      </c>
      <c r="E12" s="917">
        <v>0</v>
      </c>
      <c r="F12" s="918">
        <v>1</v>
      </c>
      <c r="G12" s="918">
        <v>0</v>
      </c>
      <c r="H12" s="918">
        <v>0</v>
      </c>
      <c r="I12" s="918">
        <v>0</v>
      </c>
      <c r="J12" s="918">
        <v>1</v>
      </c>
      <c r="K12" s="918">
        <v>0</v>
      </c>
      <c r="L12" s="918">
        <v>0</v>
      </c>
      <c r="M12" s="918">
        <v>0</v>
      </c>
      <c r="N12" s="918">
        <v>0</v>
      </c>
      <c r="O12" s="918">
        <v>0</v>
      </c>
      <c r="P12" s="918">
        <v>0</v>
      </c>
      <c r="Q12" s="918">
        <v>0</v>
      </c>
      <c r="R12" s="918">
        <v>0</v>
      </c>
      <c r="S12" s="918">
        <v>0</v>
      </c>
      <c r="T12" s="918">
        <v>0</v>
      </c>
      <c r="U12" s="918">
        <v>1</v>
      </c>
      <c r="V12" s="918">
        <v>0</v>
      </c>
      <c r="W12" s="247" t="s">
        <v>425</v>
      </c>
      <c r="X12" s="1579"/>
    </row>
    <row r="13" spans="1:24" s="284" customFormat="1" ht="13.5" customHeight="1" thickBot="1" x14ac:dyDescent="0.25">
      <c r="A13" s="1591" t="s">
        <v>1088</v>
      </c>
      <c r="B13" s="1585" t="s">
        <v>1089</v>
      </c>
      <c r="C13" s="246" t="s">
        <v>853</v>
      </c>
      <c r="D13" s="919">
        <f>SUM(E13:V13)</f>
        <v>30</v>
      </c>
      <c r="E13" s="920">
        <v>7</v>
      </c>
      <c r="F13" s="921">
        <v>3</v>
      </c>
      <c r="G13" s="921">
        <v>1</v>
      </c>
      <c r="H13" s="921">
        <v>5</v>
      </c>
      <c r="I13" s="921">
        <v>6</v>
      </c>
      <c r="J13" s="921">
        <v>4</v>
      </c>
      <c r="K13" s="921">
        <v>0</v>
      </c>
      <c r="L13" s="921">
        <v>2</v>
      </c>
      <c r="M13" s="921">
        <v>1</v>
      </c>
      <c r="N13" s="921">
        <v>0</v>
      </c>
      <c r="O13" s="921">
        <v>1</v>
      </c>
      <c r="P13" s="921">
        <v>0</v>
      </c>
      <c r="Q13" s="921">
        <v>0</v>
      </c>
      <c r="R13" s="921">
        <v>0</v>
      </c>
      <c r="S13" s="921">
        <v>0</v>
      </c>
      <c r="T13" s="921">
        <v>0</v>
      </c>
      <c r="U13" s="921">
        <v>0</v>
      </c>
      <c r="V13" s="921">
        <v>0</v>
      </c>
      <c r="W13" s="246" t="s">
        <v>178</v>
      </c>
      <c r="X13" s="1576" t="s">
        <v>369</v>
      </c>
    </row>
    <row r="14" spans="1:24" s="284" customFormat="1" ht="28.5" customHeight="1" thickBot="1" x14ac:dyDescent="0.25">
      <c r="A14" s="1591"/>
      <c r="B14" s="1585"/>
      <c r="C14" s="246" t="s">
        <v>854</v>
      </c>
      <c r="D14" s="919">
        <f>SUM(E14:V14)</f>
        <v>32</v>
      </c>
      <c r="E14" s="920">
        <v>4</v>
      </c>
      <c r="F14" s="921">
        <v>4</v>
      </c>
      <c r="G14" s="921">
        <v>4</v>
      </c>
      <c r="H14" s="921">
        <v>3</v>
      </c>
      <c r="I14" s="921">
        <v>5</v>
      </c>
      <c r="J14" s="921">
        <v>3</v>
      </c>
      <c r="K14" s="921">
        <v>0</v>
      </c>
      <c r="L14" s="921">
        <v>3</v>
      </c>
      <c r="M14" s="921">
        <v>2</v>
      </c>
      <c r="N14" s="921">
        <v>0</v>
      </c>
      <c r="O14" s="921">
        <v>1</v>
      </c>
      <c r="P14" s="921">
        <v>2</v>
      </c>
      <c r="Q14" s="921">
        <v>0</v>
      </c>
      <c r="R14" s="921">
        <v>0</v>
      </c>
      <c r="S14" s="921">
        <v>0</v>
      </c>
      <c r="T14" s="921">
        <v>0</v>
      </c>
      <c r="U14" s="921">
        <v>0</v>
      </c>
      <c r="V14" s="921">
        <v>1</v>
      </c>
      <c r="W14" s="246" t="s">
        <v>425</v>
      </c>
      <c r="X14" s="1577"/>
    </row>
    <row r="15" spans="1:24" s="283" customFormat="1" ht="13.5" customHeight="1" thickBot="1" x14ac:dyDescent="0.25">
      <c r="A15" s="1586" t="s">
        <v>1090</v>
      </c>
      <c r="B15" s="1587" t="s">
        <v>1091</v>
      </c>
      <c r="C15" s="288" t="s">
        <v>853</v>
      </c>
      <c r="D15" s="913">
        <f t="shared" si="0"/>
        <v>1</v>
      </c>
      <c r="E15" s="914">
        <v>1</v>
      </c>
      <c r="F15" s="915">
        <v>0</v>
      </c>
      <c r="G15" s="915">
        <v>0</v>
      </c>
      <c r="H15" s="915">
        <v>0</v>
      </c>
      <c r="I15" s="915">
        <v>0</v>
      </c>
      <c r="J15" s="915">
        <v>0</v>
      </c>
      <c r="K15" s="915">
        <v>0</v>
      </c>
      <c r="L15" s="915">
        <v>0</v>
      </c>
      <c r="M15" s="915">
        <v>0</v>
      </c>
      <c r="N15" s="915">
        <v>0</v>
      </c>
      <c r="O15" s="915">
        <v>0</v>
      </c>
      <c r="P15" s="915">
        <v>0</v>
      </c>
      <c r="Q15" s="915">
        <v>0</v>
      </c>
      <c r="R15" s="915">
        <v>0</v>
      </c>
      <c r="S15" s="915">
        <v>0</v>
      </c>
      <c r="T15" s="915">
        <v>0</v>
      </c>
      <c r="U15" s="915">
        <v>0</v>
      </c>
      <c r="V15" s="915">
        <v>0</v>
      </c>
      <c r="W15" s="288" t="s">
        <v>178</v>
      </c>
      <c r="X15" s="1578" t="s">
        <v>1079</v>
      </c>
    </row>
    <row r="16" spans="1:24" s="283" customFormat="1" ht="13.5" thickBot="1" x14ac:dyDescent="0.25">
      <c r="A16" s="1586"/>
      <c r="B16" s="1587"/>
      <c r="C16" s="247" t="s">
        <v>854</v>
      </c>
      <c r="D16" s="916">
        <f t="shared" si="0"/>
        <v>2</v>
      </c>
      <c r="E16" s="917">
        <v>0</v>
      </c>
      <c r="F16" s="918">
        <v>0</v>
      </c>
      <c r="G16" s="918">
        <v>0</v>
      </c>
      <c r="H16" s="918">
        <v>1</v>
      </c>
      <c r="I16" s="918">
        <v>0</v>
      </c>
      <c r="J16" s="918">
        <v>0</v>
      </c>
      <c r="K16" s="918">
        <v>0</v>
      </c>
      <c r="L16" s="918">
        <v>0</v>
      </c>
      <c r="M16" s="918">
        <v>0</v>
      </c>
      <c r="N16" s="918">
        <v>0</v>
      </c>
      <c r="O16" s="918">
        <v>0</v>
      </c>
      <c r="P16" s="918">
        <v>1</v>
      </c>
      <c r="Q16" s="918">
        <v>0</v>
      </c>
      <c r="R16" s="918">
        <v>0</v>
      </c>
      <c r="S16" s="918">
        <v>0</v>
      </c>
      <c r="T16" s="918">
        <v>0</v>
      </c>
      <c r="U16" s="918">
        <v>0</v>
      </c>
      <c r="V16" s="918">
        <v>0</v>
      </c>
      <c r="W16" s="247" t="s">
        <v>425</v>
      </c>
      <c r="X16" s="1579"/>
    </row>
    <row r="17" spans="1:25" s="284" customFormat="1" ht="13.5" customHeight="1" thickBot="1" x14ac:dyDescent="0.25">
      <c r="A17" s="1588" t="s">
        <v>1092</v>
      </c>
      <c r="B17" s="1580" t="s">
        <v>858</v>
      </c>
      <c r="C17" s="246" t="s">
        <v>853</v>
      </c>
      <c r="D17" s="919">
        <f t="shared" si="0"/>
        <v>3</v>
      </c>
      <c r="E17" s="920">
        <v>0</v>
      </c>
      <c r="F17" s="921">
        <v>1</v>
      </c>
      <c r="G17" s="921">
        <v>0</v>
      </c>
      <c r="H17" s="921">
        <v>0</v>
      </c>
      <c r="I17" s="921">
        <v>0</v>
      </c>
      <c r="J17" s="921">
        <v>0</v>
      </c>
      <c r="K17" s="921">
        <v>0</v>
      </c>
      <c r="L17" s="921">
        <v>0</v>
      </c>
      <c r="M17" s="921">
        <v>0</v>
      </c>
      <c r="N17" s="921">
        <v>0</v>
      </c>
      <c r="O17" s="921">
        <v>0</v>
      </c>
      <c r="P17" s="921">
        <v>0</v>
      </c>
      <c r="Q17" s="921">
        <v>0</v>
      </c>
      <c r="R17" s="921">
        <v>0</v>
      </c>
      <c r="S17" s="921">
        <v>1</v>
      </c>
      <c r="T17" s="921">
        <v>0</v>
      </c>
      <c r="U17" s="921">
        <v>1</v>
      </c>
      <c r="V17" s="921">
        <v>0</v>
      </c>
      <c r="W17" s="246" t="s">
        <v>178</v>
      </c>
      <c r="X17" s="1576" t="s">
        <v>371</v>
      </c>
    </row>
    <row r="18" spans="1:25" s="284" customFormat="1" ht="13.5" thickBot="1" x14ac:dyDescent="0.25">
      <c r="A18" s="1588"/>
      <c r="B18" s="1580"/>
      <c r="C18" s="246" t="s">
        <v>854</v>
      </c>
      <c r="D18" s="919">
        <f t="shared" si="0"/>
        <v>17</v>
      </c>
      <c r="E18" s="920">
        <v>3</v>
      </c>
      <c r="F18" s="921">
        <v>2</v>
      </c>
      <c r="G18" s="921">
        <v>1</v>
      </c>
      <c r="H18" s="921">
        <v>2</v>
      </c>
      <c r="I18" s="921">
        <v>0</v>
      </c>
      <c r="J18" s="921">
        <v>0</v>
      </c>
      <c r="K18" s="921">
        <v>0</v>
      </c>
      <c r="L18" s="921">
        <v>0</v>
      </c>
      <c r="M18" s="921">
        <v>0</v>
      </c>
      <c r="N18" s="921">
        <v>2</v>
      </c>
      <c r="O18" s="921">
        <v>0</v>
      </c>
      <c r="P18" s="921">
        <v>0</v>
      </c>
      <c r="Q18" s="921">
        <v>1</v>
      </c>
      <c r="R18" s="921">
        <v>1</v>
      </c>
      <c r="S18" s="921">
        <v>1</v>
      </c>
      <c r="T18" s="921">
        <v>0</v>
      </c>
      <c r="U18" s="921">
        <v>2</v>
      </c>
      <c r="V18" s="921">
        <v>2</v>
      </c>
      <c r="W18" s="246" t="s">
        <v>425</v>
      </c>
      <c r="X18" s="1577"/>
    </row>
    <row r="19" spans="1:25" s="283" customFormat="1" ht="13.5" customHeight="1" thickBot="1" x14ac:dyDescent="0.25">
      <c r="A19" s="1589" t="s">
        <v>1093</v>
      </c>
      <c r="B19" s="1590" t="s">
        <v>1094</v>
      </c>
      <c r="C19" s="288" t="s">
        <v>853</v>
      </c>
      <c r="D19" s="913">
        <f>SUM(E19:V19)</f>
        <v>1</v>
      </c>
      <c r="E19" s="914">
        <v>0</v>
      </c>
      <c r="F19" s="915">
        <v>1</v>
      </c>
      <c r="G19" s="915">
        <v>0</v>
      </c>
      <c r="H19" s="915">
        <v>0</v>
      </c>
      <c r="I19" s="915">
        <v>0</v>
      </c>
      <c r="J19" s="915">
        <v>0</v>
      </c>
      <c r="K19" s="915">
        <v>0</v>
      </c>
      <c r="L19" s="915">
        <v>0</v>
      </c>
      <c r="M19" s="915">
        <v>0</v>
      </c>
      <c r="N19" s="915">
        <v>0</v>
      </c>
      <c r="O19" s="915">
        <v>0</v>
      </c>
      <c r="P19" s="915">
        <v>0</v>
      </c>
      <c r="Q19" s="915">
        <v>0</v>
      </c>
      <c r="R19" s="915">
        <v>0</v>
      </c>
      <c r="S19" s="915">
        <v>0</v>
      </c>
      <c r="T19" s="915">
        <v>0</v>
      </c>
      <c r="U19" s="915">
        <v>0</v>
      </c>
      <c r="V19" s="915">
        <v>0</v>
      </c>
      <c r="W19" s="288" t="s">
        <v>178</v>
      </c>
      <c r="X19" s="1578" t="s">
        <v>1080</v>
      </c>
    </row>
    <row r="20" spans="1:25" s="283" customFormat="1" ht="13.5" thickBot="1" x14ac:dyDescent="0.25">
      <c r="A20" s="1589"/>
      <c r="B20" s="1590"/>
      <c r="C20" s="247" t="s">
        <v>854</v>
      </c>
      <c r="D20" s="916">
        <f t="shared" si="0"/>
        <v>0</v>
      </c>
      <c r="E20" s="917">
        <v>0</v>
      </c>
      <c r="F20" s="918">
        <v>0</v>
      </c>
      <c r="G20" s="918">
        <v>0</v>
      </c>
      <c r="H20" s="918">
        <v>0</v>
      </c>
      <c r="I20" s="918">
        <v>0</v>
      </c>
      <c r="J20" s="918">
        <v>0</v>
      </c>
      <c r="K20" s="918">
        <v>0</v>
      </c>
      <c r="L20" s="918">
        <v>0</v>
      </c>
      <c r="M20" s="918">
        <v>0</v>
      </c>
      <c r="N20" s="918">
        <v>0</v>
      </c>
      <c r="O20" s="918">
        <v>0</v>
      </c>
      <c r="P20" s="918">
        <v>0</v>
      </c>
      <c r="Q20" s="918">
        <v>0</v>
      </c>
      <c r="R20" s="918">
        <v>0</v>
      </c>
      <c r="S20" s="918">
        <v>0</v>
      </c>
      <c r="T20" s="918">
        <v>0</v>
      </c>
      <c r="U20" s="918">
        <v>0</v>
      </c>
      <c r="V20" s="918">
        <v>0</v>
      </c>
      <c r="W20" s="247" t="s">
        <v>425</v>
      </c>
      <c r="X20" s="1579"/>
    </row>
    <row r="21" spans="1:25" s="284" customFormat="1" ht="13.5" customHeight="1" thickBot="1" x14ac:dyDescent="0.25">
      <c r="A21" s="1588" t="s">
        <v>1095</v>
      </c>
      <c r="B21" s="1580" t="s">
        <v>985</v>
      </c>
      <c r="C21" s="246" t="s">
        <v>853</v>
      </c>
      <c r="D21" s="919">
        <f t="shared" si="0"/>
        <v>127</v>
      </c>
      <c r="E21" s="920">
        <v>21</v>
      </c>
      <c r="F21" s="921">
        <v>16</v>
      </c>
      <c r="G21" s="921">
        <v>8</v>
      </c>
      <c r="H21" s="921">
        <v>11</v>
      </c>
      <c r="I21" s="921">
        <v>16</v>
      </c>
      <c r="J21" s="921">
        <v>16</v>
      </c>
      <c r="K21" s="921">
        <v>11</v>
      </c>
      <c r="L21" s="921">
        <v>9</v>
      </c>
      <c r="M21" s="921">
        <v>7</v>
      </c>
      <c r="N21" s="921">
        <v>6</v>
      </c>
      <c r="O21" s="921">
        <v>2</v>
      </c>
      <c r="P21" s="921">
        <v>1</v>
      </c>
      <c r="Q21" s="921">
        <v>0</v>
      </c>
      <c r="R21" s="921">
        <v>1</v>
      </c>
      <c r="S21" s="921">
        <v>0</v>
      </c>
      <c r="T21" s="921">
        <v>0</v>
      </c>
      <c r="U21" s="921">
        <v>1</v>
      </c>
      <c r="V21" s="921">
        <v>1</v>
      </c>
      <c r="W21" s="246" t="s">
        <v>178</v>
      </c>
      <c r="X21" s="1576" t="s">
        <v>309</v>
      </c>
    </row>
    <row r="22" spans="1:25" s="284" customFormat="1" ht="13.5" thickBot="1" x14ac:dyDescent="0.25">
      <c r="A22" s="1588"/>
      <c r="B22" s="1580"/>
      <c r="C22" s="246" t="s">
        <v>854</v>
      </c>
      <c r="D22" s="919">
        <f t="shared" si="0"/>
        <v>87</v>
      </c>
      <c r="E22" s="920">
        <v>16</v>
      </c>
      <c r="F22" s="921">
        <v>16</v>
      </c>
      <c r="G22" s="921">
        <v>10</v>
      </c>
      <c r="H22" s="921">
        <v>16</v>
      </c>
      <c r="I22" s="921">
        <v>11</v>
      </c>
      <c r="J22" s="921">
        <v>5</v>
      </c>
      <c r="K22" s="921">
        <v>4</v>
      </c>
      <c r="L22" s="921">
        <v>4</v>
      </c>
      <c r="M22" s="921">
        <v>1</v>
      </c>
      <c r="N22" s="921">
        <v>1</v>
      </c>
      <c r="O22" s="921">
        <v>1</v>
      </c>
      <c r="P22" s="921">
        <v>0</v>
      </c>
      <c r="Q22" s="921">
        <v>1</v>
      </c>
      <c r="R22" s="921">
        <v>0</v>
      </c>
      <c r="S22" s="921">
        <v>0</v>
      </c>
      <c r="T22" s="921">
        <v>0</v>
      </c>
      <c r="U22" s="921">
        <v>0</v>
      </c>
      <c r="V22" s="921">
        <v>1</v>
      </c>
      <c r="W22" s="246" t="s">
        <v>425</v>
      </c>
      <c r="X22" s="1577"/>
    </row>
    <row r="23" spans="1:25" s="283" customFormat="1" ht="13.5" customHeight="1" thickBot="1" x14ac:dyDescent="0.25">
      <c r="A23" s="1586" t="s">
        <v>1096</v>
      </c>
      <c r="B23" s="1587"/>
      <c r="C23" s="288" t="s">
        <v>853</v>
      </c>
      <c r="D23" s="913">
        <f t="shared" si="0"/>
        <v>49</v>
      </c>
      <c r="E23" s="914">
        <v>13</v>
      </c>
      <c r="F23" s="915">
        <v>8</v>
      </c>
      <c r="G23" s="915">
        <v>6</v>
      </c>
      <c r="H23" s="915">
        <v>5</v>
      </c>
      <c r="I23" s="915">
        <v>6</v>
      </c>
      <c r="J23" s="915">
        <v>3</v>
      </c>
      <c r="K23" s="915">
        <v>0</v>
      </c>
      <c r="L23" s="915">
        <v>1</v>
      </c>
      <c r="M23" s="915">
        <v>2</v>
      </c>
      <c r="N23" s="915">
        <v>1</v>
      </c>
      <c r="O23" s="915">
        <v>0</v>
      </c>
      <c r="P23" s="915">
        <v>3</v>
      </c>
      <c r="Q23" s="915">
        <v>1</v>
      </c>
      <c r="R23" s="915">
        <v>0</v>
      </c>
      <c r="S23" s="915">
        <v>0</v>
      </c>
      <c r="T23" s="915">
        <v>0</v>
      </c>
      <c r="U23" s="915"/>
      <c r="V23" s="915">
        <v>0</v>
      </c>
      <c r="W23" s="288" t="s">
        <v>178</v>
      </c>
      <c r="X23" s="1578" t="s">
        <v>310</v>
      </c>
    </row>
    <row r="24" spans="1:25" s="283" customFormat="1" ht="13.5" thickBot="1" x14ac:dyDescent="0.25">
      <c r="A24" s="1586"/>
      <c r="B24" s="1587"/>
      <c r="C24" s="247" t="s">
        <v>854</v>
      </c>
      <c r="D24" s="916">
        <f t="shared" si="0"/>
        <v>50</v>
      </c>
      <c r="E24" s="917">
        <v>18</v>
      </c>
      <c r="F24" s="918">
        <v>6</v>
      </c>
      <c r="G24" s="918">
        <v>7</v>
      </c>
      <c r="H24" s="918">
        <v>5</v>
      </c>
      <c r="I24" s="918">
        <v>5</v>
      </c>
      <c r="J24" s="918">
        <v>1</v>
      </c>
      <c r="K24" s="918">
        <v>0</v>
      </c>
      <c r="L24" s="918">
        <v>1</v>
      </c>
      <c r="M24" s="918">
        <v>0</v>
      </c>
      <c r="N24" s="918">
        <v>0</v>
      </c>
      <c r="O24" s="918">
        <v>1</v>
      </c>
      <c r="P24" s="918">
        <v>0</v>
      </c>
      <c r="Q24" s="918">
        <v>1</v>
      </c>
      <c r="R24" s="918">
        <v>1</v>
      </c>
      <c r="S24" s="918">
        <v>1</v>
      </c>
      <c r="T24" s="918">
        <v>2</v>
      </c>
      <c r="U24" s="918">
        <v>0</v>
      </c>
      <c r="V24" s="918">
        <v>1</v>
      </c>
      <c r="W24" s="247" t="s">
        <v>425</v>
      </c>
      <c r="X24" s="1579"/>
    </row>
    <row r="25" spans="1:25" s="284" customFormat="1" ht="13.5" customHeight="1" thickBot="1" x14ac:dyDescent="0.25">
      <c r="A25" s="1588" t="s">
        <v>1097</v>
      </c>
      <c r="B25" s="1580" t="s">
        <v>859</v>
      </c>
      <c r="C25" s="246" t="s">
        <v>853</v>
      </c>
      <c r="D25" s="919">
        <f t="shared" si="0"/>
        <v>22</v>
      </c>
      <c r="E25" s="920">
        <v>2</v>
      </c>
      <c r="F25" s="921">
        <v>0</v>
      </c>
      <c r="G25" s="921">
        <v>2</v>
      </c>
      <c r="H25" s="921">
        <v>1</v>
      </c>
      <c r="I25" s="921">
        <v>3</v>
      </c>
      <c r="J25" s="921">
        <v>3</v>
      </c>
      <c r="K25" s="921">
        <v>2</v>
      </c>
      <c r="L25" s="921">
        <v>1</v>
      </c>
      <c r="M25" s="921">
        <v>2</v>
      </c>
      <c r="N25" s="921">
        <v>0</v>
      </c>
      <c r="O25" s="921">
        <v>3</v>
      </c>
      <c r="P25" s="921">
        <v>1</v>
      </c>
      <c r="Q25" s="921">
        <v>1</v>
      </c>
      <c r="R25" s="921">
        <v>0</v>
      </c>
      <c r="S25" s="921">
        <v>0</v>
      </c>
      <c r="T25" s="921">
        <v>0</v>
      </c>
      <c r="U25" s="921">
        <v>0</v>
      </c>
      <c r="V25" s="921">
        <v>1</v>
      </c>
      <c r="W25" s="246" t="s">
        <v>178</v>
      </c>
      <c r="X25" s="1576" t="s">
        <v>375</v>
      </c>
      <c r="Y25" s="283"/>
    </row>
    <row r="26" spans="1:25" s="284" customFormat="1" ht="13.5" thickBot="1" x14ac:dyDescent="0.25">
      <c r="A26" s="1588"/>
      <c r="B26" s="1580"/>
      <c r="C26" s="246" t="s">
        <v>854</v>
      </c>
      <c r="D26" s="919">
        <f t="shared" si="0"/>
        <v>12</v>
      </c>
      <c r="E26" s="920">
        <v>0</v>
      </c>
      <c r="F26" s="921">
        <v>1</v>
      </c>
      <c r="G26" s="921">
        <v>4</v>
      </c>
      <c r="H26" s="921">
        <v>1</v>
      </c>
      <c r="I26" s="921">
        <v>3</v>
      </c>
      <c r="J26" s="921">
        <v>2</v>
      </c>
      <c r="K26" s="921">
        <v>1</v>
      </c>
      <c r="L26" s="921">
        <v>0</v>
      </c>
      <c r="M26" s="921">
        <v>0</v>
      </c>
      <c r="N26" s="921">
        <v>0</v>
      </c>
      <c r="O26" s="921">
        <v>0</v>
      </c>
      <c r="P26" s="921">
        <v>0</v>
      </c>
      <c r="Q26" s="921">
        <v>0</v>
      </c>
      <c r="R26" s="921">
        <v>0</v>
      </c>
      <c r="S26" s="921">
        <v>0</v>
      </c>
      <c r="T26" s="921">
        <v>0</v>
      </c>
      <c r="U26" s="921">
        <v>0</v>
      </c>
      <c r="V26" s="921">
        <v>0</v>
      </c>
      <c r="W26" s="246" t="s">
        <v>425</v>
      </c>
      <c r="X26" s="1577"/>
    </row>
    <row r="27" spans="1:25" s="283" customFormat="1" ht="13.5" customHeight="1" thickBot="1" x14ac:dyDescent="0.25">
      <c r="A27" s="1589" t="s">
        <v>1098</v>
      </c>
      <c r="B27" s="1590" t="s">
        <v>860</v>
      </c>
      <c r="C27" s="288" t="s">
        <v>853</v>
      </c>
      <c r="D27" s="913">
        <f t="shared" si="0"/>
        <v>1</v>
      </c>
      <c r="E27" s="914">
        <v>0</v>
      </c>
      <c r="F27" s="915">
        <v>0</v>
      </c>
      <c r="G27" s="915">
        <v>0</v>
      </c>
      <c r="H27" s="915">
        <v>0</v>
      </c>
      <c r="I27" s="915">
        <v>0</v>
      </c>
      <c r="J27" s="915">
        <v>1</v>
      </c>
      <c r="K27" s="915">
        <v>0</v>
      </c>
      <c r="L27" s="915">
        <v>0</v>
      </c>
      <c r="M27" s="915">
        <v>0</v>
      </c>
      <c r="N27" s="915">
        <v>0</v>
      </c>
      <c r="O27" s="915">
        <v>0</v>
      </c>
      <c r="P27" s="915">
        <v>0</v>
      </c>
      <c r="Q27" s="915">
        <v>0</v>
      </c>
      <c r="R27" s="915">
        <v>0</v>
      </c>
      <c r="S27" s="915">
        <v>0</v>
      </c>
      <c r="T27" s="915">
        <v>0</v>
      </c>
      <c r="U27" s="915">
        <v>0</v>
      </c>
      <c r="V27" s="915">
        <v>0</v>
      </c>
      <c r="W27" s="288" t="s">
        <v>178</v>
      </c>
      <c r="X27" s="1578" t="s">
        <v>311</v>
      </c>
    </row>
    <row r="28" spans="1:25" s="283" customFormat="1" ht="13.5" thickBot="1" x14ac:dyDescent="0.25">
      <c r="A28" s="1589"/>
      <c r="B28" s="1590"/>
      <c r="C28" s="247" t="s">
        <v>854</v>
      </c>
      <c r="D28" s="916">
        <f t="shared" si="0"/>
        <v>2</v>
      </c>
      <c r="E28" s="917">
        <v>0</v>
      </c>
      <c r="F28" s="918">
        <v>1</v>
      </c>
      <c r="G28" s="918">
        <v>0</v>
      </c>
      <c r="H28" s="918">
        <v>1</v>
      </c>
      <c r="I28" s="918">
        <v>0</v>
      </c>
      <c r="J28" s="918">
        <v>0</v>
      </c>
      <c r="K28" s="918">
        <v>0</v>
      </c>
      <c r="L28" s="918">
        <v>0</v>
      </c>
      <c r="M28" s="918">
        <v>0</v>
      </c>
      <c r="N28" s="918">
        <v>0</v>
      </c>
      <c r="O28" s="918">
        <v>0</v>
      </c>
      <c r="P28" s="918">
        <v>0</v>
      </c>
      <c r="Q28" s="918">
        <v>0</v>
      </c>
      <c r="R28" s="918">
        <v>0</v>
      </c>
      <c r="S28" s="918">
        <v>0</v>
      </c>
      <c r="T28" s="918">
        <v>0</v>
      </c>
      <c r="U28" s="918">
        <v>0</v>
      </c>
      <c r="V28" s="918">
        <v>0</v>
      </c>
      <c r="W28" s="247" t="s">
        <v>425</v>
      </c>
      <c r="X28" s="1579"/>
    </row>
    <row r="29" spans="1:25" s="284" customFormat="1" ht="13.5" customHeight="1" thickBot="1" x14ac:dyDescent="0.25">
      <c r="A29" s="1588" t="s">
        <v>1099</v>
      </c>
      <c r="B29" s="1580" t="s">
        <v>861</v>
      </c>
      <c r="C29" s="246" t="s">
        <v>853</v>
      </c>
      <c r="D29" s="919">
        <f t="shared" si="0"/>
        <v>1</v>
      </c>
      <c r="E29" s="920">
        <v>0</v>
      </c>
      <c r="F29" s="921">
        <v>0</v>
      </c>
      <c r="G29" s="921">
        <v>0</v>
      </c>
      <c r="H29" s="921">
        <v>0</v>
      </c>
      <c r="I29" s="921">
        <v>1</v>
      </c>
      <c r="J29" s="921">
        <v>0</v>
      </c>
      <c r="K29" s="921">
        <v>0</v>
      </c>
      <c r="L29" s="921">
        <v>0</v>
      </c>
      <c r="M29" s="921">
        <v>0</v>
      </c>
      <c r="N29" s="921">
        <v>0</v>
      </c>
      <c r="O29" s="921">
        <v>0</v>
      </c>
      <c r="P29" s="921">
        <v>0</v>
      </c>
      <c r="Q29" s="921">
        <v>0</v>
      </c>
      <c r="R29" s="921">
        <v>0</v>
      </c>
      <c r="S29" s="921">
        <v>0</v>
      </c>
      <c r="T29" s="921">
        <v>0</v>
      </c>
      <c r="U29" s="921">
        <v>0</v>
      </c>
      <c r="V29" s="921">
        <v>0</v>
      </c>
      <c r="W29" s="246" t="s">
        <v>178</v>
      </c>
      <c r="X29" s="1576" t="s">
        <v>505</v>
      </c>
    </row>
    <row r="30" spans="1:25" s="284" customFormat="1" ht="13.5" thickBot="1" x14ac:dyDescent="0.25">
      <c r="A30" s="1588"/>
      <c r="B30" s="1580"/>
      <c r="C30" s="246" t="s">
        <v>854</v>
      </c>
      <c r="D30" s="919">
        <f t="shared" si="0"/>
        <v>2</v>
      </c>
      <c r="E30" s="920">
        <v>0</v>
      </c>
      <c r="F30" s="921">
        <v>0</v>
      </c>
      <c r="G30" s="921">
        <v>1</v>
      </c>
      <c r="H30" s="921">
        <v>0</v>
      </c>
      <c r="I30" s="921">
        <v>0</v>
      </c>
      <c r="J30" s="921">
        <v>0</v>
      </c>
      <c r="K30" s="921">
        <v>0</v>
      </c>
      <c r="L30" s="921">
        <v>1</v>
      </c>
      <c r="M30" s="921">
        <v>0</v>
      </c>
      <c r="N30" s="921">
        <v>0</v>
      </c>
      <c r="O30" s="921">
        <v>0</v>
      </c>
      <c r="P30" s="921">
        <v>0</v>
      </c>
      <c r="Q30" s="921">
        <v>0</v>
      </c>
      <c r="R30" s="921">
        <v>0</v>
      </c>
      <c r="S30" s="921">
        <v>0</v>
      </c>
      <c r="T30" s="921">
        <v>0</v>
      </c>
      <c r="U30" s="921">
        <v>0</v>
      </c>
      <c r="V30" s="921">
        <v>0</v>
      </c>
      <c r="W30" s="246" t="s">
        <v>425</v>
      </c>
      <c r="X30" s="1577"/>
    </row>
    <row r="31" spans="1:25" s="283" customFormat="1" ht="13.5" customHeight="1" thickBot="1" x14ac:dyDescent="0.25">
      <c r="A31" s="1586" t="s">
        <v>1100</v>
      </c>
      <c r="B31" s="1587" t="s">
        <v>862</v>
      </c>
      <c r="C31" s="288" t="s">
        <v>853</v>
      </c>
      <c r="D31" s="913">
        <f t="shared" si="0"/>
        <v>8</v>
      </c>
      <c r="E31" s="914">
        <v>2</v>
      </c>
      <c r="F31" s="915">
        <v>2</v>
      </c>
      <c r="G31" s="915">
        <v>1</v>
      </c>
      <c r="H31" s="915">
        <v>0</v>
      </c>
      <c r="I31" s="915">
        <v>1</v>
      </c>
      <c r="J31" s="915">
        <v>1</v>
      </c>
      <c r="K31" s="915">
        <v>1</v>
      </c>
      <c r="L31" s="915">
        <v>0</v>
      </c>
      <c r="M31" s="915">
        <v>0</v>
      </c>
      <c r="N31" s="915">
        <v>0</v>
      </c>
      <c r="O31" s="915">
        <v>0</v>
      </c>
      <c r="P31" s="915">
        <v>0</v>
      </c>
      <c r="Q31" s="915">
        <v>0</v>
      </c>
      <c r="R31" s="915">
        <v>0</v>
      </c>
      <c r="S31" s="915">
        <v>0</v>
      </c>
      <c r="T31" s="915">
        <v>0</v>
      </c>
      <c r="U31" s="915">
        <v>0</v>
      </c>
      <c r="V31" s="915">
        <v>0</v>
      </c>
      <c r="W31" s="288" t="s">
        <v>178</v>
      </c>
      <c r="X31" s="1578" t="s">
        <v>396</v>
      </c>
    </row>
    <row r="32" spans="1:25" s="283" customFormat="1" ht="13.5" thickBot="1" x14ac:dyDescent="0.25">
      <c r="A32" s="1586"/>
      <c r="B32" s="1587"/>
      <c r="C32" s="247" t="s">
        <v>854</v>
      </c>
      <c r="D32" s="916">
        <f t="shared" si="0"/>
        <v>9</v>
      </c>
      <c r="E32" s="917">
        <v>2</v>
      </c>
      <c r="F32" s="918">
        <v>1</v>
      </c>
      <c r="G32" s="918">
        <v>0</v>
      </c>
      <c r="H32" s="918">
        <v>2</v>
      </c>
      <c r="I32" s="918">
        <v>1</v>
      </c>
      <c r="J32" s="918">
        <v>0</v>
      </c>
      <c r="K32" s="918">
        <v>2</v>
      </c>
      <c r="L32" s="918">
        <v>0</v>
      </c>
      <c r="M32" s="918">
        <v>0</v>
      </c>
      <c r="N32" s="918">
        <v>1</v>
      </c>
      <c r="O32" s="918">
        <v>0</v>
      </c>
      <c r="P32" s="918">
        <v>0</v>
      </c>
      <c r="Q32" s="918">
        <v>0</v>
      </c>
      <c r="R32" s="918">
        <v>0</v>
      </c>
      <c r="S32" s="918">
        <v>0</v>
      </c>
      <c r="T32" s="918">
        <v>0</v>
      </c>
      <c r="U32" s="918">
        <v>0</v>
      </c>
      <c r="V32" s="918">
        <v>0</v>
      </c>
      <c r="W32" s="247" t="s">
        <v>425</v>
      </c>
      <c r="X32" s="1579"/>
    </row>
    <row r="33" spans="1:24" s="284" customFormat="1" ht="13.5" customHeight="1" thickBot="1" x14ac:dyDescent="0.25">
      <c r="A33" s="1588" t="s">
        <v>1101</v>
      </c>
      <c r="B33" s="1580" t="s">
        <v>863</v>
      </c>
      <c r="C33" s="246" t="s">
        <v>853</v>
      </c>
      <c r="D33" s="919">
        <f t="shared" si="0"/>
        <v>9</v>
      </c>
      <c r="E33" s="920">
        <v>0</v>
      </c>
      <c r="F33" s="921">
        <v>0</v>
      </c>
      <c r="G33" s="921">
        <v>0</v>
      </c>
      <c r="H33" s="921">
        <v>0</v>
      </c>
      <c r="I33" s="921">
        <v>0</v>
      </c>
      <c r="J33" s="921">
        <v>0</v>
      </c>
      <c r="K33" s="921">
        <v>0</v>
      </c>
      <c r="L33" s="921">
        <v>0</v>
      </c>
      <c r="M33" s="921">
        <v>0</v>
      </c>
      <c r="N33" s="921">
        <v>0</v>
      </c>
      <c r="O33" s="921">
        <v>0</v>
      </c>
      <c r="P33" s="921">
        <v>0</v>
      </c>
      <c r="Q33" s="921">
        <v>0</v>
      </c>
      <c r="R33" s="921">
        <v>0</v>
      </c>
      <c r="S33" s="921">
        <v>0</v>
      </c>
      <c r="T33" s="921">
        <v>0</v>
      </c>
      <c r="U33" s="921">
        <v>0</v>
      </c>
      <c r="V33" s="921">
        <v>9</v>
      </c>
      <c r="W33" s="246" t="s">
        <v>178</v>
      </c>
      <c r="X33" s="1576" t="s">
        <v>476</v>
      </c>
    </row>
    <row r="34" spans="1:24" s="284" customFormat="1" ht="13.5" thickBot="1" x14ac:dyDescent="0.25">
      <c r="A34" s="1588"/>
      <c r="B34" s="1580"/>
      <c r="C34" s="246" t="s">
        <v>854</v>
      </c>
      <c r="D34" s="919">
        <f t="shared" si="0"/>
        <v>10</v>
      </c>
      <c r="E34" s="920">
        <v>0</v>
      </c>
      <c r="F34" s="921">
        <v>0</v>
      </c>
      <c r="G34" s="921">
        <v>0</v>
      </c>
      <c r="H34" s="921">
        <v>0</v>
      </c>
      <c r="I34" s="921">
        <v>0</v>
      </c>
      <c r="J34" s="921">
        <v>0</v>
      </c>
      <c r="K34" s="921">
        <v>0</v>
      </c>
      <c r="L34" s="921">
        <v>0</v>
      </c>
      <c r="M34" s="921">
        <v>0</v>
      </c>
      <c r="N34" s="921">
        <v>0</v>
      </c>
      <c r="O34" s="921">
        <v>0</v>
      </c>
      <c r="P34" s="921">
        <v>0</v>
      </c>
      <c r="Q34" s="921">
        <v>0</v>
      </c>
      <c r="R34" s="921">
        <v>0</v>
      </c>
      <c r="S34" s="921">
        <v>0</v>
      </c>
      <c r="T34" s="921">
        <v>0</v>
      </c>
      <c r="U34" s="921">
        <v>0</v>
      </c>
      <c r="V34" s="921">
        <v>10</v>
      </c>
      <c r="W34" s="246" t="s">
        <v>425</v>
      </c>
      <c r="X34" s="1577"/>
    </row>
    <row r="35" spans="1:24" s="283" customFormat="1" ht="21" customHeight="1" thickBot="1" x14ac:dyDescent="0.25">
      <c r="A35" s="1586" t="s">
        <v>1102</v>
      </c>
      <c r="B35" s="1587" t="s">
        <v>1103</v>
      </c>
      <c r="C35" s="288" t="s">
        <v>853</v>
      </c>
      <c r="D35" s="913">
        <f t="shared" si="0"/>
        <v>9</v>
      </c>
      <c r="E35" s="914">
        <v>0</v>
      </c>
      <c r="F35" s="915">
        <v>0</v>
      </c>
      <c r="G35" s="915">
        <v>0</v>
      </c>
      <c r="H35" s="915">
        <v>1</v>
      </c>
      <c r="I35" s="915">
        <v>1</v>
      </c>
      <c r="J35" s="915">
        <v>0</v>
      </c>
      <c r="K35" s="915">
        <v>0</v>
      </c>
      <c r="L35" s="915">
        <v>0</v>
      </c>
      <c r="M35" s="915">
        <v>0</v>
      </c>
      <c r="N35" s="915">
        <v>0</v>
      </c>
      <c r="O35" s="915">
        <v>0</v>
      </c>
      <c r="P35" s="915">
        <v>0</v>
      </c>
      <c r="Q35" s="915">
        <v>0</v>
      </c>
      <c r="R35" s="915">
        <v>0</v>
      </c>
      <c r="S35" s="915">
        <v>0</v>
      </c>
      <c r="T35" s="915">
        <v>0</v>
      </c>
      <c r="U35" s="915">
        <v>0</v>
      </c>
      <c r="V35" s="915">
        <v>7</v>
      </c>
      <c r="W35" s="288" t="s">
        <v>178</v>
      </c>
      <c r="X35" s="1583" t="s">
        <v>397</v>
      </c>
    </row>
    <row r="36" spans="1:24" s="283" customFormat="1" ht="21" customHeight="1" thickBot="1" x14ac:dyDescent="0.25">
      <c r="A36" s="1586"/>
      <c r="B36" s="1587"/>
      <c r="C36" s="247" t="s">
        <v>854</v>
      </c>
      <c r="D36" s="916">
        <f t="shared" si="0"/>
        <v>8</v>
      </c>
      <c r="E36" s="917">
        <v>0</v>
      </c>
      <c r="F36" s="918">
        <v>0</v>
      </c>
      <c r="G36" s="918">
        <v>0</v>
      </c>
      <c r="H36" s="918">
        <v>0</v>
      </c>
      <c r="I36" s="918">
        <v>0</v>
      </c>
      <c r="J36" s="918">
        <v>0</v>
      </c>
      <c r="K36" s="918">
        <v>0</v>
      </c>
      <c r="L36" s="918">
        <v>0</v>
      </c>
      <c r="M36" s="918">
        <v>0</v>
      </c>
      <c r="N36" s="918">
        <v>0</v>
      </c>
      <c r="O36" s="918">
        <v>0</v>
      </c>
      <c r="P36" s="918">
        <v>0</v>
      </c>
      <c r="Q36" s="918">
        <v>0</v>
      </c>
      <c r="R36" s="918">
        <v>1</v>
      </c>
      <c r="S36" s="918">
        <v>0</v>
      </c>
      <c r="T36" s="918">
        <v>1</v>
      </c>
      <c r="U36" s="918">
        <v>2</v>
      </c>
      <c r="V36" s="918">
        <v>4</v>
      </c>
      <c r="W36" s="247" t="s">
        <v>425</v>
      </c>
      <c r="X36" s="1584"/>
    </row>
    <row r="37" spans="1:24" s="284" customFormat="1" ht="16.5" customHeight="1" thickBot="1" x14ac:dyDescent="0.25">
      <c r="A37" s="1588" t="s">
        <v>1104</v>
      </c>
      <c r="B37" s="1580" t="s">
        <v>1105</v>
      </c>
      <c r="C37" s="246" t="s">
        <v>853</v>
      </c>
      <c r="D37" s="919">
        <f t="shared" si="0"/>
        <v>40</v>
      </c>
      <c r="E37" s="920">
        <v>6</v>
      </c>
      <c r="F37" s="921">
        <v>1</v>
      </c>
      <c r="G37" s="921">
        <v>3</v>
      </c>
      <c r="H37" s="921">
        <v>3</v>
      </c>
      <c r="I37" s="921">
        <v>5</v>
      </c>
      <c r="J37" s="921">
        <v>2</v>
      </c>
      <c r="K37" s="921">
        <v>5</v>
      </c>
      <c r="L37" s="921">
        <v>2</v>
      </c>
      <c r="M37" s="921">
        <v>1</v>
      </c>
      <c r="N37" s="921">
        <v>2</v>
      </c>
      <c r="O37" s="921">
        <v>1</v>
      </c>
      <c r="P37" s="921">
        <v>0</v>
      </c>
      <c r="Q37" s="921">
        <v>2</v>
      </c>
      <c r="R37" s="921">
        <v>2</v>
      </c>
      <c r="S37" s="921">
        <v>2</v>
      </c>
      <c r="T37" s="921">
        <v>1</v>
      </c>
      <c r="U37" s="921">
        <v>0</v>
      </c>
      <c r="V37" s="921">
        <v>2</v>
      </c>
      <c r="W37" s="246" t="s">
        <v>178</v>
      </c>
      <c r="X37" s="1576" t="s">
        <v>382</v>
      </c>
    </row>
    <row r="38" spans="1:24" s="284" customFormat="1" ht="19.5" customHeight="1" thickBot="1" x14ac:dyDescent="0.25">
      <c r="A38" s="1588"/>
      <c r="B38" s="1580"/>
      <c r="C38" s="246" t="s">
        <v>854</v>
      </c>
      <c r="D38" s="919">
        <f t="shared" si="0"/>
        <v>35</v>
      </c>
      <c r="E38" s="920">
        <v>9</v>
      </c>
      <c r="F38" s="921">
        <v>7</v>
      </c>
      <c r="G38" s="921">
        <v>5</v>
      </c>
      <c r="H38" s="921">
        <v>6</v>
      </c>
      <c r="I38" s="921">
        <v>2</v>
      </c>
      <c r="J38" s="921">
        <v>2</v>
      </c>
      <c r="K38" s="921">
        <v>1</v>
      </c>
      <c r="L38" s="921">
        <v>0</v>
      </c>
      <c r="M38" s="921">
        <v>0</v>
      </c>
      <c r="N38" s="921">
        <v>0</v>
      </c>
      <c r="O38" s="921">
        <v>0</v>
      </c>
      <c r="P38" s="921">
        <v>0</v>
      </c>
      <c r="Q38" s="921">
        <v>0</v>
      </c>
      <c r="R38" s="921">
        <v>0</v>
      </c>
      <c r="S38" s="921">
        <v>0</v>
      </c>
      <c r="T38" s="921">
        <v>0</v>
      </c>
      <c r="U38" s="921">
        <v>0</v>
      </c>
      <c r="V38" s="921">
        <v>3</v>
      </c>
      <c r="W38" s="246" t="s">
        <v>425</v>
      </c>
      <c r="X38" s="1577"/>
    </row>
    <row r="39" spans="1:24" s="283" customFormat="1" ht="13.5" customHeight="1" thickBot="1" x14ac:dyDescent="0.25">
      <c r="A39" s="1589" t="s">
        <v>1106</v>
      </c>
      <c r="B39" s="1590" t="s">
        <v>1107</v>
      </c>
      <c r="C39" s="288" t="s">
        <v>853</v>
      </c>
      <c r="D39" s="913">
        <f t="shared" si="0"/>
        <v>1</v>
      </c>
      <c r="E39" s="914">
        <v>0</v>
      </c>
      <c r="F39" s="915">
        <v>0</v>
      </c>
      <c r="G39" s="915">
        <v>0</v>
      </c>
      <c r="H39" s="915">
        <v>0</v>
      </c>
      <c r="I39" s="915">
        <v>0</v>
      </c>
      <c r="J39" s="915">
        <v>0</v>
      </c>
      <c r="K39" s="915">
        <v>0</v>
      </c>
      <c r="L39" s="915">
        <v>0</v>
      </c>
      <c r="M39" s="915">
        <v>0</v>
      </c>
      <c r="N39" s="915">
        <v>0</v>
      </c>
      <c r="O39" s="915">
        <v>0</v>
      </c>
      <c r="P39" s="915">
        <v>0</v>
      </c>
      <c r="Q39" s="915">
        <v>1</v>
      </c>
      <c r="R39" s="915">
        <v>0</v>
      </c>
      <c r="S39" s="915">
        <v>0</v>
      </c>
      <c r="T39" s="915">
        <v>0</v>
      </c>
      <c r="U39" s="915">
        <v>0</v>
      </c>
      <c r="V39" s="915">
        <v>0</v>
      </c>
      <c r="W39" s="288" t="s">
        <v>178</v>
      </c>
      <c r="X39" s="1578" t="s">
        <v>1081</v>
      </c>
    </row>
    <row r="40" spans="1:24" s="283" customFormat="1" ht="13.5" customHeight="1" thickBot="1" x14ac:dyDescent="0.25">
      <c r="A40" s="1589"/>
      <c r="B40" s="1590"/>
      <c r="C40" s="247" t="s">
        <v>854</v>
      </c>
      <c r="D40" s="916">
        <f t="shared" si="0"/>
        <v>1</v>
      </c>
      <c r="E40" s="917">
        <v>0</v>
      </c>
      <c r="F40" s="918">
        <v>0</v>
      </c>
      <c r="G40" s="918">
        <v>0</v>
      </c>
      <c r="H40" s="918">
        <v>0</v>
      </c>
      <c r="I40" s="918">
        <v>1</v>
      </c>
      <c r="J40" s="918">
        <v>0</v>
      </c>
      <c r="K40" s="918">
        <v>0</v>
      </c>
      <c r="L40" s="918">
        <v>0</v>
      </c>
      <c r="M40" s="918">
        <v>0</v>
      </c>
      <c r="N40" s="918">
        <v>0</v>
      </c>
      <c r="O40" s="918">
        <v>0</v>
      </c>
      <c r="P40" s="918">
        <v>0</v>
      </c>
      <c r="Q40" s="918">
        <v>0</v>
      </c>
      <c r="R40" s="918">
        <v>0</v>
      </c>
      <c r="S40" s="918">
        <v>0</v>
      </c>
      <c r="T40" s="918">
        <v>0</v>
      </c>
      <c r="U40" s="918">
        <v>0</v>
      </c>
      <c r="V40" s="918">
        <v>0</v>
      </c>
      <c r="W40" s="247" t="s">
        <v>425</v>
      </c>
      <c r="X40" s="1579"/>
    </row>
    <row r="41" spans="1:24" s="284" customFormat="1" ht="13.5" customHeight="1" thickBot="1" x14ac:dyDescent="0.25">
      <c r="A41" s="1588" t="s">
        <v>1108</v>
      </c>
      <c r="B41" s="1580" t="s">
        <v>866</v>
      </c>
      <c r="C41" s="246" t="s">
        <v>853</v>
      </c>
      <c r="D41" s="919">
        <f t="shared" si="0"/>
        <v>53</v>
      </c>
      <c r="E41" s="920">
        <v>1</v>
      </c>
      <c r="F41" s="921">
        <v>0</v>
      </c>
      <c r="G41" s="921">
        <v>1</v>
      </c>
      <c r="H41" s="921">
        <v>2</v>
      </c>
      <c r="I41" s="921">
        <v>0</v>
      </c>
      <c r="J41" s="921">
        <v>1</v>
      </c>
      <c r="K41" s="921">
        <v>1</v>
      </c>
      <c r="L41" s="921">
        <v>1</v>
      </c>
      <c r="M41" s="921">
        <v>2</v>
      </c>
      <c r="N41" s="921">
        <v>1</v>
      </c>
      <c r="O41" s="921">
        <v>1</v>
      </c>
      <c r="P41" s="921">
        <v>8</v>
      </c>
      <c r="Q41" s="921">
        <v>8</v>
      </c>
      <c r="R41" s="921">
        <v>5</v>
      </c>
      <c r="S41" s="921">
        <v>15</v>
      </c>
      <c r="T41" s="921">
        <v>2</v>
      </c>
      <c r="U41" s="921">
        <v>2</v>
      </c>
      <c r="V41" s="921">
        <v>2</v>
      </c>
      <c r="W41" s="246" t="s">
        <v>178</v>
      </c>
      <c r="X41" s="1576" t="s">
        <v>477</v>
      </c>
    </row>
    <row r="42" spans="1:24" s="284" customFormat="1" ht="13.5" thickBot="1" x14ac:dyDescent="0.25">
      <c r="A42" s="1588"/>
      <c r="B42" s="1580"/>
      <c r="C42" s="246" t="s">
        <v>854</v>
      </c>
      <c r="D42" s="919">
        <f t="shared" si="0"/>
        <v>12</v>
      </c>
      <c r="E42" s="920">
        <v>2</v>
      </c>
      <c r="F42" s="921">
        <v>0</v>
      </c>
      <c r="G42" s="921">
        <v>0</v>
      </c>
      <c r="H42" s="921">
        <v>0</v>
      </c>
      <c r="I42" s="921">
        <v>0</v>
      </c>
      <c r="J42" s="921">
        <v>0</v>
      </c>
      <c r="K42" s="921">
        <v>1</v>
      </c>
      <c r="L42" s="921">
        <v>0</v>
      </c>
      <c r="M42" s="921">
        <v>0</v>
      </c>
      <c r="N42" s="921">
        <v>2</v>
      </c>
      <c r="O42" s="921">
        <v>1</v>
      </c>
      <c r="P42" s="921">
        <v>0</v>
      </c>
      <c r="Q42" s="921">
        <v>2</v>
      </c>
      <c r="R42" s="921">
        <v>0</v>
      </c>
      <c r="S42" s="921">
        <v>2</v>
      </c>
      <c r="T42" s="921">
        <v>0</v>
      </c>
      <c r="U42" s="921">
        <v>2</v>
      </c>
      <c r="V42" s="921">
        <v>0</v>
      </c>
      <c r="W42" s="246" t="s">
        <v>425</v>
      </c>
      <c r="X42" s="1577"/>
    </row>
    <row r="43" spans="1:24" s="283" customFormat="1" ht="13.5" customHeight="1" thickBot="1" x14ac:dyDescent="0.25">
      <c r="A43" s="1589" t="s">
        <v>1109</v>
      </c>
      <c r="B43" s="1590" t="s">
        <v>851</v>
      </c>
      <c r="C43" s="288" t="s">
        <v>853</v>
      </c>
      <c r="D43" s="913">
        <f t="shared" si="0"/>
        <v>5</v>
      </c>
      <c r="E43" s="914">
        <v>3</v>
      </c>
      <c r="F43" s="915">
        <v>0</v>
      </c>
      <c r="G43" s="915">
        <v>0</v>
      </c>
      <c r="H43" s="915">
        <v>0</v>
      </c>
      <c r="I43" s="915">
        <v>0</v>
      </c>
      <c r="J43" s="915">
        <v>1</v>
      </c>
      <c r="K43" s="915">
        <v>1</v>
      </c>
      <c r="L43" s="915">
        <v>0</v>
      </c>
      <c r="M43" s="915">
        <v>0</v>
      </c>
      <c r="N43" s="915">
        <v>0</v>
      </c>
      <c r="O43" s="915">
        <v>0</v>
      </c>
      <c r="P43" s="915">
        <v>0</v>
      </c>
      <c r="Q43" s="915">
        <v>0</v>
      </c>
      <c r="R43" s="915">
        <v>0</v>
      </c>
      <c r="S43" s="915">
        <v>0</v>
      </c>
      <c r="T43" s="915">
        <v>0</v>
      </c>
      <c r="U43" s="915">
        <v>0</v>
      </c>
      <c r="V43" s="915">
        <v>0</v>
      </c>
      <c r="W43" s="288" t="s">
        <v>178</v>
      </c>
      <c r="X43" s="1581" t="s">
        <v>852</v>
      </c>
    </row>
    <row r="44" spans="1:24" s="283" customFormat="1" ht="12.75" x14ac:dyDescent="0.2">
      <c r="A44" s="1598"/>
      <c r="B44" s="1599"/>
      <c r="C44" s="686" t="s">
        <v>854</v>
      </c>
      <c r="D44" s="922">
        <f t="shared" si="0"/>
        <v>2</v>
      </c>
      <c r="E44" s="923">
        <v>1</v>
      </c>
      <c r="F44" s="924">
        <v>1</v>
      </c>
      <c r="G44" s="924">
        <v>0</v>
      </c>
      <c r="H44" s="924">
        <v>0</v>
      </c>
      <c r="I44" s="924">
        <v>0</v>
      </c>
      <c r="J44" s="924">
        <v>0</v>
      </c>
      <c r="K44" s="924">
        <v>0</v>
      </c>
      <c r="L44" s="924">
        <v>0</v>
      </c>
      <c r="M44" s="924">
        <v>0</v>
      </c>
      <c r="N44" s="924">
        <v>0</v>
      </c>
      <c r="O44" s="924">
        <v>0</v>
      </c>
      <c r="P44" s="924">
        <v>0</v>
      </c>
      <c r="Q44" s="924">
        <v>0</v>
      </c>
      <c r="R44" s="924">
        <v>0</v>
      </c>
      <c r="S44" s="924">
        <v>0</v>
      </c>
      <c r="T44" s="924">
        <v>0</v>
      </c>
      <c r="U44" s="924">
        <v>0</v>
      </c>
      <c r="V44" s="924">
        <v>0</v>
      </c>
      <c r="W44" s="686" t="s">
        <v>425</v>
      </c>
      <c r="X44" s="1582"/>
    </row>
    <row r="45" spans="1:24" ht="13.5" thickBot="1" x14ac:dyDescent="0.25">
      <c r="A45" s="1592" t="s">
        <v>284</v>
      </c>
      <c r="B45" s="1593"/>
      <c r="C45" s="687" t="s">
        <v>547</v>
      </c>
      <c r="D45" s="925">
        <f>SUMIF($C$7:$C$44,"M",D7:D44)</f>
        <v>442</v>
      </c>
      <c r="E45" s="925">
        <f t="shared" ref="E45:V45" si="1">SUMIF($C$7:$C$44,"M",E7:E44)</f>
        <v>68</v>
      </c>
      <c r="F45" s="925">
        <f t="shared" si="1"/>
        <v>40</v>
      </c>
      <c r="G45" s="925">
        <f t="shared" si="1"/>
        <v>30</v>
      </c>
      <c r="H45" s="925">
        <f t="shared" si="1"/>
        <v>33</v>
      </c>
      <c r="I45" s="925">
        <f t="shared" si="1"/>
        <v>54</v>
      </c>
      <c r="J45" s="925">
        <f t="shared" si="1"/>
        <v>41</v>
      </c>
      <c r="K45" s="925">
        <f t="shared" si="1"/>
        <v>29</v>
      </c>
      <c r="L45" s="925">
        <f t="shared" si="1"/>
        <v>19</v>
      </c>
      <c r="M45" s="925">
        <f t="shared" si="1"/>
        <v>21</v>
      </c>
      <c r="N45" s="925">
        <f t="shared" si="1"/>
        <v>12</v>
      </c>
      <c r="O45" s="925">
        <f t="shared" si="1"/>
        <v>10</v>
      </c>
      <c r="P45" s="925">
        <f>SUMIF($C$7:$C$44,"M",P7:P44)</f>
        <v>13</v>
      </c>
      <c r="Q45" s="925">
        <f t="shared" si="1"/>
        <v>13</v>
      </c>
      <c r="R45" s="925">
        <f t="shared" si="1"/>
        <v>8</v>
      </c>
      <c r="S45" s="925">
        <f t="shared" si="1"/>
        <v>19</v>
      </c>
      <c r="T45" s="925">
        <f t="shared" si="1"/>
        <v>4</v>
      </c>
      <c r="U45" s="925">
        <f t="shared" si="1"/>
        <v>5</v>
      </c>
      <c r="V45" s="925">
        <f t="shared" si="1"/>
        <v>23</v>
      </c>
      <c r="W45" s="1061" t="s">
        <v>178</v>
      </c>
      <c r="X45" s="1600" t="s">
        <v>448</v>
      </c>
    </row>
    <row r="46" spans="1:24" ht="13.5" thickBot="1" x14ac:dyDescent="0.25">
      <c r="A46" s="1594"/>
      <c r="B46" s="1595"/>
      <c r="C46" s="1058" t="s">
        <v>548</v>
      </c>
      <c r="D46" s="1059">
        <f>SUMIF($C$7:$C$44,"F",D7:D44)</f>
        <v>355</v>
      </c>
      <c r="E46" s="1063">
        <f t="shared" ref="E46:V46" si="2">SUMIF($C$7:$C$44,"F",E7:E44)</f>
        <v>63</v>
      </c>
      <c r="F46" s="1063">
        <f t="shared" si="2"/>
        <v>46</v>
      </c>
      <c r="G46" s="1063">
        <f t="shared" si="2"/>
        <v>39</v>
      </c>
      <c r="H46" s="1063">
        <f t="shared" si="2"/>
        <v>46</v>
      </c>
      <c r="I46" s="1063">
        <f t="shared" si="2"/>
        <v>35</v>
      </c>
      <c r="J46" s="1063">
        <f t="shared" si="2"/>
        <v>20</v>
      </c>
      <c r="K46" s="1063">
        <f t="shared" si="2"/>
        <v>18</v>
      </c>
      <c r="L46" s="1063">
        <f t="shared" si="2"/>
        <v>11</v>
      </c>
      <c r="M46" s="1063">
        <f t="shared" si="2"/>
        <v>9</v>
      </c>
      <c r="N46" s="1063">
        <f t="shared" si="2"/>
        <v>8</v>
      </c>
      <c r="O46" s="1063">
        <f t="shared" si="2"/>
        <v>5</v>
      </c>
      <c r="P46" s="1063">
        <f t="shared" si="2"/>
        <v>3</v>
      </c>
      <c r="Q46" s="1063">
        <f t="shared" si="2"/>
        <v>6</v>
      </c>
      <c r="R46" s="1063">
        <f t="shared" si="2"/>
        <v>5</v>
      </c>
      <c r="S46" s="1063">
        <f t="shared" si="2"/>
        <v>4</v>
      </c>
      <c r="T46" s="1063">
        <f t="shared" si="2"/>
        <v>3</v>
      </c>
      <c r="U46" s="1063">
        <f t="shared" si="2"/>
        <v>8</v>
      </c>
      <c r="V46" s="1063">
        <f t="shared" si="2"/>
        <v>26</v>
      </c>
      <c r="W46" s="1062" t="s">
        <v>425</v>
      </c>
      <c r="X46" s="1601"/>
    </row>
    <row r="47" spans="1:24" ht="12.75" x14ac:dyDescent="0.2">
      <c r="A47" s="1596"/>
      <c r="B47" s="1597"/>
      <c r="C47" s="691" t="s">
        <v>42</v>
      </c>
      <c r="D47" s="1099">
        <f>SUM(D45:D46)</f>
        <v>797</v>
      </c>
      <c r="E47" s="1099">
        <f>SUM(E45:E46)</f>
        <v>131</v>
      </c>
      <c r="F47" s="1081">
        <f>SUM(F45:F46)</f>
        <v>86</v>
      </c>
      <c r="G47" s="1099">
        <f>SUM(G45:G46)</f>
        <v>69</v>
      </c>
      <c r="H47" s="1081">
        <f t="shared" ref="H47:S47" si="3">SUM(H45:H46)</f>
        <v>79</v>
      </c>
      <c r="I47" s="1099">
        <f t="shared" si="3"/>
        <v>89</v>
      </c>
      <c r="J47" s="1081">
        <f t="shared" si="3"/>
        <v>61</v>
      </c>
      <c r="K47" s="1099">
        <f t="shared" si="3"/>
        <v>47</v>
      </c>
      <c r="L47" s="1081">
        <f t="shared" si="3"/>
        <v>30</v>
      </c>
      <c r="M47" s="1099">
        <f t="shared" si="3"/>
        <v>30</v>
      </c>
      <c r="N47" s="1081">
        <f t="shared" si="3"/>
        <v>20</v>
      </c>
      <c r="O47" s="1099">
        <f t="shared" si="3"/>
        <v>15</v>
      </c>
      <c r="P47" s="1081">
        <f t="shared" si="3"/>
        <v>16</v>
      </c>
      <c r="Q47" s="1099">
        <f t="shared" si="3"/>
        <v>19</v>
      </c>
      <c r="R47" s="1081">
        <f t="shared" si="3"/>
        <v>13</v>
      </c>
      <c r="S47" s="1081">
        <f t="shared" si="3"/>
        <v>23</v>
      </c>
      <c r="T47" s="1099">
        <f>SUM(T45:T46)</f>
        <v>7</v>
      </c>
      <c r="U47" s="1081">
        <f>SUM(U45:U46)</f>
        <v>13</v>
      </c>
      <c r="V47" s="1099">
        <f>SUM(V45:V46)</f>
        <v>49</v>
      </c>
      <c r="W47" s="1082" t="s">
        <v>43</v>
      </c>
      <c r="X47" s="1602"/>
    </row>
    <row r="48" spans="1:24" ht="12.75" x14ac:dyDescent="0.2">
      <c r="A48" s="1603" t="s">
        <v>833</v>
      </c>
      <c r="B48" s="1603"/>
      <c r="C48" s="1604"/>
      <c r="D48" s="1604"/>
      <c r="T48" s="1605" t="s">
        <v>832</v>
      </c>
      <c r="U48" s="1605"/>
      <c r="V48" s="1605"/>
      <c r="W48" s="1605"/>
      <c r="X48" s="1605"/>
    </row>
  </sheetData>
  <mergeCells count="65">
    <mergeCell ref="X45:X47"/>
    <mergeCell ref="A48:D48"/>
    <mergeCell ref="T48:X48"/>
    <mergeCell ref="A1:X1"/>
    <mergeCell ref="A2:X2"/>
    <mergeCell ref="A3:X3"/>
    <mergeCell ref="A4:X4"/>
    <mergeCell ref="A7:A8"/>
    <mergeCell ref="B7:B8"/>
    <mergeCell ref="A9:A10"/>
    <mergeCell ref="B9:B10"/>
    <mergeCell ref="A11:A12"/>
    <mergeCell ref="B11:B12"/>
    <mergeCell ref="A15:A16"/>
    <mergeCell ref="B15:B16"/>
    <mergeCell ref="A17:A18"/>
    <mergeCell ref="A45:B47"/>
    <mergeCell ref="A43:A44"/>
    <mergeCell ref="B43:B44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A27:A28"/>
    <mergeCell ref="B27:B28"/>
    <mergeCell ref="A29:A30"/>
    <mergeCell ref="B29:B30"/>
    <mergeCell ref="A31:A32"/>
    <mergeCell ref="B31:B32"/>
    <mergeCell ref="B13:B14"/>
    <mergeCell ref="A23:A24"/>
    <mergeCell ref="B23:B24"/>
    <mergeCell ref="A25:A26"/>
    <mergeCell ref="B25:B26"/>
    <mergeCell ref="B17:B18"/>
    <mergeCell ref="A19:A20"/>
    <mergeCell ref="B19:B20"/>
    <mergeCell ref="A21:A22"/>
    <mergeCell ref="B21:B22"/>
    <mergeCell ref="A13:A14"/>
    <mergeCell ref="X7:X8"/>
    <mergeCell ref="X9:X10"/>
    <mergeCell ref="X11:X12"/>
    <mergeCell ref="X13:X14"/>
    <mergeCell ref="X15:X16"/>
    <mergeCell ref="X43:X44"/>
    <mergeCell ref="X23:X24"/>
    <mergeCell ref="X25:X26"/>
    <mergeCell ref="X27:X28"/>
    <mergeCell ref="X29:X30"/>
    <mergeCell ref="X31:X32"/>
    <mergeCell ref="X33:X34"/>
    <mergeCell ref="X35:X36"/>
    <mergeCell ref="X37:X38"/>
    <mergeCell ref="X39:X40"/>
    <mergeCell ref="X17:X18"/>
    <mergeCell ref="X19:X20"/>
    <mergeCell ref="X21:X22"/>
    <mergeCell ref="B41:B42"/>
    <mergeCell ref="X41:X42"/>
  </mergeCells>
  <printOptions horizontalCentered="1" verticalCentered="1"/>
  <pageMargins left="0" right="0" top="0.39370078740157483" bottom="0" header="0" footer="0"/>
  <pageSetup paperSize="9" scale="75" orientation="landscape" r:id="rId1"/>
  <headerFooter>
    <oddFooter>&amp;L_x000D_&amp;1#&amp;"Aptos"&amp;10&amp;K13A10E Classification: C0 Public - تصنيف الوثيقة عام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EC80-6C1D-49DB-AAE3-41F9747EA817}">
  <sheetPr codeName="Sheet74"/>
  <dimension ref="A1:AQ51"/>
  <sheetViews>
    <sheetView showGridLines="0" view="pageBreakPreview" topLeftCell="F1" zoomScale="80" zoomScaleNormal="100" zoomScaleSheetLayoutView="80" workbookViewId="0">
      <selection activeCell="O18" sqref="O18"/>
    </sheetView>
  </sheetViews>
  <sheetFormatPr defaultColWidth="9.140625" defaultRowHeight="14.25" x14ac:dyDescent="0.2"/>
  <cols>
    <col min="1" max="1" width="10.7109375" style="242" customWidth="1"/>
    <col min="2" max="2" width="29.28515625" style="242" customWidth="1"/>
    <col min="3" max="3" width="7.42578125" style="242" customWidth="1"/>
    <col min="4" max="4" width="7.85546875" style="248" bestFit="1" customWidth="1"/>
    <col min="5" max="20" width="5.42578125" style="242" customWidth="1"/>
    <col min="21" max="22" width="4.42578125" style="242" customWidth="1"/>
    <col min="23" max="23" width="7" style="242" customWidth="1"/>
    <col min="24" max="24" width="32" style="251" customWidth="1"/>
    <col min="25" max="27" width="9.140625" style="242"/>
    <col min="44" max="16384" width="9.140625" style="242"/>
  </cols>
  <sheetData>
    <row r="1" spans="1:43" ht="23.25" x14ac:dyDescent="0.2">
      <c r="A1" s="1606" t="s">
        <v>1284</v>
      </c>
      <c r="B1" s="1606"/>
      <c r="C1" s="1606"/>
      <c r="D1" s="1606"/>
      <c r="E1" s="1606"/>
      <c r="F1" s="1606"/>
      <c r="G1" s="1606"/>
      <c r="H1" s="1606"/>
      <c r="I1" s="1606"/>
      <c r="J1" s="1606"/>
      <c r="K1" s="1606"/>
      <c r="L1" s="1606"/>
      <c r="M1" s="1606"/>
      <c r="N1" s="1606"/>
      <c r="O1" s="1606"/>
      <c r="P1" s="1606"/>
      <c r="Q1" s="1606"/>
      <c r="R1" s="1606"/>
      <c r="S1" s="1606"/>
      <c r="T1" s="1606"/>
      <c r="U1" s="1606"/>
      <c r="V1" s="1606"/>
      <c r="W1" s="1606"/>
      <c r="X1" s="1606"/>
    </row>
    <row r="2" spans="1:43" ht="15.75" x14ac:dyDescent="0.2">
      <c r="A2" s="1607" t="s">
        <v>1285</v>
      </c>
      <c r="B2" s="1607"/>
      <c r="C2" s="1607"/>
      <c r="D2" s="1607"/>
      <c r="E2" s="1607"/>
      <c r="F2" s="1607"/>
      <c r="G2" s="1607"/>
      <c r="H2" s="1607"/>
      <c r="I2" s="1607"/>
      <c r="J2" s="1607"/>
      <c r="K2" s="1607"/>
      <c r="L2" s="1607"/>
      <c r="M2" s="1607"/>
      <c r="N2" s="1607"/>
      <c r="O2" s="1607"/>
      <c r="P2" s="1607"/>
      <c r="Q2" s="1607"/>
      <c r="R2" s="1607"/>
      <c r="S2" s="1607"/>
      <c r="T2" s="1607"/>
      <c r="U2" s="1607"/>
      <c r="V2" s="1607"/>
      <c r="W2" s="1607"/>
      <c r="X2" s="1607"/>
    </row>
    <row r="3" spans="1:43" ht="15.75" x14ac:dyDescent="0.2">
      <c r="A3" s="1607" t="s">
        <v>340</v>
      </c>
      <c r="B3" s="1607"/>
      <c r="C3" s="1607"/>
      <c r="D3" s="1607"/>
      <c r="E3" s="1607"/>
      <c r="F3" s="1607"/>
      <c r="G3" s="1607"/>
      <c r="H3" s="1607"/>
      <c r="I3" s="1607"/>
      <c r="J3" s="1607"/>
      <c r="K3" s="1607"/>
      <c r="L3" s="1607"/>
      <c r="M3" s="1607"/>
      <c r="N3" s="1607"/>
      <c r="O3" s="1607"/>
      <c r="P3" s="1607"/>
      <c r="Q3" s="1607"/>
      <c r="R3" s="1607"/>
      <c r="S3" s="1607"/>
      <c r="T3" s="1607"/>
      <c r="U3" s="1607"/>
      <c r="V3" s="1607"/>
      <c r="W3" s="1607"/>
      <c r="X3" s="1607"/>
    </row>
    <row r="4" spans="1:43" ht="15.75" x14ac:dyDescent="0.2">
      <c r="A4" s="1607">
        <v>2023</v>
      </c>
      <c r="B4" s="1607"/>
      <c r="C4" s="1607"/>
      <c r="D4" s="1607"/>
      <c r="E4" s="1607"/>
      <c r="F4" s="1607"/>
      <c r="G4" s="1607"/>
      <c r="H4" s="1607"/>
      <c r="I4" s="1607"/>
      <c r="J4" s="1607"/>
      <c r="K4" s="1607"/>
      <c r="L4" s="1607"/>
      <c r="M4" s="1607"/>
      <c r="N4" s="1607"/>
      <c r="O4" s="1607"/>
      <c r="P4" s="1607"/>
      <c r="Q4" s="1607"/>
      <c r="R4" s="1607"/>
      <c r="S4" s="1607"/>
      <c r="T4" s="1607"/>
      <c r="U4" s="1607"/>
      <c r="V4" s="1607"/>
      <c r="W4" s="1607"/>
      <c r="X4" s="1607"/>
    </row>
    <row r="5" spans="1:43" ht="12.75" x14ac:dyDescent="0.2">
      <c r="A5" s="250" t="s">
        <v>689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1215" t="s">
        <v>199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ht="49.5" x14ac:dyDescent="0.2">
      <c r="A6" s="243" t="s">
        <v>793</v>
      </c>
      <c r="B6" s="606" t="s">
        <v>109</v>
      </c>
      <c r="C6" s="607" t="s">
        <v>405</v>
      </c>
      <c r="D6" s="245" t="s">
        <v>387</v>
      </c>
      <c r="E6" s="314" t="s">
        <v>792</v>
      </c>
      <c r="F6" s="315" t="s">
        <v>264</v>
      </c>
      <c r="G6" s="315" t="s">
        <v>171</v>
      </c>
      <c r="H6" s="315" t="s">
        <v>169</v>
      </c>
      <c r="I6" s="315" t="s">
        <v>167</v>
      </c>
      <c r="J6" s="315" t="s">
        <v>165</v>
      </c>
      <c r="K6" s="315" t="s">
        <v>163</v>
      </c>
      <c r="L6" s="315" t="s">
        <v>161</v>
      </c>
      <c r="M6" s="315" t="s">
        <v>159</v>
      </c>
      <c r="N6" s="315" t="s">
        <v>67</v>
      </c>
      <c r="O6" s="315" t="s">
        <v>65</v>
      </c>
      <c r="P6" s="315" t="s">
        <v>63</v>
      </c>
      <c r="Q6" s="315" t="s">
        <v>61</v>
      </c>
      <c r="R6" s="315" t="s">
        <v>59</v>
      </c>
      <c r="S6" s="315" t="s">
        <v>57</v>
      </c>
      <c r="T6" s="315" t="s">
        <v>151</v>
      </c>
      <c r="U6" s="315" t="s">
        <v>149</v>
      </c>
      <c r="V6" s="316" t="s">
        <v>444</v>
      </c>
      <c r="W6" s="245" t="s">
        <v>404</v>
      </c>
      <c r="X6" s="244" t="s">
        <v>1298</v>
      </c>
    </row>
    <row r="7" spans="1:43" s="283" customFormat="1" ht="13.5" customHeight="1" thickBot="1" x14ac:dyDescent="0.25">
      <c r="A7" s="1608" t="s">
        <v>1084</v>
      </c>
      <c r="B7" s="1609" t="s">
        <v>855</v>
      </c>
      <c r="C7" s="288" t="s">
        <v>853</v>
      </c>
      <c r="D7" s="913">
        <f>SUM(E7:V7)</f>
        <v>18</v>
      </c>
      <c r="E7" s="1056">
        <v>2</v>
      </c>
      <c r="F7" s="1056">
        <v>0</v>
      </c>
      <c r="G7" s="1056">
        <v>0</v>
      </c>
      <c r="H7" s="1056">
        <v>2</v>
      </c>
      <c r="I7" s="1056">
        <v>2</v>
      </c>
      <c r="J7" s="1056">
        <v>2</v>
      </c>
      <c r="K7" s="1056">
        <v>2</v>
      </c>
      <c r="L7" s="1056">
        <v>0</v>
      </c>
      <c r="M7" s="1056">
        <v>4</v>
      </c>
      <c r="N7" s="1056">
        <v>0</v>
      </c>
      <c r="O7" s="1056">
        <v>1</v>
      </c>
      <c r="P7" s="1056">
        <v>1</v>
      </c>
      <c r="Q7" s="1056">
        <v>1</v>
      </c>
      <c r="R7" s="1056">
        <v>0</v>
      </c>
      <c r="S7" s="1056">
        <v>0</v>
      </c>
      <c r="T7" s="1056">
        <v>0</v>
      </c>
      <c r="U7" s="1056">
        <v>0</v>
      </c>
      <c r="V7" s="1056">
        <v>1</v>
      </c>
      <c r="W7" s="288" t="s">
        <v>178</v>
      </c>
      <c r="X7" s="1578" t="s">
        <v>367</v>
      </c>
    </row>
    <row r="8" spans="1:43" s="283" customFormat="1" ht="13.5" thickBot="1" x14ac:dyDescent="0.25">
      <c r="A8" s="1586"/>
      <c r="B8" s="1587"/>
      <c r="C8" s="247" t="s">
        <v>854</v>
      </c>
      <c r="D8" s="916">
        <f>SUM(E8:V8)</f>
        <v>11</v>
      </c>
      <c r="E8" s="1056">
        <v>2</v>
      </c>
      <c r="F8" s="1056">
        <v>1</v>
      </c>
      <c r="G8" s="1056">
        <v>2</v>
      </c>
      <c r="H8" s="1056">
        <v>1</v>
      </c>
      <c r="I8" s="1056">
        <v>0</v>
      </c>
      <c r="J8" s="1056">
        <v>1</v>
      </c>
      <c r="K8" s="1056">
        <v>1</v>
      </c>
      <c r="L8" s="1056">
        <v>1</v>
      </c>
      <c r="M8" s="1056">
        <v>1</v>
      </c>
      <c r="N8" s="1056">
        <v>1</v>
      </c>
      <c r="O8" s="1056">
        <v>0</v>
      </c>
      <c r="P8" s="1056">
        <v>0</v>
      </c>
      <c r="Q8" s="1056">
        <v>0</v>
      </c>
      <c r="R8" s="1056">
        <v>0</v>
      </c>
      <c r="S8" s="1056">
        <v>0</v>
      </c>
      <c r="T8" s="1056">
        <v>0</v>
      </c>
      <c r="U8" s="1056">
        <v>0</v>
      </c>
      <c r="V8" s="1056">
        <v>0</v>
      </c>
      <c r="W8" s="247" t="s">
        <v>425</v>
      </c>
      <c r="X8" s="1579"/>
    </row>
    <row r="9" spans="1:43" s="284" customFormat="1" ht="13.5" customHeight="1" thickBot="1" x14ac:dyDescent="0.25">
      <c r="A9" s="1588" t="s">
        <v>1085</v>
      </c>
      <c r="B9" s="1580" t="s">
        <v>385</v>
      </c>
      <c r="C9" s="246" t="s">
        <v>853</v>
      </c>
      <c r="D9" s="919">
        <f t="shared" ref="D9:D45" si="0">SUM(E9:V9)</f>
        <v>171</v>
      </c>
      <c r="E9" s="1057">
        <v>5</v>
      </c>
      <c r="F9" s="1057">
        <v>6</v>
      </c>
      <c r="G9" s="1057">
        <v>11</v>
      </c>
      <c r="H9" s="1057">
        <v>15</v>
      </c>
      <c r="I9" s="1057">
        <v>17</v>
      </c>
      <c r="J9" s="1057">
        <v>29</v>
      </c>
      <c r="K9" s="1057">
        <v>18</v>
      </c>
      <c r="L9" s="1057">
        <v>15</v>
      </c>
      <c r="M9" s="1057">
        <v>15</v>
      </c>
      <c r="N9" s="1057">
        <v>16</v>
      </c>
      <c r="O9" s="1057">
        <v>3</v>
      </c>
      <c r="P9" s="1057">
        <v>4</v>
      </c>
      <c r="Q9" s="1057">
        <v>6</v>
      </c>
      <c r="R9" s="1057">
        <v>0</v>
      </c>
      <c r="S9" s="1057">
        <v>2</v>
      </c>
      <c r="T9" s="1057">
        <v>2</v>
      </c>
      <c r="U9" s="1057">
        <v>2</v>
      </c>
      <c r="V9" s="1057">
        <v>5</v>
      </c>
      <c r="W9" s="246" t="s">
        <v>178</v>
      </c>
      <c r="X9" s="1576" t="s">
        <v>365</v>
      </c>
    </row>
    <row r="10" spans="1:43" s="284" customFormat="1" ht="13.5" thickBot="1" x14ac:dyDescent="0.25">
      <c r="A10" s="1588"/>
      <c r="B10" s="1580"/>
      <c r="C10" s="246" t="s">
        <v>854</v>
      </c>
      <c r="D10" s="919">
        <f t="shared" si="0"/>
        <v>117</v>
      </c>
      <c r="E10" s="1057">
        <v>3</v>
      </c>
      <c r="F10" s="1057">
        <v>6</v>
      </c>
      <c r="G10" s="1057">
        <v>9</v>
      </c>
      <c r="H10" s="1057">
        <v>6</v>
      </c>
      <c r="I10" s="1057">
        <v>10</v>
      </c>
      <c r="J10" s="1057">
        <v>12</v>
      </c>
      <c r="K10" s="1057">
        <v>12</v>
      </c>
      <c r="L10" s="1057">
        <v>19</v>
      </c>
      <c r="M10" s="1057">
        <v>13</v>
      </c>
      <c r="N10" s="1057">
        <v>10</v>
      </c>
      <c r="O10" s="1057">
        <v>12</v>
      </c>
      <c r="P10" s="1057">
        <v>1</v>
      </c>
      <c r="Q10" s="1057">
        <v>0</v>
      </c>
      <c r="R10" s="1057">
        <v>0</v>
      </c>
      <c r="S10" s="1057">
        <v>0</v>
      </c>
      <c r="T10" s="1057">
        <v>1</v>
      </c>
      <c r="U10" s="1057">
        <v>2</v>
      </c>
      <c r="V10" s="1057">
        <v>1</v>
      </c>
      <c r="W10" s="246" t="s">
        <v>425</v>
      </c>
      <c r="X10" s="1577"/>
    </row>
    <row r="11" spans="1:43" s="283" customFormat="1" ht="18.75" customHeight="1" thickBot="1" x14ac:dyDescent="0.25">
      <c r="A11" s="1589" t="s">
        <v>1086</v>
      </c>
      <c r="B11" s="1590" t="s">
        <v>1087</v>
      </c>
      <c r="C11" s="288" t="s">
        <v>853</v>
      </c>
      <c r="D11" s="913">
        <f t="shared" si="0"/>
        <v>3</v>
      </c>
      <c r="E11" s="1056">
        <v>0</v>
      </c>
      <c r="F11" s="1056">
        <v>0</v>
      </c>
      <c r="G11" s="1056">
        <v>0</v>
      </c>
      <c r="H11" s="1056">
        <v>0</v>
      </c>
      <c r="I11" s="1056">
        <v>0</v>
      </c>
      <c r="J11" s="1056">
        <v>1</v>
      </c>
      <c r="K11" s="1056">
        <v>0</v>
      </c>
      <c r="L11" s="1056">
        <v>0</v>
      </c>
      <c r="M11" s="1056">
        <v>0</v>
      </c>
      <c r="N11" s="1056">
        <v>0</v>
      </c>
      <c r="O11" s="1056">
        <v>1</v>
      </c>
      <c r="P11" s="1056">
        <v>0</v>
      </c>
      <c r="Q11" s="1056">
        <v>0</v>
      </c>
      <c r="R11" s="1056">
        <v>0</v>
      </c>
      <c r="S11" s="1056">
        <v>0</v>
      </c>
      <c r="T11" s="1056">
        <v>0</v>
      </c>
      <c r="U11" s="1056">
        <v>0</v>
      </c>
      <c r="V11" s="1056">
        <v>1</v>
      </c>
      <c r="W11" s="288" t="s">
        <v>178</v>
      </c>
      <c r="X11" s="1578" t="s">
        <v>480</v>
      </c>
    </row>
    <row r="12" spans="1:43" s="283" customFormat="1" ht="25.5" customHeight="1" thickBot="1" x14ac:dyDescent="0.25">
      <c r="A12" s="1589"/>
      <c r="B12" s="1590"/>
      <c r="C12" s="247" t="s">
        <v>854</v>
      </c>
      <c r="D12" s="916">
        <f t="shared" si="0"/>
        <v>4</v>
      </c>
      <c r="E12" s="1056">
        <v>0</v>
      </c>
      <c r="F12" s="1056">
        <v>0</v>
      </c>
      <c r="G12" s="1056">
        <v>0</v>
      </c>
      <c r="H12" s="1056">
        <v>0</v>
      </c>
      <c r="I12" s="1056">
        <v>0</v>
      </c>
      <c r="J12" s="1056">
        <v>0</v>
      </c>
      <c r="K12" s="1056">
        <v>0</v>
      </c>
      <c r="L12" s="1056">
        <v>0</v>
      </c>
      <c r="M12" s="1056">
        <v>0</v>
      </c>
      <c r="N12" s="1056">
        <v>0</v>
      </c>
      <c r="O12" s="1056">
        <v>0</v>
      </c>
      <c r="P12" s="1056">
        <v>3</v>
      </c>
      <c r="Q12" s="1056">
        <v>0</v>
      </c>
      <c r="R12" s="1056">
        <v>0</v>
      </c>
      <c r="S12" s="1056">
        <v>0</v>
      </c>
      <c r="T12" s="1056">
        <v>0</v>
      </c>
      <c r="U12" s="1056">
        <v>1</v>
      </c>
      <c r="V12" s="1056">
        <v>0</v>
      </c>
      <c r="W12" s="247" t="s">
        <v>425</v>
      </c>
      <c r="X12" s="1579"/>
    </row>
    <row r="13" spans="1:43" s="284" customFormat="1" ht="13.5" customHeight="1" thickBot="1" x14ac:dyDescent="0.25">
      <c r="A13" s="1591" t="s">
        <v>1088</v>
      </c>
      <c r="B13" s="1585" t="s">
        <v>1089</v>
      </c>
      <c r="C13" s="246" t="s">
        <v>853</v>
      </c>
      <c r="D13" s="919">
        <f>SUM(E13:V13)</f>
        <v>79</v>
      </c>
      <c r="E13" s="1057">
        <v>3</v>
      </c>
      <c r="F13" s="1057">
        <v>3</v>
      </c>
      <c r="G13" s="1057">
        <v>7</v>
      </c>
      <c r="H13" s="1057">
        <v>8</v>
      </c>
      <c r="I13" s="1057">
        <v>6</v>
      </c>
      <c r="J13" s="1057">
        <v>12</v>
      </c>
      <c r="K13" s="1057">
        <v>13</v>
      </c>
      <c r="L13" s="1057">
        <v>7</v>
      </c>
      <c r="M13" s="1057">
        <v>8</v>
      </c>
      <c r="N13" s="1057">
        <v>5</v>
      </c>
      <c r="O13" s="1057">
        <v>4</v>
      </c>
      <c r="P13" s="1057">
        <v>3</v>
      </c>
      <c r="Q13" s="1057">
        <v>0</v>
      </c>
      <c r="R13" s="1057">
        <v>0</v>
      </c>
      <c r="S13" s="1057">
        <v>0</v>
      </c>
      <c r="T13" s="1057">
        <v>0</v>
      </c>
      <c r="U13" s="1057">
        <v>0</v>
      </c>
      <c r="V13" s="1057">
        <v>0</v>
      </c>
      <c r="W13" s="246" t="s">
        <v>178</v>
      </c>
      <c r="X13" s="1576" t="s">
        <v>369</v>
      </c>
    </row>
    <row r="14" spans="1:43" s="284" customFormat="1" ht="13.5" thickBot="1" x14ac:dyDescent="0.25">
      <c r="A14" s="1591"/>
      <c r="B14" s="1585"/>
      <c r="C14" s="246" t="s">
        <v>854</v>
      </c>
      <c r="D14" s="919">
        <f t="shared" si="0"/>
        <v>23</v>
      </c>
      <c r="E14" s="1057">
        <v>6</v>
      </c>
      <c r="F14" s="1057">
        <v>2</v>
      </c>
      <c r="G14" s="1057">
        <v>3</v>
      </c>
      <c r="H14" s="1057">
        <v>2</v>
      </c>
      <c r="I14" s="1057">
        <v>2</v>
      </c>
      <c r="J14" s="1057">
        <v>3</v>
      </c>
      <c r="K14" s="1057">
        <v>1</v>
      </c>
      <c r="L14" s="1057">
        <v>0</v>
      </c>
      <c r="M14" s="1057">
        <v>0</v>
      </c>
      <c r="N14" s="1057">
        <v>0</v>
      </c>
      <c r="O14" s="1057">
        <v>1</v>
      </c>
      <c r="P14" s="1057">
        <v>1</v>
      </c>
      <c r="Q14" s="1057">
        <v>0</v>
      </c>
      <c r="R14" s="1057">
        <v>0</v>
      </c>
      <c r="S14" s="1057">
        <v>0</v>
      </c>
      <c r="T14" s="1057">
        <v>0</v>
      </c>
      <c r="U14" s="1057">
        <v>1</v>
      </c>
      <c r="V14" s="1057">
        <v>1</v>
      </c>
      <c r="W14" s="246" t="s">
        <v>425</v>
      </c>
      <c r="X14" s="1577"/>
    </row>
    <row r="15" spans="1:43" s="283" customFormat="1" ht="13.5" customHeight="1" thickBot="1" x14ac:dyDescent="0.25">
      <c r="A15" s="1586" t="s">
        <v>1090</v>
      </c>
      <c r="B15" s="1587" t="s">
        <v>1091</v>
      </c>
      <c r="C15" s="288" t="s">
        <v>853</v>
      </c>
      <c r="D15" s="913">
        <f t="shared" si="0"/>
        <v>0</v>
      </c>
      <c r="E15" s="1056">
        <v>0</v>
      </c>
      <c r="F15" s="1056">
        <v>0</v>
      </c>
      <c r="G15" s="1056">
        <v>0</v>
      </c>
      <c r="H15" s="1056">
        <v>0</v>
      </c>
      <c r="I15" s="1056">
        <v>0</v>
      </c>
      <c r="J15" s="1056">
        <v>0</v>
      </c>
      <c r="K15" s="1056">
        <v>0</v>
      </c>
      <c r="L15" s="1056">
        <v>0</v>
      </c>
      <c r="M15" s="1056">
        <v>0</v>
      </c>
      <c r="N15" s="1056">
        <v>0</v>
      </c>
      <c r="O15" s="1056">
        <v>0</v>
      </c>
      <c r="P15" s="1056">
        <v>0</v>
      </c>
      <c r="Q15" s="1056">
        <v>0</v>
      </c>
      <c r="R15" s="1056">
        <v>0</v>
      </c>
      <c r="S15" s="1056">
        <v>0</v>
      </c>
      <c r="T15" s="1056">
        <v>0</v>
      </c>
      <c r="U15" s="1056">
        <v>0</v>
      </c>
      <c r="V15" s="1056">
        <v>0</v>
      </c>
      <c r="W15" s="288" t="s">
        <v>178</v>
      </c>
      <c r="X15" s="1578" t="s">
        <v>1079</v>
      </c>
      <c r="Y15" s="1104"/>
    </row>
    <row r="16" spans="1:43" s="283" customFormat="1" ht="13.5" thickBot="1" x14ac:dyDescent="0.25">
      <c r="A16" s="1586"/>
      <c r="B16" s="1587"/>
      <c r="C16" s="247" t="s">
        <v>854</v>
      </c>
      <c r="D16" s="916">
        <f t="shared" si="0"/>
        <v>1</v>
      </c>
      <c r="E16" s="1056">
        <v>0</v>
      </c>
      <c r="F16" s="1056">
        <v>0</v>
      </c>
      <c r="G16" s="1056">
        <v>1</v>
      </c>
      <c r="H16" s="1056">
        <v>0</v>
      </c>
      <c r="I16" s="1056">
        <v>0</v>
      </c>
      <c r="J16" s="1056">
        <v>0</v>
      </c>
      <c r="K16" s="1056">
        <v>0</v>
      </c>
      <c r="L16" s="1056">
        <v>0</v>
      </c>
      <c r="M16" s="1056">
        <v>0</v>
      </c>
      <c r="N16" s="1056">
        <v>0</v>
      </c>
      <c r="O16" s="1056">
        <v>0</v>
      </c>
      <c r="P16" s="1056">
        <v>0</v>
      </c>
      <c r="Q16" s="1056">
        <v>0</v>
      </c>
      <c r="R16" s="1056">
        <v>0</v>
      </c>
      <c r="S16" s="1056">
        <v>0</v>
      </c>
      <c r="T16" s="1056">
        <v>0</v>
      </c>
      <c r="U16" s="1056">
        <v>0</v>
      </c>
      <c r="V16" s="1056">
        <v>0</v>
      </c>
      <c r="W16" s="247" t="s">
        <v>425</v>
      </c>
      <c r="X16" s="1579"/>
      <c r="Y16" s="1104"/>
    </row>
    <row r="17" spans="1:24" s="284" customFormat="1" ht="13.5" customHeight="1" thickBot="1" x14ac:dyDescent="0.25">
      <c r="A17" s="1588" t="s">
        <v>1092</v>
      </c>
      <c r="B17" s="1580" t="s">
        <v>858</v>
      </c>
      <c r="C17" s="246" t="s">
        <v>853</v>
      </c>
      <c r="D17" s="919">
        <f t="shared" si="0"/>
        <v>36</v>
      </c>
      <c r="E17" s="1057">
        <v>1</v>
      </c>
      <c r="F17" s="1057">
        <v>0</v>
      </c>
      <c r="G17" s="1057">
        <v>0</v>
      </c>
      <c r="H17" s="1057">
        <v>0</v>
      </c>
      <c r="I17" s="1057">
        <v>0</v>
      </c>
      <c r="J17" s="1057">
        <v>3</v>
      </c>
      <c r="K17" s="1057">
        <v>2</v>
      </c>
      <c r="L17" s="1057">
        <v>5</v>
      </c>
      <c r="M17" s="1057">
        <v>6</v>
      </c>
      <c r="N17" s="1057">
        <v>5</v>
      </c>
      <c r="O17" s="1057">
        <v>6</v>
      </c>
      <c r="P17" s="1057">
        <v>3</v>
      </c>
      <c r="Q17" s="1057">
        <v>1</v>
      </c>
      <c r="R17" s="1057">
        <v>0</v>
      </c>
      <c r="S17" s="1057">
        <v>0</v>
      </c>
      <c r="T17" s="1057">
        <v>0</v>
      </c>
      <c r="U17" s="1057">
        <v>1</v>
      </c>
      <c r="V17" s="1057">
        <v>3</v>
      </c>
      <c r="W17" s="246" t="s">
        <v>178</v>
      </c>
      <c r="X17" s="1576" t="s">
        <v>371</v>
      </c>
    </row>
    <row r="18" spans="1:24" s="284" customFormat="1" ht="13.5" thickBot="1" x14ac:dyDescent="0.25">
      <c r="A18" s="1588"/>
      <c r="B18" s="1580"/>
      <c r="C18" s="246" t="s">
        <v>854</v>
      </c>
      <c r="D18" s="919">
        <f t="shared" si="0"/>
        <v>24</v>
      </c>
      <c r="E18" s="1057">
        <v>3</v>
      </c>
      <c r="F18" s="1057">
        <v>1</v>
      </c>
      <c r="G18" s="1057">
        <v>0</v>
      </c>
      <c r="H18" s="1057">
        <v>4</v>
      </c>
      <c r="I18" s="1057">
        <v>1</v>
      </c>
      <c r="J18" s="1057">
        <v>0</v>
      </c>
      <c r="K18" s="1057">
        <v>1</v>
      </c>
      <c r="L18" s="1057">
        <v>2</v>
      </c>
      <c r="M18" s="1057">
        <v>1</v>
      </c>
      <c r="N18" s="1057">
        <v>1</v>
      </c>
      <c r="O18" s="1057">
        <v>1</v>
      </c>
      <c r="P18" s="1057">
        <v>2</v>
      </c>
      <c r="Q18" s="1057">
        <v>0</v>
      </c>
      <c r="R18" s="1057">
        <v>1</v>
      </c>
      <c r="S18" s="1057">
        <v>0</v>
      </c>
      <c r="T18" s="1057">
        <v>1</v>
      </c>
      <c r="U18" s="1057">
        <v>2</v>
      </c>
      <c r="V18" s="1057">
        <v>3</v>
      </c>
      <c r="W18" s="246" t="s">
        <v>425</v>
      </c>
      <c r="X18" s="1577"/>
    </row>
    <row r="19" spans="1:24" s="283" customFormat="1" ht="13.5" customHeight="1" thickBot="1" x14ac:dyDescent="0.25">
      <c r="A19" s="1589" t="s">
        <v>1093</v>
      </c>
      <c r="B19" s="1590" t="s">
        <v>1094</v>
      </c>
      <c r="C19" s="288" t="s">
        <v>853</v>
      </c>
      <c r="D19" s="913">
        <f t="shared" si="0"/>
        <v>581</v>
      </c>
      <c r="E19" s="1056">
        <v>18</v>
      </c>
      <c r="F19" s="1056">
        <v>19</v>
      </c>
      <c r="G19" s="1056">
        <v>21</v>
      </c>
      <c r="H19" s="1056">
        <v>35</v>
      </c>
      <c r="I19" s="1056">
        <v>36</v>
      </c>
      <c r="J19" s="1056">
        <v>37</v>
      </c>
      <c r="K19" s="1056">
        <v>60</v>
      </c>
      <c r="L19" s="1056">
        <v>86</v>
      </c>
      <c r="M19" s="1056">
        <v>64</v>
      </c>
      <c r="N19" s="1056">
        <v>77</v>
      </c>
      <c r="O19" s="1056">
        <v>58</v>
      </c>
      <c r="P19" s="1056">
        <v>34</v>
      </c>
      <c r="Q19" s="1056">
        <v>15</v>
      </c>
      <c r="R19" s="1056">
        <v>7</v>
      </c>
      <c r="S19" s="1056">
        <v>4</v>
      </c>
      <c r="T19" s="1056">
        <v>1</v>
      </c>
      <c r="U19" s="1056">
        <v>2</v>
      </c>
      <c r="V19" s="1056">
        <v>7</v>
      </c>
      <c r="W19" s="288" t="s">
        <v>178</v>
      </c>
      <c r="X19" s="1578" t="s">
        <v>1080</v>
      </c>
    </row>
    <row r="20" spans="1:24" s="283" customFormat="1" ht="13.5" thickBot="1" x14ac:dyDescent="0.25">
      <c r="A20" s="1589"/>
      <c r="B20" s="1590"/>
      <c r="C20" s="247" t="s">
        <v>854</v>
      </c>
      <c r="D20" s="916">
        <f t="shared" si="0"/>
        <v>121</v>
      </c>
      <c r="E20" s="1056">
        <v>16</v>
      </c>
      <c r="F20" s="1056">
        <v>12</v>
      </c>
      <c r="G20" s="1056">
        <v>13</v>
      </c>
      <c r="H20" s="1056">
        <v>9</v>
      </c>
      <c r="I20" s="1056">
        <v>9</v>
      </c>
      <c r="J20" s="1056">
        <v>8</v>
      </c>
      <c r="K20" s="1056">
        <v>8</v>
      </c>
      <c r="L20" s="1056">
        <v>10</v>
      </c>
      <c r="M20" s="1056">
        <v>8</v>
      </c>
      <c r="N20" s="1056">
        <v>8</v>
      </c>
      <c r="O20" s="1056">
        <v>8</v>
      </c>
      <c r="P20" s="1056">
        <v>0</v>
      </c>
      <c r="Q20" s="1056">
        <v>3</v>
      </c>
      <c r="R20" s="1056">
        <v>4</v>
      </c>
      <c r="S20" s="1056">
        <v>0</v>
      </c>
      <c r="T20" s="1056">
        <v>1</v>
      </c>
      <c r="U20" s="1056">
        <v>1</v>
      </c>
      <c r="V20" s="1056">
        <v>3</v>
      </c>
      <c r="W20" s="247" t="s">
        <v>425</v>
      </c>
      <c r="X20" s="1579"/>
    </row>
    <row r="21" spans="1:24" s="284" customFormat="1" ht="13.5" customHeight="1" thickBot="1" x14ac:dyDescent="0.25">
      <c r="A21" s="1588" t="s">
        <v>1095</v>
      </c>
      <c r="B21" s="1580" t="s">
        <v>985</v>
      </c>
      <c r="C21" s="246" t="s">
        <v>853</v>
      </c>
      <c r="D21" s="919">
        <f t="shared" si="0"/>
        <v>89</v>
      </c>
      <c r="E21" s="1057">
        <v>11</v>
      </c>
      <c r="F21" s="1057">
        <v>7</v>
      </c>
      <c r="G21" s="1057">
        <v>5</v>
      </c>
      <c r="H21" s="1057">
        <v>3</v>
      </c>
      <c r="I21" s="1057">
        <v>3</v>
      </c>
      <c r="J21" s="1057">
        <v>4</v>
      </c>
      <c r="K21" s="1057">
        <v>3</v>
      </c>
      <c r="L21" s="1057">
        <v>2</v>
      </c>
      <c r="M21" s="1057">
        <v>8</v>
      </c>
      <c r="N21" s="1057">
        <v>7</v>
      </c>
      <c r="O21" s="1057">
        <v>12</v>
      </c>
      <c r="P21" s="1057">
        <v>7</v>
      </c>
      <c r="Q21" s="1057">
        <v>4</v>
      </c>
      <c r="R21" s="1057">
        <v>6</v>
      </c>
      <c r="S21" s="1057">
        <v>0</v>
      </c>
      <c r="T21" s="1057">
        <v>0</v>
      </c>
      <c r="U21" s="1057">
        <v>3</v>
      </c>
      <c r="V21" s="1057">
        <v>4</v>
      </c>
      <c r="W21" s="246" t="s">
        <v>178</v>
      </c>
      <c r="X21" s="1576" t="s">
        <v>309</v>
      </c>
    </row>
    <row r="22" spans="1:24" s="284" customFormat="1" ht="13.5" thickBot="1" x14ac:dyDescent="0.25">
      <c r="A22" s="1588"/>
      <c r="B22" s="1580"/>
      <c r="C22" s="246" t="s">
        <v>854</v>
      </c>
      <c r="D22" s="919">
        <f t="shared" si="0"/>
        <v>43</v>
      </c>
      <c r="E22" s="1057">
        <v>11</v>
      </c>
      <c r="F22" s="1057">
        <v>4</v>
      </c>
      <c r="G22" s="1057">
        <v>7</v>
      </c>
      <c r="H22" s="1057">
        <v>4</v>
      </c>
      <c r="I22" s="1057">
        <v>2</v>
      </c>
      <c r="J22" s="1057">
        <v>3</v>
      </c>
      <c r="K22" s="1057">
        <v>1</v>
      </c>
      <c r="L22" s="1057">
        <v>0</v>
      </c>
      <c r="M22" s="1057">
        <v>0</v>
      </c>
      <c r="N22" s="1057">
        <v>2</v>
      </c>
      <c r="O22" s="1057">
        <v>1</v>
      </c>
      <c r="P22" s="1057">
        <v>0</v>
      </c>
      <c r="Q22" s="1057">
        <v>1</v>
      </c>
      <c r="R22" s="1057">
        <v>0</v>
      </c>
      <c r="S22" s="1057">
        <v>1</v>
      </c>
      <c r="T22" s="1057">
        <v>1</v>
      </c>
      <c r="U22" s="1057">
        <v>1</v>
      </c>
      <c r="V22" s="1057">
        <v>4</v>
      </c>
      <c r="W22" s="246" t="s">
        <v>425</v>
      </c>
      <c r="X22" s="1577"/>
    </row>
    <row r="23" spans="1:24" s="283" customFormat="1" ht="13.5" customHeight="1" thickBot="1" x14ac:dyDescent="0.25">
      <c r="A23" s="1586" t="s">
        <v>1096</v>
      </c>
      <c r="B23" s="1587"/>
      <c r="C23" s="288" t="s">
        <v>853</v>
      </c>
      <c r="D23" s="913">
        <f t="shared" si="0"/>
        <v>27</v>
      </c>
      <c r="E23" s="1056">
        <v>0</v>
      </c>
      <c r="F23" s="1056">
        <v>0</v>
      </c>
      <c r="G23" s="1056">
        <v>2</v>
      </c>
      <c r="H23" s="1056">
        <v>2</v>
      </c>
      <c r="I23" s="1056">
        <v>3</v>
      </c>
      <c r="J23" s="1056">
        <v>1</v>
      </c>
      <c r="K23" s="1056">
        <v>2</v>
      </c>
      <c r="L23" s="1056">
        <v>3</v>
      </c>
      <c r="M23" s="1056">
        <v>1</v>
      </c>
      <c r="N23" s="1056">
        <v>7</v>
      </c>
      <c r="O23" s="1056">
        <v>1</v>
      </c>
      <c r="P23" s="1056">
        <v>0</v>
      </c>
      <c r="Q23" s="1056">
        <v>3</v>
      </c>
      <c r="R23" s="1056">
        <v>1</v>
      </c>
      <c r="S23" s="1056">
        <v>0</v>
      </c>
      <c r="T23" s="1056">
        <v>0</v>
      </c>
      <c r="U23" s="1056"/>
      <c r="V23" s="1056">
        <v>1</v>
      </c>
      <c r="W23" s="288" t="s">
        <v>178</v>
      </c>
      <c r="X23" s="1578" t="s">
        <v>310</v>
      </c>
    </row>
    <row r="24" spans="1:24" s="283" customFormat="1" ht="13.5" thickBot="1" x14ac:dyDescent="0.25">
      <c r="A24" s="1586"/>
      <c r="B24" s="1587"/>
      <c r="C24" s="247" t="s">
        <v>854</v>
      </c>
      <c r="D24" s="916">
        <f t="shared" si="0"/>
        <v>7</v>
      </c>
      <c r="E24" s="1056">
        <v>0</v>
      </c>
      <c r="F24" s="1056">
        <v>2</v>
      </c>
      <c r="G24" s="1056">
        <v>0</v>
      </c>
      <c r="H24" s="1056">
        <v>0</v>
      </c>
      <c r="I24" s="1056">
        <v>0</v>
      </c>
      <c r="J24" s="1056">
        <v>1</v>
      </c>
      <c r="K24" s="1056">
        <v>1</v>
      </c>
      <c r="L24" s="1056">
        <v>1</v>
      </c>
      <c r="M24" s="1056">
        <v>0</v>
      </c>
      <c r="N24" s="1056">
        <v>0</v>
      </c>
      <c r="O24" s="1056">
        <v>2</v>
      </c>
      <c r="P24" s="1056">
        <v>0</v>
      </c>
      <c r="Q24" s="1056">
        <v>0</v>
      </c>
      <c r="R24" s="1056">
        <v>0</v>
      </c>
      <c r="S24" s="1056">
        <v>0</v>
      </c>
      <c r="T24" s="1056">
        <v>0</v>
      </c>
      <c r="U24" s="1056">
        <v>0</v>
      </c>
      <c r="V24" s="1056">
        <v>0</v>
      </c>
      <c r="W24" s="247" t="s">
        <v>425</v>
      </c>
      <c r="X24" s="1579"/>
    </row>
    <row r="25" spans="1:24" s="284" customFormat="1" ht="13.5" customHeight="1" thickBot="1" x14ac:dyDescent="0.25">
      <c r="A25" s="1588" t="s">
        <v>1097</v>
      </c>
      <c r="B25" s="1580" t="s">
        <v>859</v>
      </c>
      <c r="C25" s="246" t="s">
        <v>853</v>
      </c>
      <c r="D25" s="919">
        <f t="shared" si="0"/>
        <v>1</v>
      </c>
      <c r="E25" s="1057">
        <v>0</v>
      </c>
      <c r="F25" s="1057">
        <v>0</v>
      </c>
      <c r="G25" s="1057">
        <v>0</v>
      </c>
      <c r="H25" s="1057">
        <v>0</v>
      </c>
      <c r="I25" s="1057">
        <v>0</v>
      </c>
      <c r="J25" s="1057">
        <v>0</v>
      </c>
      <c r="K25" s="1057">
        <v>0</v>
      </c>
      <c r="L25" s="1057">
        <v>0</v>
      </c>
      <c r="M25" s="1057">
        <v>0</v>
      </c>
      <c r="N25" s="1057">
        <v>1</v>
      </c>
      <c r="O25" s="1057">
        <v>0</v>
      </c>
      <c r="P25" s="1057">
        <v>0</v>
      </c>
      <c r="Q25" s="1057">
        <v>0</v>
      </c>
      <c r="R25" s="1057">
        <v>0</v>
      </c>
      <c r="S25" s="1057">
        <v>0</v>
      </c>
      <c r="T25" s="1057">
        <v>0</v>
      </c>
      <c r="U25" s="1057">
        <v>0</v>
      </c>
      <c r="V25" s="1057">
        <v>0</v>
      </c>
      <c r="W25" s="246" t="s">
        <v>178</v>
      </c>
      <c r="X25" s="1576" t="s">
        <v>375</v>
      </c>
    </row>
    <row r="26" spans="1:24" s="284" customFormat="1" ht="13.5" thickBot="1" x14ac:dyDescent="0.25">
      <c r="A26" s="1588"/>
      <c r="B26" s="1580"/>
      <c r="C26" s="246" t="s">
        <v>854</v>
      </c>
      <c r="D26" s="919">
        <f t="shared" si="0"/>
        <v>2</v>
      </c>
      <c r="E26" s="1057">
        <v>1</v>
      </c>
      <c r="F26" s="1057">
        <v>1</v>
      </c>
      <c r="G26" s="1057">
        <v>0</v>
      </c>
      <c r="H26" s="1057">
        <v>0</v>
      </c>
      <c r="I26" s="1057">
        <v>0</v>
      </c>
      <c r="J26" s="1057">
        <v>0</v>
      </c>
      <c r="K26" s="1057">
        <v>0</v>
      </c>
      <c r="L26" s="1057">
        <v>0</v>
      </c>
      <c r="M26" s="1057">
        <v>0</v>
      </c>
      <c r="N26" s="1057">
        <v>0</v>
      </c>
      <c r="O26" s="1057">
        <v>0</v>
      </c>
      <c r="P26" s="1057">
        <v>0</v>
      </c>
      <c r="Q26" s="1057">
        <v>0</v>
      </c>
      <c r="R26" s="1057">
        <v>0</v>
      </c>
      <c r="S26" s="1057">
        <v>0</v>
      </c>
      <c r="T26" s="1057">
        <v>0</v>
      </c>
      <c r="U26" s="1057">
        <v>0</v>
      </c>
      <c r="V26" s="1057">
        <v>0</v>
      </c>
      <c r="W26" s="246" t="s">
        <v>425</v>
      </c>
      <c r="X26" s="1577"/>
    </row>
    <row r="27" spans="1:24" s="283" customFormat="1" ht="13.5" customHeight="1" thickBot="1" x14ac:dyDescent="0.25">
      <c r="A27" s="1589" t="s">
        <v>1098</v>
      </c>
      <c r="B27" s="1590" t="s">
        <v>860</v>
      </c>
      <c r="C27" s="288" t="s">
        <v>853</v>
      </c>
      <c r="D27" s="913">
        <f t="shared" si="0"/>
        <v>6</v>
      </c>
      <c r="E27" s="1056">
        <v>0</v>
      </c>
      <c r="F27" s="1056">
        <v>1</v>
      </c>
      <c r="G27" s="1056">
        <v>0</v>
      </c>
      <c r="H27" s="1056">
        <v>0</v>
      </c>
      <c r="I27" s="1056">
        <v>0</v>
      </c>
      <c r="J27" s="1056">
        <v>0</v>
      </c>
      <c r="K27" s="1056">
        <v>0</v>
      </c>
      <c r="L27" s="1056">
        <v>1</v>
      </c>
      <c r="M27" s="1056">
        <v>1</v>
      </c>
      <c r="N27" s="1056">
        <v>2</v>
      </c>
      <c r="O27" s="1056">
        <v>0</v>
      </c>
      <c r="P27" s="1056">
        <v>0</v>
      </c>
      <c r="Q27" s="1056">
        <v>0</v>
      </c>
      <c r="R27" s="1056">
        <v>0</v>
      </c>
      <c r="S27" s="1056">
        <v>0</v>
      </c>
      <c r="T27" s="1056">
        <v>0</v>
      </c>
      <c r="U27" s="1056">
        <v>0</v>
      </c>
      <c r="V27" s="1056">
        <v>1</v>
      </c>
      <c r="W27" s="288" t="s">
        <v>178</v>
      </c>
      <c r="X27" s="1578" t="s">
        <v>311</v>
      </c>
    </row>
    <row r="28" spans="1:24" s="283" customFormat="1" ht="13.5" thickBot="1" x14ac:dyDescent="0.25">
      <c r="A28" s="1589"/>
      <c r="B28" s="1590"/>
      <c r="C28" s="247" t="s">
        <v>854</v>
      </c>
      <c r="D28" s="916">
        <f t="shared" si="0"/>
        <v>2</v>
      </c>
      <c r="E28" s="1056">
        <v>0</v>
      </c>
      <c r="F28" s="1056">
        <v>1</v>
      </c>
      <c r="G28" s="1056">
        <v>0</v>
      </c>
      <c r="H28" s="1056">
        <v>0</v>
      </c>
      <c r="I28" s="1056">
        <v>0</v>
      </c>
      <c r="J28" s="1056">
        <v>0</v>
      </c>
      <c r="K28" s="1056">
        <v>0</v>
      </c>
      <c r="L28" s="1056">
        <v>0</v>
      </c>
      <c r="M28" s="1056">
        <v>1</v>
      </c>
      <c r="N28" s="1056">
        <v>0</v>
      </c>
      <c r="O28" s="1056">
        <v>0</v>
      </c>
      <c r="P28" s="1056">
        <v>0</v>
      </c>
      <c r="Q28" s="1056">
        <v>0</v>
      </c>
      <c r="R28" s="1056">
        <v>0</v>
      </c>
      <c r="S28" s="1056">
        <v>0</v>
      </c>
      <c r="T28" s="1056">
        <v>0</v>
      </c>
      <c r="U28" s="1056">
        <v>0</v>
      </c>
      <c r="V28" s="1056">
        <v>0</v>
      </c>
      <c r="W28" s="247" t="s">
        <v>425</v>
      </c>
      <c r="X28" s="1579"/>
    </row>
    <row r="29" spans="1:24" s="284" customFormat="1" ht="13.5" customHeight="1" thickBot="1" x14ac:dyDescent="0.25">
      <c r="A29" s="1588" t="s">
        <v>1099</v>
      </c>
      <c r="B29" s="1580" t="s">
        <v>861</v>
      </c>
      <c r="C29" s="246" t="s">
        <v>853</v>
      </c>
      <c r="D29" s="919">
        <f t="shared" si="0"/>
        <v>13</v>
      </c>
      <c r="E29" s="1057">
        <v>2</v>
      </c>
      <c r="F29" s="1057">
        <v>1</v>
      </c>
      <c r="G29" s="1057">
        <v>1</v>
      </c>
      <c r="H29" s="1057">
        <v>1</v>
      </c>
      <c r="I29" s="1057">
        <v>1</v>
      </c>
      <c r="J29" s="1057">
        <v>0</v>
      </c>
      <c r="K29" s="1057">
        <v>1</v>
      </c>
      <c r="L29" s="1057">
        <v>1</v>
      </c>
      <c r="M29" s="1057">
        <v>0</v>
      </c>
      <c r="N29" s="1057">
        <v>1</v>
      </c>
      <c r="O29" s="1057">
        <v>2</v>
      </c>
      <c r="P29" s="1057">
        <v>0</v>
      </c>
      <c r="Q29" s="1057">
        <v>0</v>
      </c>
      <c r="R29" s="1057">
        <v>0</v>
      </c>
      <c r="S29" s="1057">
        <v>1</v>
      </c>
      <c r="T29" s="1057">
        <v>0</v>
      </c>
      <c r="U29" s="1057">
        <v>0</v>
      </c>
      <c r="V29" s="1057">
        <v>1</v>
      </c>
      <c r="W29" s="246" t="s">
        <v>178</v>
      </c>
      <c r="X29" s="1576" t="s">
        <v>505</v>
      </c>
    </row>
    <row r="30" spans="1:24" s="284" customFormat="1" ht="13.5" thickBot="1" x14ac:dyDescent="0.25">
      <c r="A30" s="1588"/>
      <c r="B30" s="1580"/>
      <c r="C30" s="246" t="s">
        <v>854</v>
      </c>
      <c r="D30" s="919">
        <f t="shared" si="0"/>
        <v>16</v>
      </c>
      <c r="E30" s="1057">
        <v>4</v>
      </c>
      <c r="F30" s="1057">
        <v>2</v>
      </c>
      <c r="G30" s="1057">
        <v>3</v>
      </c>
      <c r="H30" s="1057">
        <v>0</v>
      </c>
      <c r="I30" s="1057">
        <v>2</v>
      </c>
      <c r="J30" s="1057">
        <v>2</v>
      </c>
      <c r="K30" s="1057">
        <v>1</v>
      </c>
      <c r="L30" s="1057">
        <v>0</v>
      </c>
      <c r="M30" s="1057">
        <v>0</v>
      </c>
      <c r="N30" s="1057">
        <v>0</v>
      </c>
      <c r="O30" s="1057">
        <v>1</v>
      </c>
      <c r="P30" s="1057">
        <v>0</v>
      </c>
      <c r="Q30" s="1057">
        <v>0</v>
      </c>
      <c r="R30" s="1057">
        <v>0</v>
      </c>
      <c r="S30" s="1057">
        <v>0</v>
      </c>
      <c r="T30" s="1057">
        <v>0</v>
      </c>
      <c r="U30" s="1057">
        <v>0</v>
      </c>
      <c r="V30" s="1057">
        <v>1</v>
      </c>
      <c r="W30" s="246" t="s">
        <v>425</v>
      </c>
      <c r="X30" s="1577"/>
    </row>
    <row r="31" spans="1:24" s="283" customFormat="1" ht="13.5" customHeight="1" thickBot="1" x14ac:dyDescent="0.25">
      <c r="A31" s="1586" t="s">
        <v>1100</v>
      </c>
      <c r="B31" s="1587" t="s">
        <v>862</v>
      </c>
      <c r="C31" s="288" t="s">
        <v>853</v>
      </c>
      <c r="D31" s="913">
        <f t="shared" si="0"/>
        <v>0</v>
      </c>
      <c r="E31" s="1056">
        <v>0</v>
      </c>
      <c r="F31" s="1056">
        <v>0</v>
      </c>
      <c r="G31" s="1056">
        <v>0</v>
      </c>
      <c r="H31" s="1056">
        <v>0</v>
      </c>
      <c r="I31" s="1056">
        <v>0</v>
      </c>
      <c r="J31" s="1056">
        <v>0</v>
      </c>
      <c r="K31" s="1056">
        <v>0</v>
      </c>
      <c r="L31" s="1056">
        <v>0</v>
      </c>
      <c r="M31" s="1056">
        <v>0</v>
      </c>
      <c r="N31" s="1056">
        <v>0</v>
      </c>
      <c r="O31" s="1056">
        <v>0</v>
      </c>
      <c r="P31" s="1056">
        <v>0</v>
      </c>
      <c r="Q31" s="1056">
        <v>0</v>
      </c>
      <c r="R31" s="1056">
        <v>0</v>
      </c>
      <c r="S31" s="1056">
        <v>0</v>
      </c>
      <c r="T31" s="1056">
        <v>0</v>
      </c>
      <c r="U31" s="1056">
        <v>0</v>
      </c>
      <c r="V31" s="1056">
        <v>0</v>
      </c>
      <c r="W31" s="288" t="s">
        <v>178</v>
      </c>
      <c r="X31" s="1578" t="s">
        <v>396</v>
      </c>
    </row>
    <row r="32" spans="1:24" s="283" customFormat="1" ht="13.5" thickBot="1" x14ac:dyDescent="0.25">
      <c r="A32" s="1586"/>
      <c r="B32" s="1587"/>
      <c r="C32" s="247" t="s">
        <v>854</v>
      </c>
      <c r="D32" s="916">
        <f t="shared" si="0"/>
        <v>1</v>
      </c>
      <c r="E32" s="1056">
        <v>0</v>
      </c>
      <c r="F32" s="1056">
        <v>0</v>
      </c>
      <c r="G32" s="1056">
        <v>0</v>
      </c>
      <c r="H32" s="1056">
        <v>0</v>
      </c>
      <c r="I32" s="1056">
        <v>0</v>
      </c>
      <c r="J32" s="1056">
        <v>0</v>
      </c>
      <c r="K32" s="1056">
        <v>0</v>
      </c>
      <c r="L32" s="1056">
        <v>0</v>
      </c>
      <c r="M32" s="1056">
        <v>1</v>
      </c>
      <c r="N32" s="1056">
        <v>0</v>
      </c>
      <c r="O32" s="1056">
        <v>0</v>
      </c>
      <c r="P32" s="1056">
        <v>0</v>
      </c>
      <c r="Q32" s="1056">
        <v>0</v>
      </c>
      <c r="R32" s="1056">
        <v>0</v>
      </c>
      <c r="S32" s="1056">
        <v>0</v>
      </c>
      <c r="T32" s="1056">
        <v>0</v>
      </c>
      <c r="U32" s="1056">
        <v>0</v>
      </c>
      <c r="V32" s="1056">
        <v>0</v>
      </c>
      <c r="W32" s="247" t="s">
        <v>425</v>
      </c>
      <c r="X32" s="1579"/>
    </row>
    <row r="33" spans="1:24" s="284" customFormat="1" ht="13.5" customHeight="1" thickBot="1" x14ac:dyDescent="0.25">
      <c r="A33" s="1588" t="s">
        <v>1101</v>
      </c>
      <c r="B33" s="1580" t="s">
        <v>863</v>
      </c>
      <c r="C33" s="246" t="s">
        <v>853</v>
      </c>
      <c r="D33" s="919">
        <f t="shared" si="0"/>
        <v>41</v>
      </c>
      <c r="E33" s="1057">
        <v>0</v>
      </c>
      <c r="F33" s="1057">
        <v>0</v>
      </c>
      <c r="G33" s="1057">
        <v>0</v>
      </c>
      <c r="H33" s="1057">
        <v>0</v>
      </c>
      <c r="I33" s="1057">
        <v>0</v>
      </c>
      <c r="J33" s="1057">
        <v>0</v>
      </c>
      <c r="K33" s="1057">
        <v>0</v>
      </c>
      <c r="L33" s="1057">
        <v>0</v>
      </c>
      <c r="M33" s="1057">
        <v>0</v>
      </c>
      <c r="N33" s="1057">
        <v>0</v>
      </c>
      <c r="O33" s="1057">
        <v>0</v>
      </c>
      <c r="P33" s="1057">
        <v>0</v>
      </c>
      <c r="Q33" s="1057">
        <v>0</v>
      </c>
      <c r="R33" s="1057">
        <v>0</v>
      </c>
      <c r="S33" s="1057">
        <v>0</v>
      </c>
      <c r="T33" s="1057">
        <v>0</v>
      </c>
      <c r="U33" s="1057">
        <v>0</v>
      </c>
      <c r="V33" s="1057">
        <v>41</v>
      </c>
      <c r="W33" s="246" t="s">
        <v>178</v>
      </c>
      <c r="X33" s="1576" t="s">
        <v>476</v>
      </c>
    </row>
    <row r="34" spans="1:24" s="284" customFormat="1" ht="13.5" thickBot="1" x14ac:dyDescent="0.25">
      <c r="A34" s="1588"/>
      <c r="B34" s="1580"/>
      <c r="C34" s="246" t="s">
        <v>854</v>
      </c>
      <c r="D34" s="919">
        <f t="shared" si="0"/>
        <v>13</v>
      </c>
      <c r="E34" s="1057">
        <v>0</v>
      </c>
      <c r="F34" s="1057">
        <v>0</v>
      </c>
      <c r="G34" s="1057">
        <v>0</v>
      </c>
      <c r="H34" s="1057">
        <v>0</v>
      </c>
      <c r="I34" s="1057">
        <v>0</v>
      </c>
      <c r="J34" s="1057">
        <v>0</v>
      </c>
      <c r="K34" s="1057">
        <v>0</v>
      </c>
      <c r="L34" s="1057">
        <v>0</v>
      </c>
      <c r="M34" s="1057">
        <v>0</v>
      </c>
      <c r="N34" s="1057">
        <v>0</v>
      </c>
      <c r="O34" s="1057">
        <v>0</v>
      </c>
      <c r="P34" s="1057">
        <v>0</v>
      </c>
      <c r="Q34" s="1057">
        <v>0</v>
      </c>
      <c r="R34" s="1057">
        <v>0</v>
      </c>
      <c r="S34" s="1057">
        <v>0</v>
      </c>
      <c r="T34" s="1057">
        <v>0</v>
      </c>
      <c r="U34" s="1057">
        <v>0</v>
      </c>
      <c r="V34" s="1057">
        <v>13</v>
      </c>
      <c r="W34" s="246" t="s">
        <v>425</v>
      </c>
      <c r="X34" s="1577"/>
    </row>
    <row r="35" spans="1:24" s="283" customFormat="1" ht="13.5" customHeight="1" thickBot="1" x14ac:dyDescent="0.25">
      <c r="A35" s="1586" t="s">
        <v>1102</v>
      </c>
      <c r="B35" s="1615" t="s">
        <v>1103</v>
      </c>
      <c r="C35" s="288" t="s">
        <v>853</v>
      </c>
      <c r="D35" s="913">
        <f t="shared" si="0"/>
        <v>23</v>
      </c>
      <c r="E35" s="1056">
        <v>0</v>
      </c>
      <c r="F35" s="1056">
        <v>0</v>
      </c>
      <c r="G35" s="1056">
        <v>0</v>
      </c>
      <c r="H35" s="1056">
        <v>0</v>
      </c>
      <c r="I35" s="1056">
        <v>0</v>
      </c>
      <c r="J35" s="1056">
        <v>0</v>
      </c>
      <c r="K35" s="1056">
        <v>0</v>
      </c>
      <c r="L35" s="1056">
        <v>0</v>
      </c>
      <c r="M35" s="1056">
        <v>0</v>
      </c>
      <c r="N35" s="1056">
        <v>1</v>
      </c>
      <c r="O35" s="1056">
        <v>0</v>
      </c>
      <c r="P35" s="1056">
        <v>0</v>
      </c>
      <c r="Q35" s="1056">
        <v>0</v>
      </c>
      <c r="R35" s="1056">
        <v>2</v>
      </c>
      <c r="S35" s="1056">
        <v>0</v>
      </c>
      <c r="T35" s="1056">
        <v>0</v>
      </c>
      <c r="U35" s="1056">
        <v>3</v>
      </c>
      <c r="V35" s="1056">
        <v>17</v>
      </c>
      <c r="W35" s="288" t="s">
        <v>178</v>
      </c>
      <c r="X35" s="1616" t="s">
        <v>397</v>
      </c>
    </row>
    <row r="36" spans="1:24" s="283" customFormat="1" ht="21.75" customHeight="1" thickBot="1" x14ac:dyDescent="0.25">
      <c r="A36" s="1586"/>
      <c r="B36" s="1615"/>
      <c r="C36" s="247" t="s">
        <v>854</v>
      </c>
      <c r="D36" s="916">
        <f t="shared" si="0"/>
        <v>19</v>
      </c>
      <c r="E36" s="1056">
        <v>0</v>
      </c>
      <c r="F36" s="1056">
        <v>0</v>
      </c>
      <c r="G36" s="1056">
        <v>0</v>
      </c>
      <c r="H36" s="1056">
        <v>0</v>
      </c>
      <c r="I36" s="1056">
        <v>0</v>
      </c>
      <c r="J36" s="1056">
        <v>0</v>
      </c>
      <c r="K36" s="1056">
        <v>0</v>
      </c>
      <c r="L36" s="1056">
        <v>0</v>
      </c>
      <c r="M36" s="1056">
        <v>1</v>
      </c>
      <c r="N36" s="1056">
        <v>0</v>
      </c>
      <c r="O36" s="1056">
        <v>0</v>
      </c>
      <c r="P36" s="1056">
        <v>0</v>
      </c>
      <c r="Q36" s="1056">
        <v>0</v>
      </c>
      <c r="R36" s="1056">
        <v>0</v>
      </c>
      <c r="S36" s="1056">
        <v>0</v>
      </c>
      <c r="T36" s="1056">
        <v>1</v>
      </c>
      <c r="U36" s="1056">
        <v>0</v>
      </c>
      <c r="V36" s="1056">
        <v>17</v>
      </c>
      <c r="W36" s="247" t="s">
        <v>425</v>
      </c>
      <c r="X36" s="1617"/>
    </row>
    <row r="37" spans="1:24" s="283" customFormat="1" ht="21.75" customHeight="1" thickBot="1" x14ac:dyDescent="0.25">
      <c r="A37" s="1586"/>
      <c r="B37" s="1615"/>
      <c r="C37" s="247" t="s">
        <v>1083</v>
      </c>
      <c r="D37" s="916">
        <f t="shared" si="0"/>
        <v>2</v>
      </c>
      <c r="E37" s="1056">
        <v>0</v>
      </c>
      <c r="F37" s="1056">
        <v>0</v>
      </c>
      <c r="G37" s="1056">
        <v>0</v>
      </c>
      <c r="H37" s="1056">
        <v>0</v>
      </c>
      <c r="I37" s="1056">
        <v>0</v>
      </c>
      <c r="J37" s="1056">
        <v>0</v>
      </c>
      <c r="K37" s="1056">
        <v>0</v>
      </c>
      <c r="L37" s="1056">
        <v>0</v>
      </c>
      <c r="M37" s="1056">
        <v>0</v>
      </c>
      <c r="N37" s="1056">
        <v>0</v>
      </c>
      <c r="O37" s="1056">
        <v>0</v>
      </c>
      <c r="P37" s="1056">
        <v>0</v>
      </c>
      <c r="Q37" s="1056">
        <v>0</v>
      </c>
      <c r="R37" s="1056">
        <v>0</v>
      </c>
      <c r="S37" s="1056">
        <v>0</v>
      </c>
      <c r="T37" s="1056">
        <v>0</v>
      </c>
      <c r="U37" s="1056">
        <v>0</v>
      </c>
      <c r="V37" s="1056">
        <v>2</v>
      </c>
      <c r="W37" s="247" t="s">
        <v>1082</v>
      </c>
      <c r="X37" s="1618"/>
    </row>
    <row r="38" spans="1:24" s="284" customFormat="1" ht="18.75" customHeight="1" thickBot="1" x14ac:dyDescent="0.25">
      <c r="A38" s="1588" t="s">
        <v>1104</v>
      </c>
      <c r="B38" s="1580" t="s">
        <v>1105</v>
      </c>
      <c r="C38" s="246" t="s">
        <v>853</v>
      </c>
      <c r="D38" s="919">
        <f t="shared" si="0"/>
        <v>30</v>
      </c>
      <c r="E38" s="1057">
        <v>2</v>
      </c>
      <c r="F38" s="1057">
        <v>3</v>
      </c>
      <c r="G38" s="1057">
        <v>0</v>
      </c>
      <c r="H38" s="1057">
        <v>4</v>
      </c>
      <c r="I38" s="1057">
        <v>3</v>
      </c>
      <c r="J38" s="1057">
        <v>2</v>
      </c>
      <c r="K38" s="1057">
        <v>0</v>
      </c>
      <c r="L38" s="1057">
        <v>4</v>
      </c>
      <c r="M38" s="1057">
        <v>0</v>
      </c>
      <c r="N38" s="1057">
        <v>5</v>
      </c>
      <c r="O38" s="1057">
        <v>1</v>
      </c>
      <c r="P38" s="1057">
        <v>3</v>
      </c>
      <c r="Q38" s="1057">
        <v>1</v>
      </c>
      <c r="R38" s="1057">
        <v>0</v>
      </c>
      <c r="S38" s="1057">
        <v>0</v>
      </c>
      <c r="T38" s="1057">
        <v>0</v>
      </c>
      <c r="U38" s="1057">
        <v>0</v>
      </c>
      <c r="V38" s="1057">
        <v>2</v>
      </c>
      <c r="W38" s="246" t="s">
        <v>178</v>
      </c>
      <c r="X38" s="1576" t="s">
        <v>382</v>
      </c>
    </row>
    <row r="39" spans="1:24" s="284" customFormat="1" ht="19.5" customHeight="1" thickBot="1" x14ac:dyDescent="0.25">
      <c r="A39" s="1588"/>
      <c r="B39" s="1580"/>
      <c r="C39" s="246" t="s">
        <v>854</v>
      </c>
      <c r="D39" s="919">
        <f t="shared" si="0"/>
        <v>26</v>
      </c>
      <c r="E39" s="1057">
        <v>3</v>
      </c>
      <c r="F39" s="1057">
        <v>2</v>
      </c>
      <c r="G39" s="1057">
        <v>1</v>
      </c>
      <c r="H39" s="1057">
        <v>3</v>
      </c>
      <c r="I39" s="1057">
        <v>1</v>
      </c>
      <c r="J39" s="1057">
        <v>0</v>
      </c>
      <c r="K39" s="1057">
        <v>1</v>
      </c>
      <c r="L39" s="1057">
        <v>1</v>
      </c>
      <c r="M39" s="1057">
        <v>2</v>
      </c>
      <c r="N39" s="1057">
        <v>0</v>
      </c>
      <c r="O39" s="1057">
        <v>1</v>
      </c>
      <c r="P39" s="1057">
        <v>2</v>
      </c>
      <c r="Q39" s="1057">
        <v>1</v>
      </c>
      <c r="R39" s="1057">
        <v>1</v>
      </c>
      <c r="S39" s="1057">
        <v>0</v>
      </c>
      <c r="T39" s="1057">
        <v>0</v>
      </c>
      <c r="U39" s="1057">
        <v>1</v>
      </c>
      <c r="V39" s="1057">
        <v>6</v>
      </c>
      <c r="W39" s="246" t="s">
        <v>425</v>
      </c>
      <c r="X39" s="1577"/>
    </row>
    <row r="40" spans="1:24" s="283" customFormat="1" ht="13.5" customHeight="1" thickBot="1" x14ac:dyDescent="0.25">
      <c r="A40" s="1589" t="s">
        <v>1106</v>
      </c>
      <c r="B40" s="1590" t="s">
        <v>1107</v>
      </c>
      <c r="C40" s="288" t="s">
        <v>853</v>
      </c>
      <c r="D40" s="913">
        <f t="shared" si="0"/>
        <v>2</v>
      </c>
      <c r="E40" s="1056">
        <v>0</v>
      </c>
      <c r="F40" s="1056">
        <v>0</v>
      </c>
      <c r="G40" s="1056">
        <v>0</v>
      </c>
      <c r="H40" s="1056">
        <v>1</v>
      </c>
      <c r="I40" s="1056">
        <v>0</v>
      </c>
      <c r="J40" s="1056">
        <v>0</v>
      </c>
      <c r="K40" s="1056">
        <v>0</v>
      </c>
      <c r="L40" s="1056">
        <v>0</v>
      </c>
      <c r="M40" s="1056">
        <v>0</v>
      </c>
      <c r="N40" s="1056">
        <v>0</v>
      </c>
      <c r="O40" s="1056">
        <v>0</v>
      </c>
      <c r="P40" s="1056">
        <v>1</v>
      </c>
      <c r="Q40" s="1056">
        <v>0</v>
      </c>
      <c r="R40" s="1056">
        <v>0</v>
      </c>
      <c r="S40" s="1056">
        <v>0</v>
      </c>
      <c r="T40" s="1056">
        <v>0</v>
      </c>
      <c r="U40" s="1056">
        <v>0</v>
      </c>
      <c r="V40" s="1056">
        <v>0</v>
      </c>
      <c r="W40" s="288" t="s">
        <v>178</v>
      </c>
      <c r="X40" s="1578" t="s">
        <v>1081</v>
      </c>
    </row>
    <row r="41" spans="1:24" s="283" customFormat="1" ht="13.5" thickBot="1" x14ac:dyDescent="0.25">
      <c r="A41" s="1589"/>
      <c r="B41" s="1590"/>
      <c r="C41" s="247" t="s">
        <v>854</v>
      </c>
      <c r="D41" s="916">
        <f t="shared" si="0"/>
        <v>0</v>
      </c>
      <c r="E41" s="1056">
        <v>0</v>
      </c>
      <c r="F41" s="1056">
        <v>0</v>
      </c>
      <c r="G41" s="1056">
        <v>0</v>
      </c>
      <c r="H41" s="1056">
        <v>0</v>
      </c>
      <c r="I41" s="1056">
        <v>0</v>
      </c>
      <c r="J41" s="1056">
        <v>0</v>
      </c>
      <c r="K41" s="1056">
        <v>0</v>
      </c>
      <c r="L41" s="1056">
        <v>0</v>
      </c>
      <c r="M41" s="1056">
        <v>0</v>
      </c>
      <c r="N41" s="1056">
        <v>0</v>
      </c>
      <c r="O41" s="1056">
        <v>0</v>
      </c>
      <c r="P41" s="1056">
        <v>0</v>
      </c>
      <c r="Q41" s="1056">
        <v>0</v>
      </c>
      <c r="R41" s="1056">
        <v>0</v>
      </c>
      <c r="S41" s="1056">
        <v>0</v>
      </c>
      <c r="T41" s="1056">
        <v>0</v>
      </c>
      <c r="U41" s="1056">
        <v>0</v>
      </c>
      <c r="V41" s="1056">
        <v>0</v>
      </c>
      <c r="W41" s="247" t="s">
        <v>425</v>
      </c>
      <c r="X41" s="1579"/>
    </row>
    <row r="42" spans="1:24" s="284" customFormat="1" ht="13.5" customHeight="1" thickBot="1" x14ac:dyDescent="0.25">
      <c r="A42" s="1588" t="s">
        <v>1108</v>
      </c>
      <c r="B42" s="1580" t="s">
        <v>866</v>
      </c>
      <c r="C42" s="246" t="s">
        <v>853</v>
      </c>
      <c r="D42" s="919">
        <f t="shared" si="0"/>
        <v>322</v>
      </c>
      <c r="E42" s="1057">
        <v>1</v>
      </c>
      <c r="F42" s="1057">
        <v>0</v>
      </c>
      <c r="G42" s="1057">
        <v>1</v>
      </c>
      <c r="H42" s="1057">
        <v>1</v>
      </c>
      <c r="I42" s="1057">
        <v>4</v>
      </c>
      <c r="J42" s="1057">
        <v>3</v>
      </c>
      <c r="K42" s="1057">
        <v>7</v>
      </c>
      <c r="L42" s="1057">
        <v>17</v>
      </c>
      <c r="M42" s="1057">
        <v>25</v>
      </c>
      <c r="N42" s="1057">
        <v>37</v>
      </c>
      <c r="O42" s="1057">
        <v>55</v>
      </c>
      <c r="P42" s="1057">
        <v>51</v>
      </c>
      <c r="Q42" s="1057">
        <v>53</v>
      </c>
      <c r="R42" s="1057">
        <v>47</v>
      </c>
      <c r="S42" s="1057">
        <v>6</v>
      </c>
      <c r="T42" s="1057">
        <v>1</v>
      </c>
      <c r="U42" s="1057">
        <v>4</v>
      </c>
      <c r="V42" s="1057">
        <v>9</v>
      </c>
      <c r="W42" s="246" t="s">
        <v>178</v>
      </c>
      <c r="X42" s="1576" t="s">
        <v>477</v>
      </c>
    </row>
    <row r="43" spans="1:24" s="284" customFormat="1" ht="13.5" thickBot="1" x14ac:dyDescent="0.25">
      <c r="A43" s="1588"/>
      <c r="B43" s="1580"/>
      <c r="C43" s="246" t="s">
        <v>854</v>
      </c>
      <c r="D43" s="919">
        <f t="shared" si="0"/>
        <v>31</v>
      </c>
      <c r="E43" s="1057">
        <v>0</v>
      </c>
      <c r="F43" s="1057">
        <v>0</v>
      </c>
      <c r="G43" s="1057">
        <v>0</v>
      </c>
      <c r="H43" s="1057">
        <v>1</v>
      </c>
      <c r="I43" s="1057">
        <v>0</v>
      </c>
      <c r="J43" s="1057">
        <v>1</v>
      </c>
      <c r="K43" s="1057">
        <v>2</v>
      </c>
      <c r="L43" s="1057">
        <v>1</v>
      </c>
      <c r="M43" s="1057">
        <v>2</v>
      </c>
      <c r="N43" s="1057">
        <v>2</v>
      </c>
      <c r="O43" s="1057">
        <v>1</v>
      </c>
      <c r="P43" s="1057">
        <v>12</v>
      </c>
      <c r="Q43" s="1057">
        <v>2</v>
      </c>
      <c r="R43" s="1057">
        <v>2</v>
      </c>
      <c r="S43" s="1057">
        <v>2</v>
      </c>
      <c r="T43" s="1057">
        <v>2</v>
      </c>
      <c r="U43" s="1057">
        <v>0</v>
      </c>
      <c r="V43" s="1057">
        <v>1</v>
      </c>
      <c r="W43" s="246" t="s">
        <v>425</v>
      </c>
      <c r="X43" s="1577"/>
    </row>
    <row r="44" spans="1:24" s="283" customFormat="1" ht="13.5" customHeight="1" thickBot="1" x14ac:dyDescent="0.25">
      <c r="A44" s="1589" t="s">
        <v>1109</v>
      </c>
      <c r="B44" s="1590" t="s">
        <v>851</v>
      </c>
      <c r="C44" s="288" t="s">
        <v>853</v>
      </c>
      <c r="D44" s="913">
        <f t="shared" si="0"/>
        <v>6</v>
      </c>
      <c r="E44" s="1056">
        <v>1</v>
      </c>
      <c r="F44" s="1056">
        <v>1</v>
      </c>
      <c r="G44" s="1056">
        <v>1</v>
      </c>
      <c r="H44" s="1056">
        <v>0</v>
      </c>
      <c r="I44" s="1056">
        <v>0</v>
      </c>
      <c r="J44" s="1056">
        <v>1</v>
      </c>
      <c r="K44" s="1056">
        <v>0</v>
      </c>
      <c r="L44" s="1056">
        <v>1</v>
      </c>
      <c r="M44" s="1056">
        <v>0</v>
      </c>
      <c r="N44" s="1056">
        <v>0</v>
      </c>
      <c r="O44" s="1056">
        <v>0</v>
      </c>
      <c r="P44" s="1056">
        <v>0</v>
      </c>
      <c r="Q44" s="1056">
        <v>0</v>
      </c>
      <c r="R44" s="1056">
        <v>0</v>
      </c>
      <c r="S44" s="1056">
        <v>0</v>
      </c>
      <c r="T44" s="1056">
        <v>0</v>
      </c>
      <c r="U44" s="1056">
        <v>0</v>
      </c>
      <c r="V44" s="1056">
        <v>1</v>
      </c>
      <c r="W44" s="288" t="s">
        <v>178</v>
      </c>
      <c r="X44" s="1613" t="s">
        <v>852</v>
      </c>
    </row>
    <row r="45" spans="1:24" s="283" customFormat="1" ht="12.75" x14ac:dyDescent="0.2">
      <c r="A45" s="1598"/>
      <c r="B45" s="1599"/>
      <c r="C45" s="686" t="s">
        <v>854</v>
      </c>
      <c r="D45" s="922">
        <f t="shared" si="0"/>
        <v>5</v>
      </c>
      <c r="E45" s="1056">
        <v>1</v>
      </c>
      <c r="F45" s="1056">
        <v>2</v>
      </c>
      <c r="G45" s="1056">
        <v>0</v>
      </c>
      <c r="H45" s="1056">
        <v>0</v>
      </c>
      <c r="I45" s="1056">
        <v>0</v>
      </c>
      <c r="J45" s="1056">
        <v>0</v>
      </c>
      <c r="K45" s="1056">
        <v>0</v>
      </c>
      <c r="L45" s="1056">
        <v>0</v>
      </c>
      <c r="M45" s="1056">
        <v>0</v>
      </c>
      <c r="N45" s="1056">
        <v>1</v>
      </c>
      <c r="O45" s="1056">
        <v>0</v>
      </c>
      <c r="P45" s="1056">
        <v>1</v>
      </c>
      <c r="Q45" s="1056">
        <v>0</v>
      </c>
      <c r="R45" s="1056">
        <v>0</v>
      </c>
      <c r="S45" s="1056">
        <v>0</v>
      </c>
      <c r="T45" s="1056">
        <v>0</v>
      </c>
      <c r="U45" s="1056">
        <v>0</v>
      </c>
      <c r="V45" s="1056">
        <v>0</v>
      </c>
      <c r="W45" s="686" t="s">
        <v>425</v>
      </c>
      <c r="X45" s="1614"/>
    </row>
    <row r="46" spans="1:24" ht="13.5" thickBot="1" x14ac:dyDescent="0.25">
      <c r="A46" s="1592" t="s">
        <v>284</v>
      </c>
      <c r="B46" s="1593"/>
      <c r="C46" s="687" t="s">
        <v>547</v>
      </c>
      <c r="D46" s="925">
        <f>SUMIF($C$7:$C$45,"M",D7:D45)</f>
        <v>1448</v>
      </c>
      <c r="E46" s="925">
        <f>SUMIF($C$7:$C$45,"M",E7:E45)</f>
        <v>46</v>
      </c>
      <c r="F46" s="925">
        <f t="shared" ref="F46:V46" si="1">SUMIF($C$7:$C$45,"M",F7:F45)</f>
        <v>41</v>
      </c>
      <c r="G46" s="925">
        <f t="shared" si="1"/>
        <v>49</v>
      </c>
      <c r="H46" s="925">
        <f t="shared" si="1"/>
        <v>72</v>
      </c>
      <c r="I46" s="925">
        <f t="shared" si="1"/>
        <v>75</v>
      </c>
      <c r="J46" s="925">
        <f t="shared" si="1"/>
        <v>95</v>
      </c>
      <c r="K46" s="925">
        <f t="shared" si="1"/>
        <v>108</v>
      </c>
      <c r="L46" s="925">
        <f t="shared" si="1"/>
        <v>142</v>
      </c>
      <c r="M46" s="925">
        <f t="shared" si="1"/>
        <v>132</v>
      </c>
      <c r="N46" s="925">
        <f t="shared" si="1"/>
        <v>164</v>
      </c>
      <c r="O46" s="925">
        <f t="shared" si="1"/>
        <v>144</v>
      </c>
      <c r="P46" s="925">
        <f t="shared" si="1"/>
        <v>107</v>
      </c>
      <c r="Q46" s="925">
        <f t="shared" si="1"/>
        <v>84</v>
      </c>
      <c r="R46" s="925">
        <f t="shared" si="1"/>
        <v>63</v>
      </c>
      <c r="S46" s="925">
        <f t="shared" si="1"/>
        <v>13</v>
      </c>
      <c r="T46" s="925">
        <f t="shared" si="1"/>
        <v>4</v>
      </c>
      <c r="U46" s="925">
        <f t="shared" si="1"/>
        <v>15</v>
      </c>
      <c r="V46" s="925">
        <f t="shared" si="1"/>
        <v>94</v>
      </c>
      <c r="W46" s="688" t="s">
        <v>178</v>
      </c>
      <c r="X46" s="1610" t="s">
        <v>448</v>
      </c>
    </row>
    <row r="47" spans="1:24" ht="13.5" thickBot="1" x14ac:dyDescent="0.25">
      <c r="A47" s="1594"/>
      <c r="B47" s="1595"/>
      <c r="C47" s="689" t="s">
        <v>548</v>
      </c>
      <c r="D47" s="926">
        <f>SUMIF($C$7:$C$45,"F",D7:D45)</f>
        <v>466</v>
      </c>
      <c r="E47" s="926">
        <f t="shared" ref="E47" si="2">SUMIF($C$7:$C$45,"F",E7:E45)</f>
        <v>50</v>
      </c>
      <c r="F47" s="926">
        <f t="shared" ref="F47:U47" si="3">SUMIF($C$7:$C$45,"F",F7:F45)</f>
        <v>36</v>
      </c>
      <c r="G47" s="926">
        <f t="shared" si="3"/>
        <v>39</v>
      </c>
      <c r="H47" s="926">
        <f t="shared" si="3"/>
        <v>30</v>
      </c>
      <c r="I47" s="926">
        <f t="shared" si="3"/>
        <v>27</v>
      </c>
      <c r="J47" s="926">
        <f t="shared" si="3"/>
        <v>31</v>
      </c>
      <c r="K47" s="926">
        <f t="shared" si="3"/>
        <v>29</v>
      </c>
      <c r="L47" s="926">
        <f t="shared" si="3"/>
        <v>35</v>
      </c>
      <c r="M47" s="926">
        <f t="shared" si="3"/>
        <v>30</v>
      </c>
      <c r="N47" s="926">
        <f t="shared" si="3"/>
        <v>25</v>
      </c>
      <c r="O47" s="926">
        <f t="shared" si="3"/>
        <v>28</v>
      </c>
      <c r="P47" s="926">
        <f t="shared" si="3"/>
        <v>22</v>
      </c>
      <c r="Q47" s="926">
        <f t="shared" si="3"/>
        <v>7</v>
      </c>
      <c r="R47" s="926">
        <f t="shared" si="3"/>
        <v>8</v>
      </c>
      <c r="S47" s="926">
        <f t="shared" si="3"/>
        <v>3</v>
      </c>
      <c r="T47" s="926">
        <f t="shared" si="3"/>
        <v>7</v>
      </c>
      <c r="U47" s="926">
        <f t="shared" si="3"/>
        <v>9</v>
      </c>
      <c r="V47" s="926">
        <f>SUMIF($C$7:$C$45,"F",V7:V45)</f>
        <v>50</v>
      </c>
      <c r="W47" s="690" t="s">
        <v>425</v>
      </c>
      <c r="X47" s="1611"/>
    </row>
    <row r="48" spans="1:24" ht="13.5" thickBot="1" x14ac:dyDescent="0.25">
      <c r="A48" s="1594"/>
      <c r="B48" s="1595"/>
      <c r="C48" s="1058" t="s">
        <v>1083</v>
      </c>
      <c r="D48" s="926">
        <f>SUM(E48:V48)</f>
        <v>2</v>
      </c>
      <c r="E48" s="927">
        <v>0</v>
      </c>
      <c r="F48" s="927">
        <v>0</v>
      </c>
      <c r="G48" s="927">
        <v>0</v>
      </c>
      <c r="H48" s="927">
        <v>0</v>
      </c>
      <c r="I48" s="927">
        <v>0</v>
      </c>
      <c r="J48" s="927">
        <v>0</v>
      </c>
      <c r="K48" s="927">
        <v>0</v>
      </c>
      <c r="L48" s="927">
        <v>0</v>
      </c>
      <c r="M48" s="927">
        <v>0</v>
      </c>
      <c r="N48" s="927">
        <v>0</v>
      </c>
      <c r="O48" s="927">
        <v>0</v>
      </c>
      <c r="P48" s="927">
        <v>0</v>
      </c>
      <c r="Q48" s="927">
        <v>0</v>
      </c>
      <c r="R48" s="927">
        <v>0</v>
      </c>
      <c r="S48" s="927">
        <v>0</v>
      </c>
      <c r="T48" s="927">
        <v>0</v>
      </c>
      <c r="U48" s="927">
        <v>0</v>
      </c>
      <c r="V48" s="926">
        <f>SUMIF($C$7:$C$45,"U",V7:V45)</f>
        <v>2</v>
      </c>
      <c r="W48" s="1060" t="s">
        <v>1082</v>
      </c>
      <c r="X48" s="1611"/>
    </row>
    <row r="49" spans="1:24" ht="12.75" customHeight="1" x14ac:dyDescent="0.2">
      <c r="A49" s="1596"/>
      <c r="B49" s="1597"/>
      <c r="C49" s="691" t="s">
        <v>42</v>
      </c>
      <c r="D49" s="927">
        <f>SUM(D46:D48)</f>
        <v>1916</v>
      </c>
      <c r="E49" s="927">
        <f t="shared" ref="E49" si="4">SUM(E46:E48)</f>
        <v>96</v>
      </c>
      <c r="F49" s="927">
        <f t="shared" ref="F49:V49" si="5">SUM(F46:F48)</f>
        <v>77</v>
      </c>
      <c r="G49" s="927">
        <f t="shared" si="5"/>
        <v>88</v>
      </c>
      <c r="H49" s="927">
        <f t="shared" si="5"/>
        <v>102</v>
      </c>
      <c r="I49" s="927">
        <f t="shared" si="5"/>
        <v>102</v>
      </c>
      <c r="J49" s="927">
        <f t="shared" si="5"/>
        <v>126</v>
      </c>
      <c r="K49" s="927">
        <f t="shared" si="5"/>
        <v>137</v>
      </c>
      <c r="L49" s="927">
        <f>SUM(L46:L48)</f>
        <v>177</v>
      </c>
      <c r="M49" s="927">
        <f t="shared" si="5"/>
        <v>162</v>
      </c>
      <c r="N49" s="927">
        <f t="shared" si="5"/>
        <v>189</v>
      </c>
      <c r="O49" s="927">
        <f t="shared" si="5"/>
        <v>172</v>
      </c>
      <c r="P49" s="927">
        <f t="shared" si="5"/>
        <v>129</v>
      </c>
      <c r="Q49" s="927">
        <f t="shared" si="5"/>
        <v>91</v>
      </c>
      <c r="R49" s="927">
        <f t="shared" si="5"/>
        <v>71</v>
      </c>
      <c r="S49" s="927">
        <f t="shared" si="5"/>
        <v>16</v>
      </c>
      <c r="T49" s="927">
        <f t="shared" si="5"/>
        <v>11</v>
      </c>
      <c r="U49" s="927">
        <f>SUM(U46:U48)</f>
        <v>24</v>
      </c>
      <c r="V49" s="927">
        <f t="shared" si="5"/>
        <v>146</v>
      </c>
      <c r="W49" s="692" t="s">
        <v>43</v>
      </c>
      <c r="X49" s="1612"/>
    </row>
    <row r="50" spans="1:24" ht="12.75" customHeight="1" x14ac:dyDescent="0.2">
      <c r="A50" s="1002" t="s">
        <v>833</v>
      </c>
      <c r="B50" s="1002"/>
      <c r="C50" s="1037"/>
      <c r="D50" s="1037"/>
      <c r="U50" s="1038"/>
      <c r="V50" s="1038"/>
      <c r="W50" s="1038"/>
      <c r="X50" s="1038" t="s">
        <v>832</v>
      </c>
    </row>
    <row r="51" spans="1:24" ht="12.75" x14ac:dyDescent="0.2">
      <c r="A51" s="1002"/>
      <c r="C51" s="1002"/>
      <c r="D51" s="1002"/>
      <c r="T51" s="1001"/>
      <c r="U51" s="1001"/>
      <c r="V51" s="1001"/>
      <c r="W51" s="1001"/>
      <c r="X51" s="1001"/>
    </row>
  </sheetData>
  <mergeCells count="63">
    <mergeCell ref="A1:X1"/>
    <mergeCell ref="A2:X2"/>
    <mergeCell ref="A3:X3"/>
    <mergeCell ref="A4:X4"/>
    <mergeCell ref="A7:A8"/>
    <mergeCell ref="B7:B8"/>
    <mergeCell ref="X7:X8"/>
    <mergeCell ref="X13:X14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3:A14"/>
    <mergeCell ref="B13:B14"/>
    <mergeCell ref="A17:A18"/>
    <mergeCell ref="B17:B18"/>
    <mergeCell ref="X17:X18"/>
    <mergeCell ref="A19:A20"/>
    <mergeCell ref="B19:B20"/>
    <mergeCell ref="X19:X20"/>
    <mergeCell ref="A21:A22"/>
    <mergeCell ref="B21:B22"/>
    <mergeCell ref="X21:X22"/>
    <mergeCell ref="A23:A24"/>
    <mergeCell ref="B23:B24"/>
    <mergeCell ref="X23:X24"/>
    <mergeCell ref="A25:A26"/>
    <mergeCell ref="B25:B26"/>
    <mergeCell ref="X25:X26"/>
    <mergeCell ref="A27:A28"/>
    <mergeCell ref="B27:B28"/>
    <mergeCell ref="X27:X28"/>
    <mergeCell ref="A29:A30"/>
    <mergeCell ref="B29:B30"/>
    <mergeCell ref="X29:X30"/>
    <mergeCell ref="A31:A32"/>
    <mergeCell ref="B31:B32"/>
    <mergeCell ref="X31:X32"/>
    <mergeCell ref="A33:A34"/>
    <mergeCell ref="B33:B34"/>
    <mergeCell ref="X33:X34"/>
    <mergeCell ref="A35:A37"/>
    <mergeCell ref="B35:B37"/>
    <mergeCell ref="X35:X37"/>
    <mergeCell ref="A38:A39"/>
    <mergeCell ref="B38:B39"/>
    <mergeCell ref="X38:X39"/>
    <mergeCell ref="A40:A41"/>
    <mergeCell ref="B40:B41"/>
    <mergeCell ref="X40:X41"/>
    <mergeCell ref="X46:X49"/>
    <mergeCell ref="A46:B49"/>
    <mergeCell ref="A42:A43"/>
    <mergeCell ref="B42:B43"/>
    <mergeCell ref="X42:X43"/>
    <mergeCell ref="A44:A45"/>
    <mergeCell ref="B44:B45"/>
    <mergeCell ref="X44:X45"/>
  </mergeCells>
  <printOptions horizontalCentered="1" verticalCentered="1"/>
  <pageMargins left="0" right="0" top="0.39370078740157483" bottom="0" header="0" footer="0"/>
  <pageSetup paperSize="9" scale="63" orientation="landscape" r:id="rId1"/>
  <headerFooter>
    <oddFooter>&amp;L_x000D_&amp;1#&amp;"Aptos"&amp;10&amp;K13A10E Classification: C0 Public - تصنيف الوثيقة عام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04B0F-AC82-496F-A524-46704581A0A6}">
  <sheetPr codeName="Sheet76"/>
  <dimension ref="A1:AQ235"/>
  <sheetViews>
    <sheetView showGridLines="0" view="pageBreakPreview" topLeftCell="A30" zoomScaleNormal="100" zoomScaleSheetLayoutView="100" workbookViewId="0">
      <selection activeCell="O18" sqref="O18"/>
    </sheetView>
  </sheetViews>
  <sheetFormatPr defaultColWidth="9.140625" defaultRowHeight="14.25" x14ac:dyDescent="0.2"/>
  <cols>
    <col min="1" max="1" width="10.7109375" style="242" customWidth="1"/>
    <col min="2" max="2" width="29.28515625" style="242" customWidth="1"/>
    <col min="3" max="3" width="7.42578125" style="242" customWidth="1"/>
    <col min="4" max="4" width="7.85546875" style="248" bestFit="1" customWidth="1"/>
    <col min="5" max="20" width="5.42578125" style="242" customWidth="1"/>
    <col min="21" max="22" width="4.42578125" style="242" customWidth="1"/>
    <col min="23" max="23" width="6" style="242" customWidth="1"/>
    <col min="24" max="24" width="32" style="251" customWidth="1"/>
    <col min="25" max="27" width="9.140625" style="242"/>
    <col min="44" max="16384" width="9.140625" style="242"/>
  </cols>
  <sheetData>
    <row r="1" spans="1:43" ht="23.25" x14ac:dyDescent="0.2">
      <c r="A1" s="1606" t="s">
        <v>1284</v>
      </c>
      <c r="B1" s="1606"/>
      <c r="C1" s="1606"/>
      <c r="D1" s="1606"/>
      <c r="E1" s="1606"/>
      <c r="F1" s="1606"/>
      <c r="G1" s="1606"/>
      <c r="H1" s="1606"/>
      <c r="I1" s="1606"/>
      <c r="J1" s="1606"/>
      <c r="K1" s="1606"/>
      <c r="L1" s="1606"/>
      <c r="M1" s="1606"/>
      <c r="N1" s="1606"/>
      <c r="O1" s="1606"/>
      <c r="P1" s="1606"/>
      <c r="Q1" s="1606"/>
      <c r="R1" s="1606"/>
      <c r="S1" s="1606"/>
      <c r="T1" s="1606"/>
      <c r="U1" s="1606"/>
      <c r="V1" s="1606"/>
      <c r="W1" s="1606"/>
      <c r="X1" s="1606"/>
    </row>
    <row r="2" spans="1:43" ht="15.75" x14ac:dyDescent="0.2">
      <c r="A2" s="1607" t="s">
        <v>1285</v>
      </c>
      <c r="B2" s="1607"/>
      <c r="C2" s="1607"/>
      <c r="D2" s="1607"/>
      <c r="E2" s="1607"/>
      <c r="F2" s="1607"/>
      <c r="G2" s="1607"/>
      <c r="H2" s="1607"/>
      <c r="I2" s="1607"/>
      <c r="J2" s="1607"/>
      <c r="K2" s="1607"/>
      <c r="L2" s="1607"/>
      <c r="M2" s="1607"/>
      <c r="N2" s="1607"/>
      <c r="O2" s="1607"/>
      <c r="P2" s="1607"/>
      <c r="Q2" s="1607"/>
      <c r="R2" s="1607"/>
      <c r="S2" s="1607"/>
      <c r="T2" s="1607"/>
      <c r="U2" s="1607"/>
      <c r="V2" s="1607"/>
      <c r="W2" s="1607"/>
      <c r="X2" s="1607"/>
    </row>
    <row r="3" spans="1:43" ht="15.75" x14ac:dyDescent="0.2">
      <c r="A3" s="1607" t="s">
        <v>343</v>
      </c>
      <c r="B3" s="1607"/>
      <c r="C3" s="1607"/>
      <c r="D3" s="1607"/>
      <c r="E3" s="1607"/>
      <c r="F3" s="1607"/>
      <c r="G3" s="1607"/>
      <c r="H3" s="1607"/>
      <c r="I3" s="1607"/>
      <c r="J3" s="1607"/>
      <c r="K3" s="1607"/>
      <c r="L3" s="1607"/>
      <c r="M3" s="1607"/>
      <c r="N3" s="1607"/>
      <c r="O3" s="1607"/>
      <c r="P3" s="1607"/>
      <c r="Q3" s="1607"/>
      <c r="R3" s="1607"/>
      <c r="S3" s="1607"/>
      <c r="T3" s="1607"/>
      <c r="U3" s="1607"/>
      <c r="V3" s="1607"/>
      <c r="W3" s="1607"/>
      <c r="X3" s="1607"/>
    </row>
    <row r="4" spans="1:43" ht="15.75" x14ac:dyDescent="0.2">
      <c r="A4" s="1607">
        <v>2023</v>
      </c>
      <c r="B4" s="1607"/>
      <c r="C4" s="1607"/>
      <c r="D4" s="1607"/>
      <c r="E4" s="1607"/>
      <c r="F4" s="1607"/>
      <c r="G4" s="1607"/>
      <c r="H4" s="1607"/>
      <c r="I4" s="1607"/>
      <c r="J4" s="1607"/>
      <c r="K4" s="1607"/>
      <c r="L4" s="1607"/>
      <c r="M4" s="1607"/>
      <c r="N4" s="1607"/>
      <c r="O4" s="1607"/>
      <c r="P4" s="1607"/>
      <c r="Q4" s="1607"/>
      <c r="R4" s="1607"/>
      <c r="S4" s="1607"/>
      <c r="T4" s="1607"/>
      <c r="U4" s="1607"/>
      <c r="V4" s="1607"/>
      <c r="W4" s="1607"/>
      <c r="X4" s="1607"/>
    </row>
    <row r="5" spans="1:43" ht="12.75" x14ac:dyDescent="0.2">
      <c r="A5" s="250" t="s">
        <v>690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1215" t="s">
        <v>200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ht="49.5" x14ac:dyDescent="0.2">
      <c r="A6" s="243" t="s">
        <v>793</v>
      </c>
      <c r="B6" s="606" t="s">
        <v>109</v>
      </c>
      <c r="C6" s="607" t="s">
        <v>405</v>
      </c>
      <c r="D6" s="245" t="s">
        <v>387</v>
      </c>
      <c r="E6" s="314" t="s">
        <v>792</v>
      </c>
      <c r="F6" s="315" t="s">
        <v>264</v>
      </c>
      <c r="G6" s="315" t="s">
        <v>171</v>
      </c>
      <c r="H6" s="315" t="s">
        <v>169</v>
      </c>
      <c r="I6" s="315" t="s">
        <v>167</v>
      </c>
      <c r="J6" s="315" t="s">
        <v>165</v>
      </c>
      <c r="K6" s="315" t="s">
        <v>163</v>
      </c>
      <c r="L6" s="315" t="s">
        <v>161</v>
      </c>
      <c r="M6" s="315" t="s">
        <v>159</v>
      </c>
      <c r="N6" s="315" t="s">
        <v>67</v>
      </c>
      <c r="O6" s="315" t="s">
        <v>65</v>
      </c>
      <c r="P6" s="315" t="s">
        <v>63</v>
      </c>
      <c r="Q6" s="315" t="s">
        <v>61</v>
      </c>
      <c r="R6" s="315" t="s">
        <v>59</v>
      </c>
      <c r="S6" s="315" t="s">
        <v>57</v>
      </c>
      <c r="T6" s="315" t="s">
        <v>151</v>
      </c>
      <c r="U6" s="315" t="s">
        <v>149</v>
      </c>
      <c r="V6" s="316" t="s">
        <v>444</v>
      </c>
      <c r="W6" s="245" t="s">
        <v>404</v>
      </c>
      <c r="X6" s="244" t="s">
        <v>1298</v>
      </c>
    </row>
    <row r="7" spans="1:43" s="283" customFormat="1" ht="13.5" customHeight="1" thickBot="1" x14ac:dyDescent="0.25">
      <c r="A7" s="1589" t="s">
        <v>1084</v>
      </c>
      <c r="B7" s="1633" t="s">
        <v>855</v>
      </c>
      <c r="C7" s="288" t="s">
        <v>853</v>
      </c>
      <c r="D7" s="913">
        <f>SUM(E7:V7)</f>
        <v>37</v>
      </c>
      <c r="E7" s="1056">
        <v>5</v>
      </c>
      <c r="F7" s="1056">
        <v>6</v>
      </c>
      <c r="G7" s="1056">
        <v>4</v>
      </c>
      <c r="H7" s="1056">
        <v>4</v>
      </c>
      <c r="I7" s="1056">
        <v>3</v>
      </c>
      <c r="J7" s="1056">
        <v>4</v>
      </c>
      <c r="K7" s="1056">
        <v>2</v>
      </c>
      <c r="L7" s="1056">
        <v>0</v>
      </c>
      <c r="M7" s="1056">
        <v>5</v>
      </c>
      <c r="N7" s="1056">
        <v>0</v>
      </c>
      <c r="O7" s="1056">
        <v>1</v>
      </c>
      <c r="P7" s="1056">
        <v>1</v>
      </c>
      <c r="Q7" s="1056">
        <v>1</v>
      </c>
      <c r="R7" s="1056">
        <v>0</v>
      </c>
      <c r="S7" s="1056">
        <v>0</v>
      </c>
      <c r="T7" s="1056">
        <v>0</v>
      </c>
      <c r="U7" s="1056">
        <v>0</v>
      </c>
      <c r="V7" s="1056">
        <v>1</v>
      </c>
      <c r="W7" s="288" t="s">
        <v>178</v>
      </c>
      <c r="X7" s="1578" t="s">
        <v>367</v>
      </c>
    </row>
    <row r="8" spans="1:43" s="283" customFormat="1" ht="13.5" thickBot="1" x14ac:dyDescent="0.25">
      <c r="A8" s="1589"/>
      <c r="B8" s="1633"/>
      <c r="C8" s="247" t="s">
        <v>854</v>
      </c>
      <c r="D8" s="916">
        <f t="shared" ref="D8:D47" si="0">SUM(E8:V8)</f>
        <v>26</v>
      </c>
      <c r="E8" s="1056">
        <v>6</v>
      </c>
      <c r="F8" s="1056">
        <v>4</v>
      </c>
      <c r="G8" s="1056">
        <v>2</v>
      </c>
      <c r="H8" s="1056">
        <v>5</v>
      </c>
      <c r="I8" s="1056">
        <v>2</v>
      </c>
      <c r="J8" s="1056">
        <v>1</v>
      </c>
      <c r="K8" s="1056">
        <v>1</v>
      </c>
      <c r="L8" s="1056">
        <v>1</v>
      </c>
      <c r="M8" s="1056">
        <v>2</v>
      </c>
      <c r="N8" s="1056">
        <v>1</v>
      </c>
      <c r="O8" s="1056">
        <v>0</v>
      </c>
      <c r="P8" s="1056">
        <v>0</v>
      </c>
      <c r="Q8" s="1056">
        <v>0</v>
      </c>
      <c r="R8" s="1056">
        <v>0</v>
      </c>
      <c r="S8" s="1056">
        <v>0</v>
      </c>
      <c r="T8" s="1056">
        <v>0</v>
      </c>
      <c r="U8" s="1056">
        <v>0</v>
      </c>
      <c r="V8" s="1056">
        <v>1</v>
      </c>
      <c r="W8" s="247" t="s">
        <v>425</v>
      </c>
      <c r="X8" s="1579"/>
    </row>
    <row r="9" spans="1:43" s="284" customFormat="1" ht="13.5" customHeight="1" thickBot="1" x14ac:dyDescent="0.25">
      <c r="A9" s="1634" t="s">
        <v>1085</v>
      </c>
      <c r="B9" s="1631" t="s">
        <v>385</v>
      </c>
      <c r="C9" s="246" t="s">
        <v>853</v>
      </c>
      <c r="D9" s="919">
        <f t="shared" si="0"/>
        <v>229</v>
      </c>
      <c r="E9" s="1057">
        <v>14</v>
      </c>
      <c r="F9" s="1057">
        <v>8</v>
      </c>
      <c r="G9" s="1057">
        <v>15</v>
      </c>
      <c r="H9" s="1057">
        <v>18</v>
      </c>
      <c r="I9" s="1057">
        <v>29</v>
      </c>
      <c r="J9" s="1057">
        <v>35</v>
      </c>
      <c r="K9" s="1057">
        <v>26</v>
      </c>
      <c r="L9" s="1057">
        <v>18</v>
      </c>
      <c r="M9" s="1057">
        <v>20</v>
      </c>
      <c r="N9" s="1057">
        <v>18</v>
      </c>
      <c r="O9" s="1057">
        <v>4</v>
      </c>
      <c r="P9" s="1057">
        <v>4</v>
      </c>
      <c r="Q9" s="1057">
        <v>6</v>
      </c>
      <c r="R9" s="1057">
        <v>0</v>
      </c>
      <c r="S9" s="1057">
        <v>3</v>
      </c>
      <c r="T9" s="1057">
        <v>2</v>
      </c>
      <c r="U9" s="1057">
        <v>3</v>
      </c>
      <c r="V9" s="1057">
        <v>6</v>
      </c>
      <c r="W9" s="246" t="s">
        <v>178</v>
      </c>
      <c r="X9" s="1576" t="s">
        <v>365</v>
      </c>
    </row>
    <row r="10" spans="1:43" s="284" customFormat="1" ht="13.5" thickBot="1" x14ac:dyDescent="0.25">
      <c r="A10" s="1634"/>
      <c r="B10" s="1631"/>
      <c r="C10" s="246" t="s">
        <v>854</v>
      </c>
      <c r="D10" s="919">
        <f t="shared" si="0"/>
        <v>173</v>
      </c>
      <c r="E10" s="1057">
        <v>7</v>
      </c>
      <c r="F10" s="1057">
        <v>9</v>
      </c>
      <c r="G10" s="1057">
        <v>16</v>
      </c>
      <c r="H10" s="1057">
        <v>11</v>
      </c>
      <c r="I10" s="1057">
        <v>15</v>
      </c>
      <c r="J10" s="1057">
        <v>18</v>
      </c>
      <c r="K10" s="1057">
        <v>21</v>
      </c>
      <c r="L10" s="1057">
        <v>21</v>
      </c>
      <c r="M10" s="1057">
        <v>18</v>
      </c>
      <c r="N10" s="1057">
        <v>12</v>
      </c>
      <c r="O10" s="1057">
        <v>13</v>
      </c>
      <c r="P10" s="1057">
        <v>1</v>
      </c>
      <c r="Q10" s="1057">
        <v>1</v>
      </c>
      <c r="R10" s="1057">
        <v>2</v>
      </c>
      <c r="S10" s="1057">
        <v>0</v>
      </c>
      <c r="T10" s="1057">
        <v>1</v>
      </c>
      <c r="U10" s="1057">
        <v>3</v>
      </c>
      <c r="V10" s="1057">
        <v>4</v>
      </c>
      <c r="W10" s="246" t="s">
        <v>425</v>
      </c>
      <c r="X10" s="1577"/>
    </row>
    <row r="11" spans="1:43" s="283" customFormat="1" ht="13.5" customHeight="1" thickBot="1" x14ac:dyDescent="0.25">
      <c r="A11" s="1589" t="s">
        <v>1086</v>
      </c>
      <c r="B11" s="1633" t="s">
        <v>1087</v>
      </c>
      <c r="C11" s="288" t="s">
        <v>853</v>
      </c>
      <c r="D11" s="913">
        <f>SUM(E11:V11)</f>
        <v>8</v>
      </c>
      <c r="E11" s="1056">
        <v>0</v>
      </c>
      <c r="F11" s="1056">
        <v>0</v>
      </c>
      <c r="G11" s="1056">
        <v>0</v>
      </c>
      <c r="H11" s="1056">
        <v>0</v>
      </c>
      <c r="I11" s="1056">
        <v>2</v>
      </c>
      <c r="J11" s="1056">
        <v>2</v>
      </c>
      <c r="K11" s="1056">
        <v>0</v>
      </c>
      <c r="L11" s="1056">
        <v>0</v>
      </c>
      <c r="M11" s="1056">
        <v>0</v>
      </c>
      <c r="N11" s="1056">
        <v>0</v>
      </c>
      <c r="O11" s="1056">
        <v>2</v>
      </c>
      <c r="P11" s="1056">
        <v>0</v>
      </c>
      <c r="Q11" s="1056">
        <v>0</v>
      </c>
      <c r="R11" s="1056">
        <v>0</v>
      </c>
      <c r="S11" s="1056">
        <v>0</v>
      </c>
      <c r="T11" s="1056">
        <v>1</v>
      </c>
      <c r="U11" s="1056">
        <v>0</v>
      </c>
      <c r="V11" s="1056">
        <v>1</v>
      </c>
      <c r="W11" s="288" t="s">
        <v>178</v>
      </c>
      <c r="X11" s="1581" t="s">
        <v>480</v>
      </c>
    </row>
    <row r="12" spans="1:43" s="283" customFormat="1" ht="33" customHeight="1" thickBot="1" x14ac:dyDescent="0.25">
      <c r="A12" s="1589"/>
      <c r="B12" s="1633"/>
      <c r="C12" s="247" t="s">
        <v>854</v>
      </c>
      <c r="D12" s="916">
        <f t="shared" si="0"/>
        <v>7</v>
      </c>
      <c r="E12" s="1056">
        <v>0</v>
      </c>
      <c r="F12" s="1056">
        <v>1</v>
      </c>
      <c r="G12" s="1056">
        <v>0</v>
      </c>
      <c r="H12" s="1056">
        <v>0</v>
      </c>
      <c r="I12" s="1056">
        <v>0</v>
      </c>
      <c r="J12" s="1056">
        <v>1</v>
      </c>
      <c r="K12" s="1056">
        <v>0</v>
      </c>
      <c r="L12" s="1056">
        <v>0</v>
      </c>
      <c r="M12" s="1056">
        <v>0</v>
      </c>
      <c r="N12" s="1056">
        <v>0</v>
      </c>
      <c r="O12" s="1056">
        <v>0</v>
      </c>
      <c r="P12" s="1056">
        <v>3</v>
      </c>
      <c r="Q12" s="1056">
        <v>0</v>
      </c>
      <c r="R12" s="1056">
        <v>0</v>
      </c>
      <c r="S12" s="1056">
        <v>0</v>
      </c>
      <c r="T12" s="1056">
        <v>0</v>
      </c>
      <c r="U12" s="1056">
        <v>2</v>
      </c>
      <c r="V12" s="1056">
        <v>0</v>
      </c>
      <c r="W12" s="247" t="s">
        <v>425</v>
      </c>
      <c r="X12" s="1579"/>
    </row>
    <row r="13" spans="1:43" s="284" customFormat="1" ht="13.5" customHeight="1" thickBot="1" x14ac:dyDescent="0.25">
      <c r="A13" s="1634" t="s">
        <v>1088</v>
      </c>
      <c r="B13" s="1631" t="s">
        <v>1089</v>
      </c>
      <c r="C13" s="246" t="s">
        <v>853</v>
      </c>
      <c r="D13" s="919">
        <f>SUM(E13:V13)</f>
        <v>109</v>
      </c>
      <c r="E13" s="1057">
        <v>10</v>
      </c>
      <c r="F13" s="1057">
        <v>6</v>
      </c>
      <c r="G13" s="1057">
        <v>8</v>
      </c>
      <c r="H13" s="1057">
        <v>13</v>
      </c>
      <c r="I13" s="1057">
        <v>12</v>
      </c>
      <c r="J13" s="1057">
        <v>16</v>
      </c>
      <c r="K13" s="1057">
        <v>13</v>
      </c>
      <c r="L13" s="1057">
        <v>9</v>
      </c>
      <c r="M13" s="1057">
        <v>9</v>
      </c>
      <c r="N13" s="1057">
        <v>5</v>
      </c>
      <c r="O13" s="1057">
        <v>5</v>
      </c>
      <c r="P13" s="1057">
        <v>3</v>
      </c>
      <c r="Q13" s="1057">
        <v>0</v>
      </c>
      <c r="R13" s="1057">
        <v>0</v>
      </c>
      <c r="S13" s="1057">
        <v>0</v>
      </c>
      <c r="T13" s="1057">
        <v>0</v>
      </c>
      <c r="U13" s="1057">
        <v>0</v>
      </c>
      <c r="V13" s="1057">
        <v>0</v>
      </c>
      <c r="W13" s="246" t="s">
        <v>178</v>
      </c>
      <c r="X13" s="1576" t="s">
        <v>369</v>
      </c>
    </row>
    <row r="14" spans="1:43" s="284" customFormat="1" ht="13.5" thickBot="1" x14ac:dyDescent="0.25">
      <c r="A14" s="1634"/>
      <c r="B14" s="1631"/>
      <c r="C14" s="246" t="s">
        <v>854</v>
      </c>
      <c r="D14" s="919">
        <f t="shared" si="0"/>
        <v>55</v>
      </c>
      <c r="E14" s="1057">
        <v>10</v>
      </c>
      <c r="F14" s="1057">
        <v>6</v>
      </c>
      <c r="G14" s="1057">
        <v>7</v>
      </c>
      <c r="H14" s="1057">
        <v>5</v>
      </c>
      <c r="I14" s="1057">
        <v>7</v>
      </c>
      <c r="J14" s="1057">
        <v>6</v>
      </c>
      <c r="K14" s="1057">
        <v>1</v>
      </c>
      <c r="L14" s="1057">
        <v>3</v>
      </c>
      <c r="M14" s="1057">
        <v>2</v>
      </c>
      <c r="N14" s="1057">
        <v>0</v>
      </c>
      <c r="O14" s="1057">
        <v>2</v>
      </c>
      <c r="P14" s="1057">
        <v>3</v>
      </c>
      <c r="Q14" s="1057">
        <v>0</v>
      </c>
      <c r="R14" s="1057">
        <v>0</v>
      </c>
      <c r="S14" s="1057">
        <v>0</v>
      </c>
      <c r="T14" s="1057">
        <v>0</v>
      </c>
      <c r="U14" s="1057">
        <v>1</v>
      </c>
      <c r="V14" s="1057">
        <v>2</v>
      </c>
      <c r="W14" s="246" t="s">
        <v>425</v>
      </c>
      <c r="X14" s="1577"/>
    </row>
    <row r="15" spans="1:43" s="283" customFormat="1" ht="13.5" customHeight="1" thickBot="1" x14ac:dyDescent="0.25">
      <c r="A15" s="1589" t="s">
        <v>1090</v>
      </c>
      <c r="B15" s="1633" t="s">
        <v>1091</v>
      </c>
      <c r="C15" s="288" t="s">
        <v>853</v>
      </c>
      <c r="D15" s="913">
        <f t="shared" si="0"/>
        <v>1</v>
      </c>
      <c r="E15" s="1056">
        <v>1</v>
      </c>
      <c r="F15" s="1056">
        <v>0</v>
      </c>
      <c r="G15" s="1056">
        <v>0</v>
      </c>
      <c r="H15" s="1056">
        <v>0</v>
      </c>
      <c r="I15" s="1056">
        <v>0</v>
      </c>
      <c r="J15" s="1056">
        <v>0</v>
      </c>
      <c r="K15" s="1056">
        <v>0</v>
      </c>
      <c r="L15" s="1056">
        <v>0</v>
      </c>
      <c r="M15" s="1056">
        <v>0</v>
      </c>
      <c r="N15" s="1056">
        <v>0</v>
      </c>
      <c r="O15" s="1056">
        <v>0</v>
      </c>
      <c r="P15" s="1056">
        <v>0</v>
      </c>
      <c r="Q15" s="1056">
        <v>0</v>
      </c>
      <c r="R15" s="1056">
        <v>0</v>
      </c>
      <c r="S15" s="1056">
        <v>0</v>
      </c>
      <c r="T15" s="1056">
        <v>0</v>
      </c>
      <c r="U15" s="1056">
        <v>0</v>
      </c>
      <c r="V15" s="1056">
        <v>0</v>
      </c>
      <c r="W15" s="288" t="s">
        <v>178</v>
      </c>
      <c r="X15" s="1581" t="s">
        <v>1079</v>
      </c>
    </row>
    <row r="16" spans="1:43" s="283" customFormat="1" ht="13.5" thickBot="1" x14ac:dyDescent="0.25">
      <c r="A16" s="1589"/>
      <c r="B16" s="1633"/>
      <c r="C16" s="247" t="s">
        <v>854</v>
      </c>
      <c r="D16" s="916">
        <f t="shared" si="0"/>
        <v>3</v>
      </c>
      <c r="E16" s="1056">
        <v>0</v>
      </c>
      <c r="F16" s="1056">
        <v>0</v>
      </c>
      <c r="G16" s="1056">
        <v>1</v>
      </c>
      <c r="H16" s="1056">
        <v>1</v>
      </c>
      <c r="I16" s="1056">
        <v>0</v>
      </c>
      <c r="J16" s="1056">
        <v>0</v>
      </c>
      <c r="K16" s="1056">
        <v>0</v>
      </c>
      <c r="L16" s="1056">
        <v>0</v>
      </c>
      <c r="M16" s="1056">
        <v>0</v>
      </c>
      <c r="N16" s="1056">
        <v>0</v>
      </c>
      <c r="O16" s="1056">
        <v>0</v>
      </c>
      <c r="P16" s="1056">
        <v>1</v>
      </c>
      <c r="Q16" s="1056">
        <v>0</v>
      </c>
      <c r="R16" s="1056">
        <v>0</v>
      </c>
      <c r="S16" s="1056">
        <v>0</v>
      </c>
      <c r="T16" s="1056">
        <v>0</v>
      </c>
      <c r="U16" s="1056">
        <v>0</v>
      </c>
      <c r="V16" s="1056">
        <v>0</v>
      </c>
      <c r="W16" s="247" t="s">
        <v>425</v>
      </c>
      <c r="X16" s="1579"/>
    </row>
    <row r="17" spans="1:24" s="284" customFormat="1" ht="13.5" customHeight="1" thickBot="1" x14ac:dyDescent="0.25">
      <c r="A17" s="1634" t="s">
        <v>1092</v>
      </c>
      <c r="B17" s="1631" t="s">
        <v>858</v>
      </c>
      <c r="C17" s="246" t="s">
        <v>853</v>
      </c>
      <c r="D17" s="919">
        <f t="shared" si="0"/>
        <v>39</v>
      </c>
      <c r="E17" s="1057">
        <v>1</v>
      </c>
      <c r="F17" s="1057">
        <v>1</v>
      </c>
      <c r="G17" s="1057">
        <v>0</v>
      </c>
      <c r="H17" s="1057">
        <v>0</v>
      </c>
      <c r="I17" s="1057">
        <v>0</v>
      </c>
      <c r="J17" s="1057">
        <v>3</v>
      </c>
      <c r="K17" s="1057">
        <v>2</v>
      </c>
      <c r="L17" s="1057">
        <v>5</v>
      </c>
      <c r="M17" s="1057">
        <v>6</v>
      </c>
      <c r="N17" s="1057">
        <v>5</v>
      </c>
      <c r="O17" s="1057">
        <v>6</v>
      </c>
      <c r="P17" s="1057">
        <v>3</v>
      </c>
      <c r="Q17" s="1057">
        <v>1</v>
      </c>
      <c r="R17" s="1057">
        <v>0</v>
      </c>
      <c r="S17" s="1057">
        <v>1</v>
      </c>
      <c r="T17" s="1057">
        <v>0</v>
      </c>
      <c r="U17" s="1057">
        <v>2</v>
      </c>
      <c r="V17" s="1057">
        <v>3</v>
      </c>
      <c r="W17" s="246" t="s">
        <v>178</v>
      </c>
      <c r="X17" s="1576" t="s">
        <v>371</v>
      </c>
    </row>
    <row r="18" spans="1:24" s="284" customFormat="1" ht="13.5" thickBot="1" x14ac:dyDescent="0.25">
      <c r="A18" s="1634"/>
      <c r="B18" s="1631"/>
      <c r="C18" s="246" t="s">
        <v>854</v>
      </c>
      <c r="D18" s="919">
        <f t="shared" si="0"/>
        <v>41</v>
      </c>
      <c r="E18" s="1057">
        <v>6</v>
      </c>
      <c r="F18" s="1057">
        <v>3</v>
      </c>
      <c r="G18" s="1057">
        <v>1</v>
      </c>
      <c r="H18" s="1057">
        <v>6</v>
      </c>
      <c r="I18" s="1057">
        <v>1</v>
      </c>
      <c r="J18" s="1057">
        <v>0</v>
      </c>
      <c r="K18" s="1057">
        <v>1</v>
      </c>
      <c r="L18" s="1057">
        <v>2</v>
      </c>
      <c r="M18" s="1057">
        <v>1</v>
      </c>
      <c r="N18" s="1057">
        <v>3</v>
      </c>
      <c r="O18" s="1057">
        <v>1</v>
      </c>
      <c r="P18" s="1057">
        <v>2</v>
      </c>
      <c r="Q18" s="1057">
        <v>1</v>
      </c>
      <c r="R18" s="1057">
        <v>2</v>
      </c>
      <c r="S18" s="1057">
        <v>1</v>
      </c>
      <c r="T18" s="1057">
        <v>1</v>
      </c>
      <c r="U18" s="1057">
        <v>4</v>
      </c>
      <c r="V18" s="1057">
        <v>5</v>
      </c>
      <c r="W18" s="246" t="s">
        <v>425</v>
      </c>
      <c r="X18" s="1577"/>
    </row>
    <row r="19" spans="1:24" s="283" customFormat="1" ht="13.5" customHeight="1" thickBot="1" x14ac:dyDescent="0.25">
      <c r="A19" s="1589" t="s">
        <v>1093</v>
      </c>
      <c r="B19" s="1633" t="s">
        <v>1094</v>
      </c>
      <c r="C19" s="288" t="s">
        <v>853</v>
      </c>
      <c r="D19" s="913">
        <f t="shared" si="0"/>
        <v>1</v>
      </c>
      <c r="E19" s="1056">
        <v>0</v>
      </c>
      <c r="F19" s="1056">
        <v>1</v>
      </c>
      <c r="G19" s="1056">
        <v>0</v>
      </c>
      <c r="H19" s="1056">
        <v>0</v>
      </c>
      <c r="I19" s="1056">
        <v>0</v>
      </c>
      <c r="J19" s="1056">
        <v>0</v>
      </c>
      <c r="K19" s="1056">
        <v>0</v>
      </c>
      <c r="L19" s="1056">
        <v>0</v>
      </c>
      <c r="M19" s="1056">
        <v>0</v>
      </c>
      <c r="N19" s="1056">
        <v>0</v>
      </c>
      <c r="O19" s="1056">
        <v>0</v>
      </c>
      <c r="P19" s="1056">
        <v>0</v>
      </c>
      <c r="Q19" s="1056">
        <v>0</v>
      </c>
      <c r="R19" s="1056">
        <v>0</v>
      </c>
      <c r="S19" s="1056">
        <v>0</v>
      </c>
      <c r="T19" s="1056">
        <v>0</v>
      </c>
      <c r="U19" s="1056">
        <v>0</v>
      </c>
      <c r="V19" s="1056">
        <v>0</v>
      </c>
      <c r="W19" s="288" t="s">
        <v>178</v>
      </c>
      <c r="X19" s="1581" t="s">
        <v>1080</v>
      </c>
    </row>
    <row r="20" spans="1:24" s="283" customFormat="1" ht="13.5" thickBot="1" x14ac:dyDescent="0.25">
      <c r="A20" s="1589"/>
      <c r="B20" s="1633"/>
      <c r="C20" s="247" t="s">
        <v>854</v>
      </c>
      <c r="D20" s="916">
        <f t="shared" si="0"/>
        <v>0</v>
      </c>
      <c r="E20" s="1056">
        <v>0</v>
      </c>
      <c r="F20" s="1056">
        <v>0</v>
      </c>
      <c r="G20" s="1056">
        <v>0</v>
      </c>
      <c r="H20" s="1056">
        <v>0</v>
      </c>
      <c r="I20" s="1056">
        <v>0</v>
      </c>
      <c r="J20" s="1056">
        <v>0</v>
      </c>
      <c r="K20" s="1056">
        <v>0</v>
      </c>
      <c r="L20" s="1056">
        <v>0</v>
      </c>
      <c r="M20" s="1056">
        <v>0</v>
      </c>
      <c r="N20" s="1056">
        <v>0</v>
      </c>
      <c r="O20" s="1056">
        <v>0</v>
      </c>
      <c r="P20" s="1056">
        <v>0</v>
      </c>
      <c r="Q20" s="1056">
        <v>0</v>
      </c>
      <c r="R20" s="1056">
        <v>0</v>
      </c>
      <c r="S20" s="1056">
        <v>0</v>
      </c>
      <c r="T20" s="1056">
        <v>0</v>
      </c>
      <c r="U20" s="1056">
        <v>0</v>
      </c>
      <c r="V20" s="1056">
        <v>0</v>
      </c>
      <c r="W20" s="247" t="s">
        <v>425</v>
      </c>
      <c r="X20" s="1579"/>
    </row>
    <row r="21" spans="1:24" s="284" customFormat="1" ht="13.5" customHeight="1" thickBot="1" x14ac:dyDescent="0.25">
      <c r="A21" s="1634" t="s">
        <v>1095</v>
      </c>
      <c r="B21" s="1631" t="s">
        <v>985</v>
      </c>
      <c r="C21" s="246" t="s">
        <v>853</v>
      </c>
      <c r="D21" s="919">
        <f t="shared" si="0"/>
        <v>708</v>
      </c>
      <c r="E21" s="1057">
        <v>39</v>
      </c>
      <c r="F21" s="1057">
        <v>35</v>
      </c>
      <c r="G21" s="1057">
        <v>29</v>
      </c>
      <c r="H21" s="1057">
        <v>46</v>
      </c>
      <c r="I21" s="1057">
        <v>52</v>
      </c>
      <c r="J21" s="1057">
        <v>53</v>
      </c>
      <c r="K21" s="1057">
        <v>71</v>
      </c>
      <c r="L21" s="1057">
        <v>95</v>
      </c>
      <c r="M21" s="1057">
        <v>71</v>
      </c>
      <c r="N21" s="1057">
        <v>83</v>
      </c>
      <c r="O21" s="1057">
        <v>60</v>
      </c>
      <c r="P21" s="1057">
        <v>35</v>
      </c>
      <c r="Q21" s="1057">
        <v>15</v>
      </c>
      <c r="R21" s="1057">
        <v>8</v>
      </c>
      <c r="S21" s="1057">
        <v>4</v>
      </c>
      <c r="T21" s="1057">
        <v>1</v>
      </c>
      <c r="U21" s="1057">
        <v>3</v>
      </c>
      <c r="V21" s="1057">
        <v>8</v>
      </c>
      <c r="W21" s="246" t="s">
        <v>178</v>
      </c>
      <c r="X21" s="1576" t="s">
        <v>309</v>
      </c>
    </row>
    <row r="22" spans="1:24" s="284" customFormat="1" ht="13.5" thickBot="1" x14ac:dyDescent="0.25">
      <c r="A22" s="1634"/>
      <c r="B22" s="1631"/>
      <c r="C22" s="246" t="s">
        <v>854</v>
      </c>
      <c r="D22" s="919">
        <f t="shared" si="0"/>
        <v>208</v>
      </c>
      <c r="E22" s="1057">
        <v>32</v>
      </c>
      <c r="F22" s="1057">
        <v>28</v>
      </c>
      <c r="G22" s="1057">
        <v>23</v>
      </c>
      <c r="H22" s="1057">
        <v>25</v>
      </c>
      <c r="I22" s="1057">
        <v>20</v>
      </c>
      <c r="J22" s="1057">
        <v>13</v>
      </c>
      <c r="K22" s="1057">
        <v>12</v>
      </c>
      <c r="L22" s="1057">
        <v>14</v>
      </c>
      <c r="M22" s="1057">
        <v>9</v>
      </c>
      <c r="N22" s="1057">
        <v>9</v>
      </c>
      <c r="O22" s="1057">
        <v>9</v>
      </c>
      <c r="P22" s="1057">
        <v>0</v>
      </c>
      <c r="Q22" s="1057">
        <v>4</v>
      </c>
      <c r="R22" s="1057">
        <v>4</v>
      </c>
      <c r="S22" s="1057">
        <v>0</v>
      </c>
      <c r="T22" s="1057">
        <v>1</v>
      </c>
      <c r="U22" s="1057">
        <v>1</v>
      </c>
      <c r="V22" s="1057">
        <v>4</v>
      </c>
      <c r="W22" s="246" t="s">
        <v>425</v>
      </c>
      <c r="X22" s="1577"/>
    </row>
    <row r="23" spans="1:24" s="283" customFormat="1" ht="13.5" customHeight="1" thickBot="1" x14ac:dyDescent="0.25">
      <c r="A23" s="1589" t="s">
        <v>1096</v>
      </c>
      <c r="B23" s="1633"/>
      <c r="C23" s="288" t="s">
        <v>853</v>
      </c>
      <c r="D23" s="913">
        <f t="shared" si="0"/>
        <v>135</v>
      </c>
      <c r="E23" s="1056">
        <v>24</v>
      </c>
      <c r="F23" s="1056">
        <v>15</v>
      </c>
      <c r="G23" s="1056">
        <v>11</v>
      </c>
      <c r="H23" s="1056">
        <v>8</v>
      </c>
      <c r="I23" s="1056">
        <v>9</v>
      </c>
      <c r="J23" s="1056">
        <v>7</v>
      </c>
      <c r="K23" s="1056">
        <v>3</v>
      </c>
      <c r="L23" s="1056">
        <v>3</v>
      </c>
      <c r="M23" s="1056">
        <v>10</v>
      </c>
      <c r="N23" s="1056">
        <v>8</v>
      </c>
      <c r="O23" s="1056">
        <v>12</v>
      </c>
      <c r="P23" s="1056">
        <v>10</v>
      </c>
      <c r="Q23" s="1056">
        <v>5</v>
      </c>
      <c r="R23" s="1056">
        <v>6</v>
      </c>
      <c r="S23" s="1056">
        <v>0</v>
      </c>
      <c r="T23" s="1056">
        <v>0</v>
      </c>
      <c r="U23" s="1056"/>
      <c r="V23" s="1056">
        <v>4</v>
      </c>
      <c r="W23" s="288" t="s">
        <v>178</v>
      </c>
      <c r="X23" s="1581" t="s">
        <v>310</v>
      </c>
    </row>
    <row r="24" spans="1:24" s="283" customFormat="1" ht="13.5" thickBot="1" x14ac:dyDescent="0.25">
      <c r="A24" s="1589"/>
      <c r="B24" s="1633"/>
      <c r="C24" s="247" t="s">
        <v>854</v>
      </c>
      <c r="D24" s="916">
        <f t="shared" si="0"/>
        <v>93</v>
      </c>
      <c r="E24" s="1056">
        <v>29</v>
      </c>
      <c r="F24" s="1056">
        <v>10</v>
      </c>
      <c r="G24" s="1056">
        <v>14</v>
      </c>
      <c r="H24" s="1056">
        <v>9</v>
      </c>
      <c r="I24" s="1056">
        <v>7</v>
      </c>
      <c r="J24" s="1056">
        <v>4</v>
      </c>
      <c r="K24" s="1056">
        <v>1</v>
      </c>
      <c r="L24" s="1056">
        <v>1</v>
      </c>
      <c r="M24" s="1056">
        <v>0</v>
      </c>
      <c r="N24" s="1056">
        <v>2</v>
      </c>
      <c r="O24" s="1056">
        <v>2</v>
      </c>
      <c r="P24" s="1056">
        <v>0</v>
      </c>
      <c r="Q24" s="1056">
        <v>2</v>
      </c>
      <c r="R24" s="1056">
        <v>1</v>
      </c>
      <c r="S24" s="1056">
        <v>2</v>
      </c>
      <c r="T24" s="1056">
        <v>3</v>
      </c>
      <c r="U24" s="1056">
        <v>1</v>
      </c>
      <c r="V24" s="1056">
        <v>5</v>
      </c>
      <c r="W24" s="247" t="s">
        <v>425</v>
      </c>
      <c r="X24" s="1579"/>
    </row>
    <row r="25" spans="1:24" s="284" customFormat="1" ht="13.5" customHeight="1" thickBot="1" x14ac:dyDescent="0.25">
      <c r="A25" s="1634" t="s">
        <v>1097</v>
      </c>
      <c r="B25" s="1631" t="s">
        <v>859</v>
      </c>
      <c r="C25" s="246" t="s">
        <v>853</v>
      </c>
      <c r="D25" s="919">
        <f t="shared" si="0"/>
        <v>49</v>
      </c>
      <c r="E25" s="1057">
        <v>2</v>
      </c>
      <c r="F25" s="1057">
        <v>0</v>
      </c>
      <c r="G25" s="1057">
        <v>4</v>
      </c>
      <c r="H25" s="1057">
        <v>3</v>
      </c>
      <c r="I25" s="1057">
        <v>6</v>
      </c>
      <c r="J25" s="1057">
        <v>4</v>
      </c>
      <c r="K25" s="1057">
        <v>4</v>
      </c>
      <c r="L25" s="1057">
        <v>4</v>
      </c>
      <c r="M25" s="1057">
        <v>3</v>
      </c>
      <c r="N25" s="1057">
        <v>7</v>
      </c>
      <c r="O25" s="1057">
        <v>4</v>
      </c>
      <c r="P25" s="1057">
        <v>1</v>
      </c>
      <c r="Q25" s="1057">
        <v>4</v>
      </c>
      <c r="R25" s="1057">
        <v>1</v>
      </c>
      <c r="S25" s="1057">
        <v>0</v>
      </c>
      <c r="T25" s="1057">
        <v>0</v>
      </c>
      <c r="U25" s="1057">
        <v>0</v>
      </c>
      <c r="V25" s="1057">
        <v>2</v>
      </c>
      <c r="W25" s="246" t="s">
        <v>178</v>
      </c>
      <c r="X25" s="1576" t="s">
        <v>375</v>
      </c>
    </row>
    <row r="26" spans="1:24" s="284" customFormat="1" ht="13.5" thickBot="1" x14ac:dyDescent="0.25">
      <c r="A26" s="1634"/>
      <c r="B26" s="1631"/>
      <c r="C26" s="246" t="s">
        <v>854</v>
      </c>
      <c r="D26" s="919">
        <f t="shared" si="0"/>
        <v>19</v>
      </c>
      <c r="E26" s="1057">
        <v>0</v>
      </c>
      <c r="F26" s="1057">
        <v>3</v>
      </c>
      <c r="G26" s="1057">
        <v>4</v>
      </c>
      <c r="H26" s="1057">
        <v>1</v>
      </c>
      <c r="I26" s="1057">
        <v>3</v>
      </c>
      <c r="J26" s="1057">
        <v>3</v>
      </c>
      <c r="K26" s="1057">
        <v>2</v>
      </c>
      <c r="L26" s="1057">
        <v>1</v>
      </c>
      <c r="M26" s="1057">
        <v>0</v>
      </c>
      <c r="N26" s="1057">
        <v>0</v>
      </c>
      <c r="O26" s="1057">
        <v>2</v>
      </c>
      <c r="P26" s="1057">
        <v>0</v>
      </c>
      <c r="Q26" s="1057">
        <v>0</v>
      </c>
      <c r="R26" s="1057">
        <v>0</v>
      </c>
      <c r="S26" s="1057">
        <v>0</v>
      </c>
      <c r="T26" s="1057">
        <v>0</v>
      </c>
      <c r="U26" s="1057">
        <v>0</v>
      </c>
      <c r="V26" s="1057">
        <v>0</v>
      </c>
      <c r="W26" s="246" t="s">
        <v>425</v>
      </c>
      <c r="X26" s="1577"/>
    </row>
    <row r="27" spans="1:24" s="283" customFormat="1" ht="13.5" customHeight="1" thickBot="1" x14ac:dyDescent="0.25">
      <c r="A27" s="1589" t="s">
        <v>1098</v>
      </c>
      <c r="B27" s="1633" t="s">
        <v>860</v>
      </c>
      <c r="C27" s="288" t="s">
        <v>853</v>
      </c>
      <c r="D27" s="913">
        <f t="shared" si="0"/>
        <v>2</v>
      </c>
      <c r="E27" s="1056">
        <v>0</v>
      </c>
      <c r="F27" s="1056">
        <v>0</v>
      </c>
      <c r="G27" s="1056">
        <v>0</v>
      </c>
      <c r="H27" s="1056">
        <v>0</v>
      </c>
      <c r="I27" s="1056">
        <v>0</v>
      </c>
      <c r="J27" s="1056">
        <v>1</v>
      </c>
      <c r="K27" s="1056">
        <v>0</v>
      </c>
      <c r="L27" s="1056">
        <v>0</v>
      </c>
      <c r="M27" s="1056">
        <v>0</v>
      </c>
      <c r="N27" s="1056">
        <v>1</v>
      </c>
      <c r="O27" s="1056">
        <v>0</v>
      </c>
      <c r="P27" s="1056">
        <v>0</v>
      </c>
      <c r="Q27" s="1056">
        <v>0</v>
      </c>
      <c r="R27" s="1056">
        <v>0</v>
      </c>
      <c r="S27" s="1056">
        <v>0</v>
      </c>
      <c r="T27" s="1056">
        <v>0</v>
      </c>
      <c r="U27" s="1056">
        <v>0</v>
      </c>
      <c r="V27" s="1056">
        <v>0</v>
      </c>
      <c r="W27" s="288" t="s">
        <v>178</v>
      </c>
      <c r="X27" s="1581" t="s">
        <v>311</v>
      </c>
    </row>
    <row r="28" spans="1:24" s="283" customFormat="1" ht="13.5" thickBot="1" x14ac:dyDescent="0.25">
      <c r="A28" s="1589"/>
      <c r="B28" s="1633"/>
      <c r="C28" s="247" t="s">
        <v>854</v>
      </c>
      <c r="D28" s="916">
        <f t="shared" si="0"/>
        <v>4</v>
      </c>
      <c r="E28" s="1056">
        <v>1</v>
      </c>
      <c r="F28" s="1056">
        <v>2</v>
      </c>
      <c r="G28" s="1056">
        <v>0</v>
      </c>
      <c r="H28" s="1056">
        <v>1</v>
      </c>
      <c r="I28" s="1056">
        <v>0</v>
      </c>
      <c r="J28" s="1056">
        <v>0</v>
      </c>
      <c r="K28" s="1056">
        <v>0</v>
      </c>
      <c r="L28" s="1056">
        <v>0</v>
      </c>
      <c r="M28" s="1056">
        <v>0</v>
      </c>
      <c r="N28" s="1056">
        <v>0</v>
      </c>
      <c r="O28" s="1056">
        <v>0</v>
      </c>
      <c r="P28" s="1056">
        <v>0</v>
      </c>
      <c r="Q28" s="1056">
        <v>0</v>
      </c>
      <c r="R28" s="1056">
        <v>0</v>
      </c>
      <c r="S28" s="1056">
        <v>0</v>
      </c>
      <c r="T28" s="1056">
        <v>0</v>
      </c>
      <c r="U28" s="1056">
        <v>0</v>
      </c>
      <c r="V28" s="1056">
        <v>0</v>
      </c>
      <c r="W28" s="247" t="s">
        <v>425</v>
      </c>
      <c r="X28" s="1579"/>
    </row>
    <row r="29" spans="1:24" s="284" customFormat="1" ht="13.5" customHeight="1" thickBot="1" x14ac:dyDescent="0.25">
      <c r="A29" s="1634" t="s">
        <v>1099</v>
      </c>
      <c r="B29" s="1631" t="s">
        <v>861</v>
      </c>
      <c r="C29" s="246" t="s">
        <v>853</v>
      </c>
      <c r="D29" s="919">
        <f t="shared" si="0"/>
        <v>7</v>
      </c>
      <c r="E29" s="1057">
        <v>0</v>
      </c>
      <c r="F29" s="1057">
        <v>1</v>
      </c>
      <c r="G29" s="1057">
        <v>0</v>
      </c>
      <c r="H29" s="1057">
        <v>0</v>
      </c>
      <c r="I29" s="1057">
        <v>1</v>
      </c>
      <c r="J29" s="1057">
        <v>0</v>
      </c>
      <c r="K29" s="1057">
        <v>0</v>
      </c>
      <c r="L29" s="1057">
        <v>1</v>
      </c>
      <c r="M29" s="1057">
        <v>1</v>
      </c>
      <c r="N29" s="1057">
        <v>2</v>
      </c>
      <c r="O29" s="1057">
        <v>0</v>
      </c>
      <c r="P29" s="1057">
        <v>0</v>
      </c>
      <c r="Q29" s="1057">
        <v>0</v>
      </c>
      <c r="R29" s="1057">
        <v>0</v>
      </c>
      <c r="S29" s="1057">
        <v>0</v>
      </c>
      <c r="T29" s="1057">
        <v>0</v>
      </c>
      <c r="U29" s="1057">
        <v>0</v>
      </c>
      <c r="V29" s="1057">
        <v>1</v>
      </c>
      <c r="W29" s="246" t="s">
        <v>178</v>
      </c>
      <c r="X29" s="1576" t="s">
        <v>505</v>
      </c>
    </row>
    <row r="30" spans="1:24" s="284" customFormat="1" ht="13.5" thickBot="1" x14ac:dyDescent="0.25">
      <c r="A30" s="1634"/>
      <c r="B30" s="1631"/>
      <c r="C30" s="246" t="s">
        <v>854</v>
      </c>
      <c r="D30" s="919">
        <f t="shared" si="0"/>
        <v>4</v>
      </c>
      <c r="E30" s="1057">
        <v>0</v>
      </c>
      <c r="F30" s="1057">
        <v>1</v>
      </c>
      <c r="G30" s="1057">
        <v>1</v>
      </c>
      <c r="H30" s="1057">
        <v>0</v>
      </c>
      <c r="I30" s="1057">
        <v>0</v>
      </c>
      <c r="J30" s="1057">
        <v>0</v>
      </c>
      <c r="K30" s="1057">
        <v>0</v>
      </c>
      <c r="L30" s="1057">
        <v>1</v>
      </c>
      <c r="M30" s="1057">
        <v>1</v>
      </c>
      <c r="N30" s="1057">
        <v>0</v>
      </c>
      <c r="O30" s="1057">
        <v>0</v>
      </c>
      <c r="P30" s="1057">
        <v>0</v>
      </c>
      <c r="Q30" s="1057">
        <v>0</v>
      </c>
      <c r="R30" s="1057">
        <v>0</v>
      </c>
      <c r="S30" s="1057">
        <v>0</v>
      </c>
      <c r="T30" s="1057">
        <v>0</v>
      </c>
      <c r="U30" s="1057">
        <v>0</v>
      </c>
      <c r="V30" s="1057">
        <v>0</v>
      </c>
      <c r="W30" s="246" t="s">
        <v>425</v>
      </c>
      <c r="X30" s="1577"/>
    </row>
    <row r="31" spans="1:24" s="283" customFormat="1" ht="13.5" customHeight="1" thickBot="1" x14ac:dyDescent="0.25">
      <c r="A31" s="1589" t="s">
        <v>1100</v>
      </c>
      <c r="B31" s="1633" t="s">
        <v>862</v>
      </c>
      <c r="C31" s="288" t="s">
        <v>853</v>
      </c>
      <c r="D31" s="913">
        <f t="shared" si="0"/>
        <v>21</v>
      </c>
      <c r="E31" s="1056">
        <v>4</v>
      </c>
      <c r="F31" s="1056">
        <v>3</v>
      </c>
      <c r="G31" s="1056">
        <v>2</v>
      </c>
      <c r="H31" s="1056">
        <v>1</v>
      </c>
      <c r="I31" s="1056">
        <v>2</v>
      </c>
      <c r="J31" s="1056">
        <v>1</v>
      </c>
      <c r="K31" s="1056">
        <v>2</v>
      </c>
      <c r="L31" s="1056">
        <v>1</v>
      </c>
      <c r="M31" s="1056">
        <v>0</v>
      </c>
      <c r="N31" s="1056">
        <v>1</v>
      </c>
      <c r="O31" s="1056">
        <v>2</v>
      </c>
      <c r="P31" s="1056">
        <v>0</v>
      </c>
      <c r="Q31" s="1056">
        <v>0</v>
      </c>
      <c r="R31" s="1056">
        <v>0</v>
      </c>
      <c r="S31" s="1056">
        <v>1</v>
      </c>
      <c r="T31" s="1056">
        <v>0</v>
      </c>
      <c r="U31" s="1056">
        <v>0</v>
      </c>
      <c r="V31" s="1056">
        <v>1</v>
      </c>
      <c r="W31" s="288" t="s">
        <v>178</v>
      </c>
      <c r="X31" s="1581" t="s">
        <v>396</v>
      </c>
    </row>
    <row r="32" spans="1:24" s="283" customFormat="1" ht="13.5" thickBot="1" x14ac:dyDescent="0.25">
      <c r="A32" s="1589"/>
      <c r="B32" s="1633"/>
      <c r="C32" s="247" t="s">
        <v>854</v>
      </c>
      <c r="D32" s="916">
        <f t="shared" si="0"/>
        <v>25</v>
      </c>
      <c r="E32" s="1056">
        <v>6</v>
      </c>
      <c r="F32" s="1056">
        <v>3</v>
      </c>
      <c r="G32" s="1056">
        <v>3</v>
      </c>
      <c r="H32" s="1056">
        <v>2</v>
      </c>
      <c r="I32" s="1056">
        <v>3</v>
      </c>
      <c r="J32" s="1056">
        <v>2</v>
      </c>
      <c r="K32" s="1056">
        <v>3</v>
      </c>
      <c r="L32" s="1056">
        <v>0</v>
      </c>
      <c r="M32" s="1056">
        <v>0</v>
      </c>
      <c r="N32" s="1056">
        <v>1</v>
      </c>
      <c r="O32" s="1056">
        <v>1</v>
      </c>
      <c r="P32" s="1056">
        <v>0</v>
      </c>
      <c r="Q32" s="1056">
        <v>0</v>
      </c>
      <c r="R32" s="1056">
        <v>0</v>
      </c>
      <c r="S32" s="1056">
        <v>0</v>
      </c>
      <c r="T32" s="1056">
        <v>0</v>
      </c>
      <c r="U32" s="1056">
        <v>0</v>
      </c>
      <c r="V32" s="1056">
        <v>1</v>
      </c>
      <c r="W32" s="247" t="s">
        <v>425</v>
      </c>
      <c r="X32" s="1579"/>
    </row>
    <row r="33" spans="1:24" s="284" customFormat="1" ht="13.5" customHeight="1" thickBot="1" x14ac:dyDescent="0.25">
      <c r="A33" s="1634" t="s">
        <v>1110</v>
      </c>
      <c r="B33" s="1631" t="s">
        <v>1111</v>
      </c>
      <c r="C33" s="246" t="s">
        <v>853</v>
      </c>
      <c r="D33" s="919">
        <f t="shared" si="0"/>
        <v>0</v>
      </c>
      <c r="E33" s="1057">
        <v>0</v>
      </c>
      <c r="F33" s="1057">
        <v>0</v>
      </c>
      <c r="G33" s="1057">
        <v>0</v>
      </c>
      <c r="H33" s="1057">
        <v>0</v>
      </c>
      <c r="I33" s="1057">
        <v>0</v>
      </c>
      <c r="J33" s="1057">
        <v>0</v>
      </c>
      <c r="K33" s="1057">
        <v>0</v>
      </c>
      <c r="L33" s="1057">
        <v>0</v>
      </c>
      <c r="M33" s="1057">
        <v>0</v>
      </c>
      <c r="N33" s="1057">
        <v>0</v>
      </c>
      <c r="O33" s="1057">
        <v>0</v>
      </c>
      <c r="P33" s="1057">
        <v>0</v>
      </c>
      <c r="Q33" s="1057">
        <v>0</v>
      </c>
      <c r="R33" s="1057">
        <v>0</v>
      </c>
      <c r="S33" s="1057">
        <v>0</v>
      </c>
      <c r="T33" s="1057">
        <v>0</v>
      </c>
      <c r="U33" s="1057">
        <v>0</v>
      </c>
      <c r="V33" s="1057">
        <v>0</v>
      </c>
      <c r="W33" s="246" t="s">
        <v>178</v>
      </c>
      <c r="X33" s="1576" t="s">
        <v>312</v>
      </c>
    </row>
    <row r="34" spans="1:24" s="284" customFormat="1" ht="13.5" thickBot="1" x14ac:dyDescent="0.25">
      <c r="A34" s="1634"/>
      <c r="B34" s="1631"/>
      <c r="C34" s="246" t="s">
        <v>854</v>
      </c>
      <c r="D34" s="919">
        <f t="shared" si="0"/>
        <v>1</v>
      </c>
      <c r="E34" s="1057">
        <v>0</v>
      </c>
      <c r="F34" s="1057">
        <v>0</v>
      </c>
      <c r="G34" s="1057">
        <v>0</v>
      </c>
      <c r="H34" s="1057">
        <v>0</v>
      </c>
      <c r="I34" s="1057">
        <v>0</v>
      </c>
      <c r="J34" s="1057">
        <v>0</v>
      </c>
      <c r="K34" s="1057">
        <v>0</v>
      </c>
      <c r="L34" s="1057">
        <v>0</v>
      </c>
      <c r="M34" s="1057">
        <v>1</v>
      </c>
      <c r="N34" s="1057">
        <v>0</v>
      </c>
      <c r="O34" s="1057">
        <v>0</v>
      </c>
      <c r="P34" s="1057">
        <v>0</v>
      </c>
      <c r="Q34" s="1057">
        <v>0</v>
      </c>
      <c r="R34" s="1057">
        <v>0</v>
      </c>
      <c r="S34" s="1057">
        <v>0</v>
      </c>
      <c r="T34" s="1057">
        <v>0</v>
      </c>
      <c r="U34" s="1057">
        <v>0</v>
      </c>
      <c r="V34" s="1057">
        <v>0</v>
      </c>
      <c r="W34" s="246" t="s">
        <v>425</v>
      </c>
      <c r="X34" s="1577"/>
    </row>
    <row r="35" spans="1:24" s="283" customFormat="1" ht="13.5" customHeight="1" thickBot="1" x14ac:dyDescent="0.25">
      <c r="A35" s="1589" t="s">
        <v>1101</v>
      </c>
      <c r="B35" s="1633" t="s">
        <v>863</v>
      </c>
      <c r="C35" s="288" t="s">
        <v>853</v>
      </c>
      <c r="D35" s="913">
        <f t="shared" si="0"/>
        <v>50</v>
      </c>
      <c r="E35" s="1056">
        <v>0</v>
      </c>
      <c r="F35" s="1056">
        <v>0</v>
      </c>
      <c r="G35" s="1056">
        <v>0</v>
      </c>
      <c r="H35" s="1056">
        <v>0</v>
      </c>
      <c r="I35" s="1056">
        <v>0</v>
      </c>
      <c r="J35" s="1056">
        <v>0</v>
      </c>
      <c r="K35" s="1056">
        <v>0</v>
      </c>
      <c r="L35" s="1056">
        <v>0</v>
      </c>
      <c r="M35" s="1056">
        <v>0</v>
      </c>
      <c r="N35" s="1056">
        <v>0</v>
      </c>
      <c r="O35" s="1056">
        <v>0</v>
      </c>
      <c r="P35" s="1056">
        <v>0</v>
      </c>
      <c r="Q35" s="1056">
        <v>0</v>
      </c>
      <c r="R35" s="1056">
        <v>0</v>
      </c>
      <c r="S35" s="1056">
        <v>0</v>
      </c>
      <c r="T35" s="1056">
        <v>0</v>
      </c>
      <c r="U35" s="1056">
        <v>0</v>
      </c>
      <c r="V35" s="1056">
        <v>50</v>
      </c>
      <c r="W35" s="288" t="s">
        <v>178</v>
      </c>
      <c r="X35" s="1581" t="s">
        <v>476</v>
      </c>
    </row>
    <row r="36" spans="1:24" s="283" customFormat="1" ht="13.5" thickBot="1" x14ac:dyDescent="0.25">
      <c r="A36" s="1589"/>
      <c r="B36" s="1633"/>
      <c r="C36" s="247" t="s">
        <v>854</v>
      </c>
      <c r="D36" s="916">
        <f t="shared" si="0"/>
        <v>23</v>
      </c>
      <c r="E36" s="1056">
        <v>0</v>
      </c>
      <c r="F36" s="1056">
        <v>0</v>
      </c>
      <c r="G36" s="1056">
        <v>0</v>
      </c>
      <c r="H36" s="1056">
        <v>0</v>
      </c>
      <c r="I36" s="1056">
        <v>0</v>
      </c>
      <c r="J36" s="1056">
        <v>0</v>
      </c>
      <c r="K36" s="1056">
        <v>0</v>
      </c>
      <c r="L36" s="1056">
        <v>0</v>
      </c>
      <c r="M36" s="1056">
        <v>0</v>
      </c>
      <c r="N36" s="1056">
        <v>0</v>
      </c>
      <c r="O36" s="1056">
        <v>0</v>
      </c>
      <c r="P36" s="1056">
        <v>0</v>
      </c>
      <c r="Q36" s="1056">
        <v>0</v>
      </c>
      <c r="R36" s="1056">
        <v>0</v>
      </c>
      <c r="S36" s="1056">
        <v>0</v>
      </c>
      <c r="T36" s="1056">
        <v>0</v>
      </c>
      <c r="U36" s="1056">
        <v>0</v>
      </c>
      <c r="V36" s="1056">
        <v>23</v>
      </c>
      <c r="W36" s="247" t="s">
        <v>425</v>
      </c>
      <c r="X36" s="1579"/>
    </row>
    <row r="37" spans="1:24" s="284" customFormat="1" ht="13.5" customHeight="1" thickBot="1" x14ac:dyDescent="0.25">
      <c r="A37" s="1638" t="s">
        <v>1102</v>
      </c>
      <c r="B37" s="1639" t="s">
        <v>1103</v>
      </c>
      <c r="C37" s="246" t="s">
        <v>853</v>
      </c>
      <c r="D37" s="919">
        <f t="shared" si="0"/>
        <v>32</v>
      </c>
      <c r="E37" s="1057">
        <v>0</v>
      </c>
      <c r="F37" s="1057">
        <v>0</v>
      </c>
      <c r="G37" s="1057">
        <v>0</v>
      </c>
      <c r="H37" s="1057">
        <v>1</v>
      </c>
      <c r="I37" s="1057">
        <v>1</v>
      </c>
      <c r="J37" s="1057">
        <v>0</v>
      </c>
      <c r="K37" s="1057">
        <v>0</v>
      </c>
      <c r="L37" s="1057">
        <v>0</v>
      </c>
      <c r="M37" s="1057">
        <v>0</v>
      </c>
      <c r="N37" s="1057">
        <v>1</v>
      </c>
      <c r="O37" s="1057">
        <v>0</v>
      </c>
      <c r="P37" s="1057">
        <v>0</v>
      </c>
      <c r="Q37" s="1057">
        <v>0</v>
      </c>
      <c r="R37" s="1057">
        <v>2</v>
      </c>
      <c r="S37" s="1057">
        <v>0</v>
      </c>
      <c r="T37" s="1057">
        <v>0</v>
      </c>
      <c r="U37" s="1057">
        <v>3</v>
      </c>
      <c r="V37" s="1057">
        <v>24</v>
      </c>
      <c r="W37" s="246" t="s">
        <v>178</v>
      </c>
      <c r="X37" s="1635" t="s">
        <v>397</v>
      </c>
    </row>
    <row r="38" spans="1:24" s="284" customFormat="1" ht="13.5" thickBot="1" x14ac:dyDescent="0.25">
      <c r="A38" s="1638"/>
      <c r="B38" s="1639"/>
      <c r="C38" s="246" t="s">
        <v>854</v>
      </c>
      <c r="D38" s="919">
        <f t="shared" si="0"/>
        <v>27</v>
      </c>
      <c r="E38" s="1057">
        <v>0</v>
      </c>
      <c r="F38" s="1057">
        <v>0</v>
      </c>
      <c r="G38" s="1057">
        <v>0</v>
      </c>
      <c r="H38" s="1057">
        <v>0</v>
      </c>
      <c r="I38" s="1057">
        <v>0</v>
      </c>
      <c r="J38" s="1057">
        <v>0</v>
      </c>
      <c r="K38" s="1057">
        <v>0</v>
      </c>
      <c r="L38" s="1057">
        <v>0</v>
      </c>
      <c r="M38" s="1057">
        <v>1</v>
      </c>
      <c r="N38" s="1057">
        <v>0</v>
      </c>
      <c r="O38" s="1057">
        <v>0</v>
      </c>
      <c r="P38" s="1057">
        <v>0</v>
      </c>
      <c r="Q38" s="1057">
        <v>0</v>
      </c>
      <c r="R38" s="1057">
        <v>1</v>
      </c>
      <c r="S38" s="1057">
        <v>0</v>
      </c>
      <c r="T38" s="1057">
        <v>2</v>
      </c>
      <c r="U38" s="1057">
        <v>2</v>
      </c>
      <c r="V38" s="1057">
        <v>21</v>
      </c>
      <c r="W38" s="246" t="s">
        <v>425</v>
      </c>
      <c r="X38" s="1636"/>
    </row>
    <row r="39" spans="1:24" s="284" customFormat="1" ht="13.5" thickBot="1" x14ac:dyDescent="0.25">
      <c r="A39" s="1638"/>
      <c r="B39" s="1639"/>
      <c r="C39" s="1136" t="s">
        <v>1083</v>
      </c>
      <c r="D39" s="919">
        <f t="shared" si="0"/>
        <v>2</v>
      </c>
      <c r="E39" s="1057">
        <v>0</v>
      </c>
      <c r="F39" s="1057">
        <v>0</v>
      </c>
      <c r="G39" s="1057">
        <v>0</v>
      </c>
      <c r="H39" s="1057">
        <v>0</v>
      </c>
      <c r="I39" s="1057">
        <v>0</v>
      </c>
      <c r="J39" s="1057">
        <v>0</v>
      </c>
      <c r="K39" s="1057">
        <v>0</v>
      </c>
      <c r="L39" s="1057">
        <v>0</v>
      </c>
      <c r="M39" s="1057">
        <v>0</v>
      </c>
      <c r="N39" s="1057">
        <v>0</v>
      </c>
      <c r="O39" s="1057">
        <v>0</v>
      </c>
      <c r="P39" s="1057">
        <v>0</v>
      </c>
      <c r="Q39" s="1057">
        <v>0</v>
      </c>
      <c r="R39" s="1057">
        <v>0</v>
      </c>
      <c r="S39" s="1057">
        <v>0</v>
      </c>
      <c r="T39" s="1057">
        <v>0</v>
      </c>
      <c r="U39" s="1057">
        <v>0</v>
      </c>
      <c r="V39" s="1057">
        <v>2</v>
      </c>
      <c r="W39" s="1136" t="s">
        <v>1082</v>
      </c>
      <c r="X39" s="1637"/>
    </row>
    <row r="40" spans="1:24" s="283" customFormat="1" ht="13.5" customHeight="1" thickBot="1" x14ac:dyDescent="0.25">
      <c r="A40" s="1619" t="s">
        <v>1104</v>
      </c>
      <c r="B40" s="1633" t="s">
        <v>1105</v>
      </c>
      <c r="C40" s="288" t="s">
        <v>853</v>
      </c>
      <c r="D40" s="913">
        <f t="shared" si="0"/>
        <v>70</v>
      </c>
      <c r="E40" s="1067">
        <v>8</v>
      </c>
      <c r="F40" s="1067">
        <v>4</v>
      </c>
      <c r="G40" s="1067">
        <v>3</v>
      </c>
      <c r="H40" s="1067">
        <v>7</v>
      </c>
      <c r="I40" s="1067">
        <v>8</v>
      </c>
      <c r="J40" s="1067">
        <v>4</v>
      </c>
      <c r="K40" s="1067">
        <v>5</v>
      </c>
      <c r="L40" s="1067">
        <v>6</v>
      </c>
      <c r="M40" s="1067">
        <v>1</v>
      </c>
      <c r="N40" s="1067">
        <v>7</v>
      </c>
      <c r="O40" s="1067">
        <v>2</v>
      </c>
      <c r="P40" s="1067">
        <v>3</v>
      </c>
      <c r="Q40" s="1067">
        <v>3</v>
      </c>
      <c r="R40" s="1067">
        <v>2</v>
      </c>
      <c r="S40" s="1067">
        <v>2</v>
      </c>
      <c r="T40" s="1067">
        <v>1</v>
      </c>
      <c r="U40" s="1067">
        <v>0</v>
      </c>
      <c r="V40" s="1067">
        <v>4</v>
      </c>
      <c r="W40" s="288" t="s">
        <v>178</v>
      </c>
      <c r="X40" s="1581" t="s">
        <v>382</v>
      </c>
    </row>
    <row r="41" spans="1:24" s="283" customFormat="1" ht="24" customHeight="1" thickBot="1" x14ac:dyDescent="0.25">
      <c r="A41" s="1619"/>
      <c r="B41" s="1633"/>
      <c r="C41" s="247" t="s">
        <v>854</v>
      </c>
      <c r="D41" s="916">
        <f t="shared" si="0"/>
        <v>61</v>
      </c>
      <c r="E41" s="1067">
        <v>12</v>
      </c>
      <c r="F41" s="1067">
        <v>9</v>
      </c>
      <c r="G41" s="1067">
        <v>6</v>
      </c>
      <c r="H41" s="1067">
        <v>9</v>
      </c>
      <c r="I41" s="1067">
        <v>3</v>
      </c>
      <c r="J41" s="1067">
        <v>2</v>
      </c>
      <c r="K41" s="1067">
        <v>2</v>
      </c>
      <c r="L41" s="1067">
        <v>1</v>
      </c>
      <c r="M41" s="1067">
        <v>2</v>
      </c>
      <c r="N41" s="1067">
        <v>0</v>
      </c>
      <c r="O41" s="1067">
        <v>1</v>
      </c>
      <c r="P41" s="1067">
        <v>2</v>
      </c>
      <c r="Q41" s="1067">
        <v>1</v>
      </c>
      <c r="R41" s="1067">
        <v>1</v>
      </c>
      <c r="S41" s="1067">
        <v>0</v>
      </c>
      <c r="T41" s="1067">
        <v>0</v>
      </c>
      <c r="U41" s="1067">
        <v>1</v>
      </c>
      <c r="V41" s="1067">
        <v>9</v>
      </c>
      <c r="W41" s="247" t="s">
        <v>425</v>
      </c>
      <c r="X41" s="1579"/>
    </row>
    <row r="42" spans="1:24" s="284" customFormat="1" ht="13.5" customHeight="1" thickBot="1" x14ac:dyDescent="0.25">
      <c r="A42" s="1634" t="s">
        <v>1106</v>
      </c>
      <c r="B42" s="1631" t="s">
        <v>1107</v>
      </c>
      <c r="C42" s="246" t="s">
        <v>853</v>
      </c>
      <c r="D42" s="919">
        <f t="shared" si="0"/>
        <v>3</v>
      </c>
      <c r="E42" s="1057">
        <v>0</v>
      </c>
      <c r="F42" s="1057">
        <v>0</v>
      </c>
      <c r="G42" s="1057">
        <v>0</v>
      </c>
      <c r="H42" s="1057">
        <v>1</v>
      </c>
      <c r="I42" s="1057">
        <v>0</v>
      </c>
      <c r="J42" s="1057">
        <v>0</v>
      </c>
      <c r="K42" s="1057">
        <v>0</v>
      </c>
      <c r="L42" s="1057">
        <v>0</v>
      </c>
      <c r="M42" s="1057">
        <v>0</v>
      </c>
      <c r="N42" s="1057">
        <v>0</v>
      </c>
      <c r="O42" s="1057">
        <v>0</v>
      </c>
      <c r="P42" s="1057">
        <v>1</v>
      </c>
      <c r="Q42" s="1057">
        <v>1</v>
      </c>
      <c r="R42" s="1057">
        <v>0</v>
      </c>
      <c r="S42" s="1057">
        <v>0</v>
      </c>
      <c r="T42" s="1057">
        <v>0</v>
      </c>
      <c r="U42" s="1057">
        <v>0</v>
      </c>
      <c r="V42" s="1057">
        <v>0</v>
      </c>
      <c r="W42" s="246" t="s">
        <v>178</v>
      </c>
      <c r="X42" s="1576" t="s">
        <v>1081</v>
      </c>
    </row>
    <row r="43" spans="1:24" s="284" customFormat="1" ht="13.5" thickBot="1" x14ac:dyDescent="0.25">
      <c r="A43" s="1634"/>
      <c r="B43" s="1631"/>
      <c r="C43" s="246" t="s">
        <v>854</v>
      </c>
      <c r="D43" s="919">
        <f t="shared" si="0"/>
        <v>1</v>
      </c>
      <c r="E43" s="1057">
        <v>0</v>
      </c>
      <c r="F43" s="1057">
        <v>0</v>
      </c>
      <c r="G43" s="1057">
        <v>0</v>
      </c>
      <c r="H43" s="1057">
        <v>0</v>
      </c>
      <c r="I43" s="1057">
        <v>1</v>
      </c>
      <c r="J43" s="1057">
        <v>0</v>
      </c>
      <c r="K43" s="1057">
        <v>0</v>
      </c>
      <c r="L43" s="1057">
        <v>0</v>
      </c>
      <c r="M43" s="1057">
        <v>0</v>
      </c>
      <c r="N43" s="1057">
        <v>0</v>
      </c>
      <c r="O43" s="1057">
        <v>0</v>
      </c>
      <c r="P43" s="1057">
        <v>0</v>
      </c>
      <c r="Q43" s="1057">
        <v>0</v>
      </c>
      <c r="R43" s="1057">
        <v>0</v>
      </c>
      <c r="S43" s="1057">
        <v>0</v>
      </c>
      <c r="T43" s="1057">
        <v>0</v>
      </c>
      <c r="U43" s="1057">
        <v>0</v>
      </c>
      <c r="V43" s="1057">
        <v>0</v>
      </c>
      <c r="W43" s="246" t="s">
        <v>425</v>
      </c>
      <c r="X43" s="1577"/>
    </row>
    <row r="44" spans="1:24" s="284" customFormat="1" ht="13.5" thickBot="1" x14ac:dyDescent="0.25">
      <c r="A44" s="1619" t="s">
        <v>1109</v>
      </c>
      <c r="B44" s="1620" t="s">
        <v>851</v>
      </c>
      <c r="C44" s="288" t="s">
        <v>853</v>
      </c>
      <c r="D44" s="913">
        <f>SUM(E44:V44)</f>
        <v>11</v>
      </c>
      <c r="E44" s="1056">
        <v>4</v>
      </c>
      <c r="F44" s="1056">
        <v>1</v>
      </c>
      <c r="G44" s="1056">
        <v>1</v>
      </c>
      <c r="H44" s="1056">
        <v>0</v>
      </c>
      <c r="I44" s="1056">
        <v>0</v>
      </c>
      <c r="J44" s="1056">
        <v>2</v>
      </c>
      <c r="K44" s="1056">
        <v>1</v>
      </c>
      <c r="L44" s="1056">
        <v>1</v>
      </c>
      <c r="M44" s="1056">
        <v>0</v>
      </c>
      <c r="N44" s="1056">
        <v>0</v>
      </c>
      <c r="O44" s="1056">
        <v>0</v>
      </c>
      <c r="P44" s="1056">
        <v>0</v>
      </c>
      <c r="Q44" s="1056">
        <v>0</v>
      </c>
      <c r="R44" s="1056">
        <v>0</v>
      </c>
      <c r="S44" s="1056">
        <v>0</v>
      </c>
      <c r="T44" s="1056">
        <v>0</v>
      </c>
      <c r="U44" s="1056">
        <v>0</v>
      </c>
      <c r="V44" s="1056">
        <v>1</v>
      </c>
      <c r="W44" s="288" t="s">
        <v>178</v>
      </c>
      <c r="X44" s="1581" t="s">
        <v>852</v>
      </c>
    </row>
    <row r="45" spans="1:24" s="284" customFormat="1" ht="13.5" thickBot="1" x14ac:dyDescent="0.25">
      <c r="A45" s="1619"/>
      <c r="B45" s="1620"/>
      <c r="C45" s="247" t="s">
        <v>854</v>
      </c>
      <c r="D45" s="916">
        <f t="shared" si="0"/>
        <v>7</v>
      </c>
      <c r="E45" s="1056">
        <v>2</v>
      </c>
      <c r="F45" s="1056">
        <v>3</v>
      </c>
      <c r="G45" s="1056">
        <v>0</v>
      </c>
      <c r="H45" s="1056">
        <v>0</v>
      </c>
      <c r="I45" s="1056">
        <v>0</v>
      </c>
      <c r="J45" s="1056">
        <v>0</v>
      </c>
      <c r="K45" s="1056">
        <v>0</v>
      </c>
      <c r="L45" s="1056">
        <v>0</v>
      </c>
      <c r="M45" s="1056">
        <v>0</v>
      </c>
      <c r="N45" s="1056">
        <v>1</v>
      </c>
      <c r="O45" s="1056">
        <v>0</v>
      </c>
      <c r="P45" s="1056">
        <v>1</v>
      </c>
      <c r="Q45" s="1056">
        <v>0</v>
      </c>
      <c r="R45" s="1056">
        <v>0</v>
      </c>
      <c r="S45" s="1056">
        <v>0</v>
      </c>
      <c r="T45" s="1056">
        <v>0</v>
      </c>
      <c r="U45" s="1056">
        <v>0</v>
      </c>
      <c r="V45" s="1056">
        <v>0</v>
      </c>
      <c r="W45" s="247" t="s">
        <v>425</v>
      </c>
      <c r="X45" s="1579"/>
    </row>
    <row r="46" spans="1:24" s="283" customFormat="1" ht="13.5" customHeight="1" thickBot="1" x14ac:dyDescent="0.25">
      <c r="A46" s="1630" t="s">
        <v>1108</v>
      </c>
      <c r="B46" s="1631" t="s">
        <v>866</v>
      </c>
      <c r="C46" s="246" t="s">
        <v>853</v>
      </c>
      <c r="D46" s="919">
        <f t="shared" si="0"/>
        <v>375</v>
      </c>
      <c r="E46" s="1057">
        <v>2</v>
      </c>
      <c r="F46" s="1057">
        <v>0</v>
      </c>
      <c r="G46" s="1057">
        <v>2</v>
      </c>
      <c r="H46" s="1057">
        <v>3</v>
      </c>
      <c r="I46" s="1057">
        <v>4</v>
      </c>
      <c r="J46" s="1057">
        <v>4</v>
      </c>
      <c r="K46" s="1057">
        <v>8</v>
      </c>
      <c r="L46" s="1057">
        <v>18</v>
      </c>
      <c r="M46" s="1057">
        <v>27</v>
      </c>
      <c r="N46" s="1057">
        <v>38</v>
      </c>
      <c r="O46" s="1057">
        <v>56</v>
      </c>
      <c r="P46" s="1057">
        <v>59</v>
      </c>
      <c r="Q46" s="1057">
        <v>61</v>
      </c>
      <c r="R46" s="1057">
        <v>52</v>
      </c>
      <c r="S46" s="1057">
        <v>21</v>
      </c>
      <c r="T46" s="1057">
        <v>3</v>
      </c>
      <c r="U46" s="1057">
        <v>6</v>
      </c>
      <c r="V46" s="1057">
        <v>11</v>
      </c>
      <c r="W46" s="246" t="s">
        <v>178</v>
      </c>
      <c r="X46" s="1576" t="s">
        <v>477</v>
      </c>
    </row>
    <row r="47" spans="1:24" s="283" customFormat="1" ht="12.75" x14ac:dyDescent="0.2">
      <c r="A47" s="1630"/>
      <c r="B47" s="1631"/>
      <c r="C47" s="990" t="s">
        <v>854</v>
      </c>
      <c r="D47" s="991">
        <f t="shared" si="0"/>
        <v>43</v>
      </c>
      <c r="E47" s="1057">
        <v>2</v>
      </c>
      <c r="F47" s="1057">
        <v>0</v>
      </c>
      <c r="G47" s="1057">
        <v>0</v>
      </c>
      <c r="H47" s="1057">
        <v>1</v>
      </c>
      <c r="I47" s="1057">
        <v>0</v>
      </c>
      <c r="J47" s="1057">
        <v>1</v>
      </c>
      <c r="K47" s="1057">
        <v>3</v>
      </c>
      <c r="L47" s="1057">
        <v>1</v>
      </c>
      <c r="M47" s="1057">
        <v>2</v>
      </c>
      <c r="N47" s="1057">
        <v>4</v>
      </c>
      <c r="O47" s="1057">
        <v>2</v>
      </c>
      <c r="P47" s="1057">
        <v>12</v>
      </c>
      <c r="Q47" s="1057">
        <v>4</v>
      </c>
      <c r="R47" s="1057">
        <v>2</v>
      </c>
      <c r="S47" s="1057">
        <v>4</v>
      </c>
      <c r="T47" s="1057">
        <v>2</v>
      </c>
      <c r="U47" s="1057">
        <v>2</v>
      </c>
      <c r="V47" s="1057">
        <v>1</v>
      </c>
      <c r="W47" s="990" t="s">
        <v>425</v>
      </c>
      <c r="X47" s="1632"/>
    </row>
    <row r="48" spans="1:24" s="284" customFormat="1" ht="13.5" customHeight="1" thickBot="1" x14ac:dyDescent="0.25">
      <c r="A48" s="1621" t="s">
        <v>284</v>
      </c>
      <c r="B48" s="1622"/>
      <c r="C48" s="1068" t="s">
        <v>547</v>
      </c>
      <c r="D48" s="1069">
        <f t="shared" ref="D48:U48" si="1">SUMIF($C$7:$C$47,"M",D7:D47)</f>
        <v>1887</v>
      </c>
      <c r="E48" s="1069">
        <f t="shared" si="1"/>
        <v>114</v>
      </c>
      <c r="F48" s="1069">
        <f t="shared" si="1"/>
        <v>81</v>
      </c>
      <c r="G48" s="1069">
        <f t="shared" si="1"/>
        <v>79</v>
      </c>
      <c r="H48" s="1069">
        <f t="shared" si="1"/>
        <v>105</v>
      </c>
      <c r="I48" s="1069">
        <f t="shared" si="1"/>
        <v>129</v>
      </c>
      <c r="J48" s="1069">
        <f t="shared" si="1"/>
        <v>136</v>
      </c>
      <c r="K48" s="1069">
        <f t="shared" si="1"/>
        <v>137</v>
      </c>
      <c r="L48" s="1069">
        <f t="shared" si="1"/>
        <v>161</v>
      </c>
      <c r="M48" s="1069">
        <f t="shared" si="1"/>
        <v>153</v>
      </c>
      <c r="N48" s="1069">
        <f t="shared" si="1"/>
        <v>176</v>
      </c>
      <c r="O48" s="1069">
        <f t="shared" si="1"/>
        <v>154</v>
      </c>
      <c r="P48" s="1069">
        <f t="shared" si="1"/>
        <v>120</v>
      </c>
      <c r="Q48" s="1069">
        <f t="shared" si="1"/>
        <v>97</v>
      </c>
      <c r="R48" s="1069">
        <f t="shared" si="1"/>
        <v>71</v>
      </c>
      <c r="S48" s="1069">
        <f t="shared" si="1"/>
        <v>32</v>
      </c>
      <c r="T48" s="1069">
        <f t="shared" si="1"/>
        <v>8</v>
      </c>
      <c r="U48" s="1069">
        <f t="shared" si="1"/>
        <v>17</v>
      </c>
      <c r="V48" s="1069">
        <f>SUMIF($C$7:$C$47,"M",V7:V47)</f>
        <v>117</v>
      </c>
      <c r="W48" s="1070" t="s">
        <v>178</v>
      </c>
      <c r="X48" s="1627" t="s">
        <v>448</v>
      </c>
    </row>
    <row r="49" spans="1:24" s="284" customFormat="1" ht="13.5" thickBot="1" x14ac:dyDescent="0.25">
      <c r="A49" s="1623"/>
      <c r="B49" s="1624"/>
      <c r="C49" s="1071" t="s">
        <v>548</v>
      </c>
      <c r="D49" s="1072">
        <f t="shared" ref="D49:U49" si="2">SUMIF($C$7:$C$47,"F",D7:D47)</f>
        <v>821</v>
      </c>
      <c r="E49" s="1072">
        <f t="shared" si="2"/>
        <v>113</v>
      </c>
      <c r="F49" s="1072">
        <f t="shared" si="2"/>
        <v>82</v>
      </c>
      <c r="G49" s="1072">
        <f t="shared" si="2"/>
        <v>78</v>
      </c>
      <c r="H49" s="1072">
        <f t="shared" si="2"/>
        <v>76</v>
      </c>
      <c r="I49" s="1072">
        <f t="shared" si="2"/>
        <v>62</v>
      </c>
      <c r="J49" s="1072">
        <f t="shared" si="2"/>
        <v>51</v>
      </c>
      <c r="K49" s="1072">
        <f t="shared" si="2"/>
        <v>47</v>
      </c>
      <c r="L49" s="1072">
        <f t="shared" si="2"/>
        <v>46</v>
      </c>
      <c r="M49" s="1072">
        <f t="shared" si="2"/>
        <v>39</v>
      </c>
      <c r="N49" s="1072">
        <f t="shared" si="2"/>
        <v>33</v>
      </c>
      <c r="O49" s="1072">
        <f t="shared" si="2"/>
        <v>33</v>
      </c>
      <c r="P49" s="1072">
        <f t="shared" si="2"/>
        <v>25</v>
      </c>
      <c r="Q49" s="1072">
        <f t="shared" si="2"/>
        <v>13</v>
      </c>
      <c r="R49" s="1072">
        <f t="shared" si="2"/>
        <v>13</v>
      </c>
      <c r="S49" s="1072">
        <f t="shared" si="2"/>
        <v>7</v>
      </c>
      <c r="T49" s="1072">
        <f t="shared" si="2"/>
        <v>10</v>
      </c>
      <c r="U49" s="1072">
        <f t="shared" si="2"/>
        <v>17</v>
      </c>
      <c r="V49" s="1072">
        <f>SUMIF($C$7:$C$47,"F",V7:V47)</f>
        <v>76</v>
      </c>
      <c r="W49" s="1073" t="s">
        <v>425</v>
      </c>
      <c r="X49" s="1628"/>
    </row>
    <row r="50" spans="1:24" s="283" customFormat="1" ht="13.5" thickBot="1" x14ac:dyDescent="0.25">
      <c r="A50" s="1623"/>
      <c r="B50" s="1624"/>
      <c r="C50" s="1077" t="s">
        <v>1083</v>
      </c>
      <c r="D50" s="1078">
        <f>SUM(E50:V50)</f>
        <v>2</v>
      </c>
      <c r="E50" s="1078">
        <v>0</v>
      </c>
      <c r="F50" s="1078">
        <v>0</v>
      </c>
      <c r="G50" s="1078">
        <v>0</v>
      </c>
      <c r="H50" s="1078">
        <v>0</v>
      </c>
      <c r="I50" s="1078">
        <v>0</v>
      </c>
      <c r="J50" s="1078">
        <v>0</v>
      </c>
      <c r="K50" s="1078">
        <v>0</v>
      </c>
      <c r="L50" s="1078">
        <v>0</v>
      </c>
      <c r="M50" s="1078">
        <v>0</v>
      </c>
      <c r="N50" s="1078">
        <v>0</v>
      </c>
      <c r="O50" s="1078">
        <v>0</v>
      </c>
      <c r="P50" s="1078">
        <v>0</v>
      </c>
      <c r="Q50" s="1078">
        <v>0</v>
      </c>
      <c r="R50" s="1078">
        <v>0</v>
      </c>
      <c r="S50" s="1078">
        <v>0</v>
      </c>
      <c r="T50" s="1078">
        <v>0</v>
      </c>
      <c r="U50" s="1078">
        <v>0</v>
      </c>
      <c r="V50" s="1072">
        <f>SUMIF($C$7:$C$47,"U",V7:V47)</f>
        <v>2</v>
      </c>
      <c r="W50" s="1080" t="s">
        <v>1082</v>
      </c>
      <c r="X50" s="1628"/>
    </row>
    <row r="51" spans="1:24" s="283" customFormat="1" ht="12.75" x14ac:dyDescent="0.2">
      <c r="A51" s="1625"/>
      <c r="B51" s="1626"/>
      <c r="C51" s="1074" t="s">
        <v>42</v>
      </c>
      <c r="D51" s="1075">
        <f>SUM(D48:D50)</f>
        <v>2710</v>
      </c>
      <c r="E51" s="1075">
        <f t="shared" ref="E51:U51" si="3">SUM(E48:E50)</f>
        <v>227</v>
      </c>
      <c r="F51" s="1075">
        <f t="shared" si="3"/>
        <v>163</v>
      </c>
      <c r="G51" s="1075">
        <f t="shared" si="3"/>
        <v>157</v>
      </c>
      <c r="H51" s="1075">
        <f t="shared" si="3"/>
        <v>181</v>
      </c>
      <c r="I51" s="1075">
        <f t="shared" si="3"/>
        <v>191</v>
      </c>
      <c r="J51" s="1075">
        <f t="shared" si="3"/>
        <v>187</v>
      </c>
      <c r="K51" s="1075">
        <f t="shared" si="3"/>
        <v>184</v>
      </c>
      <c r="L51" s="1075">
        <f t="shared" si="3"/>
        <v>207</v>
      </c>
      <c r="M51" s="1075">
        <f t="shared" si="3"/>
        <v>192</v>
      </c>
      <c r="N51" s="1075">
        <f t="shared" si="3"/>
        <v>209</v>
      </c>
      <c r="O51" s="1075">
        <f t="shared" si="3"/>
        <v>187</v>
      </c>
      <c r="P51" s="1075">
        <f t="shared" si="3"/>
        <v>145</v>
      </c>
      <c r="Q51" s="1075">
        <f t="shared" si="3"/>
        <v>110</v>
      </c>
      <c r="R51" s="1075">
        <f t="shared" si="3"/>
        <v>84</v>
      </c>
      <c r="S51" s="1075">
        <f t="shared" si="3"/>
        <v>39</v>
      </c>
      <c r="T51" s="1075">
        <f t="shared" si="3"/>
        <v>18</v>
      </c>
      <c r="U51" s="1075">
        <f t="shared" si="3"/>
        <v>34</v>
      </c>
      <c r="V51" s="1075">
        <f>SUM(V48:V50)</f>
        <v>195</v>
      </c>
      <c r="W51" s="1076" t="s">
        <v>43</v>
      </c>
      <c r="X51" s="1629"/>
    </row>
    <row r="52" spans="1:24" s="283" customFormat="1" ht="12.75" customHeight="1" x14ac:dyDescent="0.2">
      <c r="A52" s="1640" t="s">
        <v>833</v>
      </c>
      <c r="B52" s="1640"/>
      <c r="C52" s="1640"/>
      <c r="D52" s="1640"/>
      <c r="E52" s="1640"/>
      <c r="F52" s="1640"/>
      <c r="X52" s="1001" t="s">
        <v>832</v>
      </c>
    </row>
    <row r="53" spans="1:24" s="284" customFormat="1" ht="13.5" customHeight="1" x14ac:dyDescent="0.2">
      <c r="A53" s="1066"/>
      <c r="B53" s="1066"/>
      <c r="C53" s="1079"/>
      <c r="D53" s="1079"/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1001"/>
      <c r="V53" s="1001"/>
      <c r="W53" s="1001"/>
      <c r="X53" s="1001"/>
    </row>
    <row r="54" spans="1:24" s="284" customFormat="1" x14ac:dyDescent="0.2">
      <c r="A54" s="242"/>
      <c r="B54" s="242"/>
      <c r="C54" s="1066"/>
      <c r="D54" s="1066"/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51"/>
    </row>
    <row r="55" spans="1:24" s="283" customFormat="1" ht="13.5" customHeight="1" x14ac:dyDescent="0.2">
      <c r="A55" s="242"/>
      <c r="B55" s="242"/>
      <c r="C55" s="242"/>
      <c r="D55" s="248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51"/>
    </row>
    <row r="56" spans="1:24" s="283" customFormat="1" x14ac:dyDescent="0.2">
      <c r="A56" s="242"/>
      <c r="B56" s="242"/>
      <c r="C56" s="242"/>
      <c r="D56" s="248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51"/>
    </row>
    <row r="57" spans="1:24" s="284" customFormat="1" ht="13.5" customHeight="1" x14ac:dyDescent="0.2">
      <c r="A57" s="242"/>
      <c r="B57" s="242"/>
      <c r="C57" s="242"/>
      <c r="D57" s="248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51"/>
    </row>
    <row r="58" spans="1:24" s="284" customFormat="1" x14ac:dyDescent="0.2">
      <c r="A58" s="242"/>
      <c r="B58" s="242"/>
      <c r="C58" s="242"/>
      <c r="D58" s="248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51"/>
    </row>
    <row r="59" spans="1:24" s="283" customFormat="1" ht="13.5" customHeight="1" x14ac:dyDescent="0.2">
      <c r="A59" s="242"/>
      <c r="B59" s="242"/>
      <c r="C59" s="242"/>
      <c r="D59" s="248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51"/>
    </row>
    <row r="60" spans="1:24" s="283" customFormat="1" x14ac:dyDescent="0.2">
      <c r="A60" s="242"/>
      <c r="B60" s="242"/>
      <c r="C60" s="242"/>
      <c r="D60" s="248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51"/>
    </row>
    <row r="61" spans="1:24" s="284" customFormat="1" ht="13.5" customHeight="1" x14ac:dyDescent="0.2">
      <c r="A61" s="242"/>
      <c r="B61" s="242"/>
      <c r="C61" s="242"/>
      <c r="D61" s="248"/>
      <c r="E61" s="242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51"/>
    </row>
    <row r="62" spans="1:24" s="284" customFormat="1" x14ac:dyDescent="0.2">
      <c r="A62" s="242"/>
      <c r="B62" s="242"/>
      <c r="C62" s="242"/>
      <c r="D62" s="248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51"/>
    </row>
    <row r="63" spans="1:24" s="283" customFormat="1" ht="13.5" customHeight="1" x14ac:dyDescent="0.2">
      <c r="A63" s="242"/>
      <c r="B63" s="242"/>
      <c r="C63" s="242"/>
      <c r="D63" s="248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51"/>
    </row>
    <row r="64" spans="1:24" s="283" customFormat="1" x14ac:dyDescent="0.2">
      <c r="A64" s="242"/>
      <c r="B64" s="242"/>
      <c r="C64" s="242"/>
      <c r="D64" s="248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51"/>
    </row>
    <row r="65" spans="1:24" s="284" customFormat="1" ht="13.5" customHeight="1" x14ac:dyDescent="0.2">
      <c r="A65" s="242"/>
      <c r="B65" s="242"/>
      <c r="C65" s="242"/>
      <c r="D65" s="248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51"/>
    </row>
    <row r="66" spans="1:24" s="284" customFormat="1" x14ac:dyDescent="0.2">
      <c r="A66" s="242"/>
      <c r="B66" s="242"/>
      <c r="C66" s="242"/>
      <c r="D66" s="248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51"/>
    </row>
    <row r="67" spans="1:24" s="283" customFormat="1" ht="13.5" customHeight="1" x14ac:dyDescent="0.2">
      <c r="A67" s="284"/>
      <c r="B67" s="284"/>
      <c r="C67" s="242"/>
      <c r="D67" s="248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1065"/>
    </row>
    <row r="68" spans="1:24" s="283" customFormat="1" x14ac:dyDescent="0.2">
      <c r="A68" s="284"/>
      <c r="B68" s="284"/>
      <c r="C68" s="284"/>
      <c r="D68" s="1064"/>
      <c r="E68" s="284"/>
      <c r="F68" s="284"/>
      <c r="G68" s="284"/>
      <c r="H68" s="284"/>
      <c r="I68" s="284"/>
      <c r="J68" s="284"/>
      <c r="K68" s="284"/>
      <c r="L68" s="284"/>
      <c r="M68" s="284"/>
      <c r="N68" s="284"/>
      <c r="O68" s="284"/>
      <c r="P68" s="284"/>
      <c r="Q68" s="284"/>
      <c r="R68" s="284"/>
      <c r="S68" s="284"/>
      <c r="T68" s="284"/>
      <c r="U68" s="284"/>
      <c r="V68" s="284"/>
      <c r="W68" s="284"/>
      <c r="X68" s="1065"/>
    </row>
    <row r="69" spans="1:24" s="284" customFormat="1" ht="13.5" customHeight="1" x14ac:dyDescent="0.2">
      <c r="D69" s="1064"/>
      <c r="X69" s="1065"/>
    </row>
    <row r="70" spans="1:24" s="284" customFormat="1" x14ac:dyDescent="0.2">
      <c r="D70" s="1064"/>
      <c r="X70" s="1065"/>
    </row>
    <row r="71" spans="1:24" s="283" customFormat="1" ht="13.5" customHeight="1" x14ac:dyDescent="0.2">
      <c r="A71" s="284"/>
      <c r="B71" s="284"/>
      <c r="C71" s="284"/>
      <c r="D71" s="1064"/>
      <c r="E71" s="284"/>
      <c r="F71" s="284"/>
      <c r="G71" s="284"/>
      <c r="H71" s="284"/>
      <c r="I71" s="284"/>
      <c r="J71" s="284"/>
      <c r="K71" s="284"/>
      <c r="L71" s="284"/>
      <c r="M71" s="284"/>
      <c r="N71" s="284"/>
      <c r="O71" s="284"/>
      <c r="P71" s="284"/>
      <c r="Q71" s="284"/>
      <c r="R71" s="284"/>
      <c r="S71" s="284"/>
      <c r="T71" s="284"/>
      <c r="U71" s="284"/>
      <c r="V71" s="284"/>
      <c r="W71" s="284"/>
      <c r="X71" s="1065"/>
    </row>
    <row r="72" spans="1:24" s="283" customFormat="1" x14ac:dyDescent="0.2">
      <c r="A72" s="284"/>
      <c r="B72" s="284"/>
      <c r="C72" s="284"/>
      <c r="D72" s="1064"/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  <c r="P72" s="284"/>
      <c r="Q72" s="284"/>
      <c r="R72" s="284"/>
      <c r="S72" s="284"/>
      <c r="T72" s="284"/>
      <c r="U72" s="284"/>
      <c r="V72" s="284"/>
      <c r="W72" s="284"/>
      <c r="X72" s="1065"/>
    </row>
    <row r="73" spans="1:24" s="284" customFormat="1" ht="13.5" customHeight="1" x14ac:dyDescent="0.2">
      <c r="D73" s="1064"/>
      <c r="X73" s="1065"/>
    </row>
    <row r="74" spans="1:24" s="284" customFormat="1" x14ac:dyDescent="0.2">
      <c r="D74" s="1064"/>
      <c r="X74" s="1065"/>
    </row>
    <row r="75" spans="1:24" s="283" customFormat="1" ht="13.5" customHeight="1" x14ac:dyDescent="0.2">
      <c r="A75" s="284"/>
      <c r="B75" s="284"/>
      <c r="C75" s="284"/>
      <c r="D75" s="1064"/>
      <c r="E75" s="284"/>
      <c r="F75" s="284"/>
      <c r="G75" s="284"/>
      <c r="H75" s="284"/>
      <c r="I75" s="284"/>
      <c r="J75" s="284"/>
      <c r="K75" s="284"/>
      <c r="L75" s="284"/>
      <c r="M75" s="284"/>
      <c r="N75" s="284"/>
      <c r="O75" s="284"/>
      <c r="P75" s="284"/>
      <c r="Q75" s="284"/>
      <c r="R75" s="284"/>
      <c r="S75" s="284"/>
      <c r="T75" s="284"/>
      <c r="U75" s="284"/>
      <c r="V75" s="284"/>
      <c r="W75" s="284"/>
      <c r="X75" s="1065"/>
    </row>
    <row r="76" spans="1:24" s="283" customFormat="1" x14ac:dyDescent="0.2">
      <c r="A76" s="284"/>
      <c r="B76" s="284"/>
      <c r="C76" s="284"/>
      <c r="D76" s="1064"/>
      <c r="E76" s="284"/>
      <c r="F76" s="284"/>
      <c r="G76" s="284"/>
      <c r="H76" s="284"/>
      <c r="I76" s="284"/>
      <c r="J76" s="284"/>
      <c r="K76" s="284"/>
      <c r="L76" s="284"/>
      <c r="M76" s="284"/>
      <c r="N76" s="284"/>
      <c r="O76" s="284"/>
      <c r="P76" s="284"/>
      <c r="Q76" s="284"/>
      <c r="R76" s="284"/>
      <c r="S76" s="284"/>
      <c r="T76" s="284"/>
      <c r="U76" s="284"/>
      <c r="V76" s="284"/>
      <c r="W76" s="284"/>
      <c r="X76" s="1065"/>
    </row>
    <row r="77" spans="1:24" s="284" customFormat="1" ht="13.5" customHeight="1" x14ac:dyDescent="0.2">
      <c r="D77" s="1064"/>
      <c r="X77" s="1065"/>
    </row>
    <row r="78" spans="1:24" s="284" customFormat="1" x14ac:dyDescent="0.2">
      <c r="D78" s="1064"/>
      <c r="X78" s="1065"/>
    </row>
    <row r="79" spans="1:24" s="283" customFormat="1" ht="13.5" customHeight="1" x14ac:dyDescent="0.2">
      <c r="A79" s="284"/>
      <c r="B79" s="284"/>
      <c r="C79" s="284"/>
      <c r="D79" s="1064"/>
      <c r="E79" s="284"/>
      <c r="F79" s="284"/>
      <c r="G79" s="284"/>
      <c r="H79" s="284"/>
      <c r="I79" s="284"/>
      <c r="J79" s="284"/>
      <c r="K79" s="284"/>
      <c r="L79" s="284"/>
      <c r="M79" s="284"/>
      <c r="N79" s="284"/>
      <c r="O79" s="284"/>
      <c r="P79" s="284"/>
      <c r="Q79" s="284"/>
      <c r="R79" s="284"/>
      <c r="S79" s="284"/>
      <c r="T79" s="284"/>
      <c r="U79" s="284"/>
      <c r="V79" s="284"/>
      <c r="W79" s="284"/>
      <c r="X79" s="1065"/>
    </row>
    <row r="80" spans="1:24" s="283" customFormat="1" x14ac:dyDescent="0.2">
      <c r="A80" s="284"/>
      <c r="B80" s="284"/>
      <c r="C80" s="284"/>
      <c r="D80" s="1064"/>
      <c r="E80" s="284"/>
      <c r="F80" s="284"/>
      <c r="G80" s="284"/>
      <c r="H80" s="284"/>
      <c r="I80" s="284"/>
      <c r="J80" s="284"/>
      <c r="K80" s="284"/>
      <c r="L80" s="284"/>
      <c r="M80" s="284"/>
      <c r="N80" s="284"/>
      <c r="O80" s="284"/>
      <c r="P80" s="284"/>
      <c r="Q80" s="284"/>
      <c r="R80" s="284"/>
      <c r="S80" s="284"/>
      <c r="T80" s="284"/>
      <c r="U80" s="284"/>
      <c r="V80" s="284"/>
      <c r="W80" s="284"/>
      <c r="X80" s="1065"/>
    </row>
    <row r="81" spans="1:24" s="284" customFormat="1" ht="13.5" customHeight="1" x14ac:dyDescent="0.2">
      <c r="D81" s="1064"/>
      <c r="X81" s="1065"/>
    </row>
    <row r="82" spans="1:24" s="284" customFormat="1" x14ac:dyDescent="0.2">
      <c r="D82" s="1064"/>
      <c r="X82" s="1065"/>
    </row>
    <row r="83" spans="1:24" s="283" customFormat="1" ht="13.5" customHeight="1" x14ac:dyDescent="0.2">
      <c r="A83" s="284"/>
      <c r="B83" s="284"/>
      <c r="C83" s="284"/>
      <c r="D83" s="1064"/>
      <c r="E83" s="284"/>
      <c r="F83" s="284"/>
      <c r="G83" s="284"/>
      <c r="H83" s="284"/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  <c r="T83" s="284"/>
      <c r="U83" s="284"/>
      <c r="V83" s="284"/>
      <c r="W83" s="284"/>
      <c r="X83" s="1065"/>
    </row>
    <row r="84" spans="1:24" s="283" customFormat="1" x14ac:dyDescent="0.2">
      <c r="A84" s="284"/>
      <c r="B84" s="284"/>
      <c r="C84" s="284"/>
      <c r="D84" s="1064"/>
      <c r="E84" s="284"/>
      <c r="F84" s="284"/>
      <c r="G84" s="284"/>
      <c r="H84" s="284"/>
      <c r="I84" s="284"/>
      <c r="J84" s="284"/>
      <c r="K84" s="284"/>
      <c r="L84" s="284"/>
      <c r="M84" s="284"/>
      <c r="N84" s="284"/>
      <c r="O84" s="284"/>
      <c r="P84" s="284"/>
      <c r="Q84" s="284"/>
      <c r="R84" s="284"/>
      <c r="S84" s="284"/>
      <c r="T84" s="284"/>
      <c r="U84" s="284"/>
      <c r="V84" s="284"/>
      <c r="W84" s="284"/>
      <c r="X84" s="1065"/>
    </row>
    <row r="85" spans="1:24" s="284" customFormat="1" ht="13.5" customHeight="1" x14ac:dyDescent="0.2">
      <c r="D85" s="1064"/>
      <c r="X85" s="1065"/>
    </row>
    <row r="86" spans="1:24" s="284" customFormat="1" x14ac:dyDescent="0.2">
      <c r="D86" s="1064"/>
      <c r="X86" s="1065"/>
    </row>
    <row r="87" spans="1:24" s="283" customFormat="1" ht="18.75" customHeight="1" x14ac:dyDescent="0.2">
      <c r="A87" s="284"/>
      <c r="B87" s="284"/>
      <c r="C87" s="284"/>
      <c r="D87" s="1064"/>
      <c r="E87" s="284"/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1065"/>
    </row>
    <row r="88" spans="1:24" s="283" customFormat="1" ht="18.75" customHeight="1" x14ac:dyDescent="0.2">
      <c r="A88" s="284"/>
      <c r="B88" s="284"/>
      <c r="C88" s="284"/>
      <c r="D88" s="1064"/>
      <c r="E88" s="284"/>
      <c r="F88" s="284"/>
      <c r="G88" s="284"/>
      <c r="H88" s="284"/>
      <c r="I88" s="284"/>
      <c r="J88" s="284"/>
      <c r="K88" s="284"/>
      <c r="L88" s="284"/>
      <c r="M88" s="284"/>
      <c r="N88" s="284"/>
      <c r="O88" s="284"/>
      <c r="P88" s="284"/>
      <c r="Q88" s="284"/>
      <c r="R88" s="284"/>
      <c r="S88" s="284"/>
      <c r="T88" s="284"/>
      <c r="U88" s="284"/>
      <c r="V88" s="284"/>
      <c r="W88" s="284"/>
      <c r="X88" s="1065"/>
    </row>
    <row r="89" spans="1:24" s="284" customFormat="1" ht="12.75" customHeight="1" x14ac:dyDescent="0.2">
      <c r="D89" s="1064"/>
      <c r="X89" s="1065"/>
    </row>
    <row r="90" spans="1:24" s="284" customFormat="1" ht="12.75" customHeight="1" x14ac:dyDescent="0.2">
      <c r="D90" s="1064"/>
      <c r="X90" s="1065"/>
    </row>
    <row r="91" spans="1:24" s="283" customFormat="1" ht="12.75" customHeight="1" x14ac:dyDescent="0.2">
      <c r="A91" s="284"/>
      <c r="B91" s="284"/>
      <c r="C91" s="284"/>
      <c r="D91" s="1064"/>
      <c r="E91" s="284"/>
      <c r="F91" s="284"/>
      <c r="G91" s="284"/>
      <c r="H91" s="284"/>
      <c r="I91" s="284"/>
      <c r="J91" s="284"/>
      <c r="K91" s="284"/>
      <c r="L91" s="284"/>
      <c r="M91" s="284"/>
      <c r="N91" s="284"/>
      <c r="O91" s="284"/>
      <c r="P91" s="284"/>
      <c r="Q91" s="284"/>
      <c r="R91" s="284"/>
      <c r="S91" s="284"/>
      <c r="T91" s="284"/>
      <c r="U91" s="284"/>
      <c r="V91" s="284"/>
      <c r="W91" s="284"/>
      <c r="X91" s="1065"/>
    </row>
    <row r="92" spans="1:24" s="283" customFormat="1" ht="12.75" customHeight="1" x14ac:dyDescent="0.2">
      <c r="A92" s="284"/>
      <c r="B92" s="284"/>
      <c r="C92" s="284"/>
      <c r="D92" s="1064"/>
      <c r="E92" s="284"/>
      <c r="F92" s="284"/>
      <c r="G92" s="284"/>
      <c r="H92" s="284"/>
      <c r="I92" s="284"/>
      <c r="J92" s="284"/>
      <c r="K92" s="284"/>
      <c r="L92" s="284"/>
      <c r="M92" s="284"/>
      <c r="N92" s="284"/>
      <c r="O92" s="284"/>
      <c r="P92" s="284"/>
      <c r="Q92" s="284"/>
      <c r="R92" s="284"/>
      <c r="S92" s="284"/>
      <c r="T92" s="284"/>
      <c r="U92" s="284"/>
      <c r="V92" s="284"/>
      <c r="W92" s="284"/>
      <c r="X92" s="1065"/>
    </row>
    <row r="93" spans="1:24" s="284" customFormat="1" ht="13.5" customHeight="1" x14ac:dyDescent="0.2">
      <c r="D93" s="1064"/>
      <c r="X93" s="1065"/>
    </row>
    <row r="94" spans="1:24" s="284" customFormat="1" x14ac:dyDescent="0.2">
      <c r="D94" s="1064"/>
      <c r="X94" s="1065"/>
    </row>
    <row r="95" spans="1:24" s="283" customFormat="1" ht="16.5" customHeight="1" x14ac:dyDescent="0.2">
      <c r="A95" s="284"/>
      <c r="B95" s="284"/>
      <c r="C95" s="284"/>
      <c r="D95" s="1064"/>
      <c r="E95" s="284"/>
      <c r="F95" s="284"/>
      <c r="G95" s="284"/>
      <c r="H95" s="284"/>
      <c r="I95" s="284"/>
      <c r="J95" s="284"/>
      <c r="K95" s="284"/>
      <c r="L95" s="284"/>
      <c r="M95" s="284"/>
      <c r="N95" s="284"/>
      <c r="O95" s="284"/>
      <c r="P95" s="284"/>
      <c r="Q95" s="284"/>
      <c r="R95" s="284"/>
      <c r="S95" s="284"/>
      <c r="T95" s="284"/>
      <c r="U95" s="284"/>
      <c r="V95" s="284"/>
      <c r="W95" s="284"/>
      <c r="X95" s="1065"/>
    </row>
    <row r="96" spans="1:24" s="283" customFormat="1" ht="16.5" customHeight="1" x14ac:dyDescent="0.2">
      <c r="A96" s="284"/>
      <c r="B96" s="284"/>
      <c r="C96" s="284"/>
      <c r="D96" s="1064"/>
      <c r="E96" s="284"/>
      <c r="F96" s="284"/>
      <c r="G96" s="284"/>
      <c r="H96" s="284"/>
      <c r="I96" s="284"/>
      <c r="J96" s="284"/>
      <c r="K96" s="284"/>
      <c r="L96" s="284"/>
      <c r="M96" s="284"/>
      <c r="N96" s="284"/>
      <c r="O96" s="284"/>
      <c r="P96" s="284"/>
      <c r="Q96" s="284"/>
      <c r="R96" s="284"/>
      <c r="S96" s="284"/>
      <c r="T96" s="284"/>
      <c r="U96" s="284"/>
      <c r="V96" s="284"/>
      <c r="W96" s="284"/>
      <c r="X96" s="1065"/>
    </row>
    <row r="97" spans="1:24" s="284" customFormat="1" ht="13.5" customHeight="1" x14ac:dyDescent="0.2">
      <c r="D97" s="1064"/>
      <c r="X97" s="1065"/>
    </row>
    <row r="98" spans="1:24" s="284" customFormat="1" x14ac:dyDescent="0.2">
      <c r="D98" s="1064"/>
      <c r="X98" s="1065"/>
    </row>
    <row r="99" spans="1:24" s="283" customFormat="1" ht="13.5" customHeight="1" x14ac:dyDescent="0.2">
      <c r="A99" s="284"/>
      <c r="B99" s="284"/>
      <c r="C99" s="284"/>
      <c r="D99" s="1064"/>
      <c r="E99" s="284"/>
      <c r="F99" s="284"/>
      <c r="G99" s="284"/>
      <c r="H99" s="284"/>
      <c r="I99" s="284"/>
      <c r="J99" s="284"/>
      <c r="K99" s="284"/>
      <c r="L99" s="284"/>
      <c r="M99" s="284"/>
      <c r="N99" s="284"/>
      <c r="O99" s="284"/>
      <c r="P99" s="284"/>
      <c r="Q99" s="284"/>
      <c r="R99" s="284"/>
      <c r="S99" s="284"/>
      <c r="T99" s="284"/>
      <c r="U99" s="284"/>
      <c r="V99" s="284"/>
      <c r="W99" s="284"/>
      <c r="X99" s="1065"/>
    </row>
    <row r="100" spans="1:24" s="283" customFormat="1" x14ac:dyDescent="0.2">
      <c r="A100" s="284"/>
      <c r="B100" s="284"/>
      <c r="C100" s="284"/>
      <c r="D100" s="1064"/>
      <c r="E100" s="284"/>
      <c r="F100" s="284"/>
      <c r="G100" s="284"/>
      <c r="H100" s="284"/>
      <c r="I100" s="284"/>
      <c r="J100" s="284"/>
      <c r="K100" s="284"/>
      <c r="L100" s="284"/>
      <c r="M100" s="284"/>
      <c r="N100" s="284"/>
      <c r="O100" s="284"/>
      <c r="P100" s="284"/>
      <c r="Q100" s="284"/>
      <c r="R100" s="284"/>
      <c r="S100" s="284"/>
      <c r="T100" s="284"/>
      <c r="U100" s="284"/>
      <c r="V100" s="284"/>
      <c r="W100" s="284"/>
      <c r="X100" s="1065"/>
    </row>
    <row r="101" spans="1:24" s="284" customFormat="1" ht="13.5" customHeight="1" x14ac:dyDescent="0.2">
      <c r="D101" s="1064"/>
      <c r="X101" s="1065"/>
    </row>
    <row r="102" spans="1:24" s="284" customFormat="1" x14ac:dyDescent="0.2">
      <c r="D102" s="1064"/>
      <c r="X102" s="1065"/>
    </row>
    <row r="103" spans="1:24" s="283" customFormat="1" ht="13.5" customHeight="1" x14ac:dyDescent="0.2">
      <c r="A103" s="284"/>
      <c r="B103" s="284"/>
      <c r="C103" s="284"/>
      <c r="D103" s="1064"/>
      <c r="E103" s="284"/>
      <c r="F103" s="284"/>
      <c r="G103" s="284"/>
      <c r="H103" s="284"/>
      <c r="I103" s="284"/>
      <c r="J103" s="284"/>
      <c r="K103" s="284"/>
      <c r="L103" s="284"/>
      <c r="M103" s="284"/>
      <c r="N103" s="284"/>
      <c r="O103" s="284"/>
      <c r="P103" s="284"/>
      <c r="Q103" s="284"/>
      <c r="R103" s="284"/>
      <c r="S103" s="284"/>
      <c r="T103" s="284"/>
      <c r="U103" s="284"/>
      <c r="V103" s="284"/>
      <c r="W103" s="284"/>
      <c r="X103" s="1065"/>
    </row>
    <row r="104" spans="1:24" s="283" customFormat="1" x14ac:dyDescent="0.2">
      <c r="A104" s="284"/>
      <c r="B104" s="284"/>
      <c r="C104" s="284"/>
      <c r="D104" s="1064"/>
      <c r="E104" s="284"/>
      <c r="F104" s="284"/>
      <c r="G104" s="284"/>
      <c r="H104" s="284"/>
      <c r="I104" s="284"/>
      <c r="J104" s="284"/>
      <c r="K104" s="284"/>
      <c r="L104" s="284"/>
      <c r="M104" s="284"/>
      <c r="N104" s="284"/>
      <c r="O104" s="284"/>
      <c r="P104" s="284"/>
      <c r="Q104" s="284"/>
      <c r="R104" s="284"/>
      <c r="S104" s="284"/>
      <c r="T104" s="284"/>
      <c r="U104" s="284"/>
      <c r="V104" s="284"/>
      <c r="W104" s="284"/>
      <c r="X104" s="1065"/>
    </row>
    <row r="105" spans="1:24" s="284" customFormat="1" ht="13.5" customHeight="1" x14ac:dyDescent="0.2">
      <c r="D105" s="1064"/>
      <c r="X105" s="1065"/>
    </row>
    <row r="106" spans="1:24" s="284" customFormat="1" x14ac:dyDescent="0.2">
      <c r="D106" s="1064"/>
      <c r="X106" s="1065"/>
    </row>
    <row r="107" spans="1:24" s="283" customFormat="1" ht="13.5" customHeight="1" x14ac:dyDescent="0.2">
      <c r="A107" s="284"/>
      <c r="B107" s="284"/>
      <c r="C107" s="284"/>
      <c r="D107" s="1064"/>
      <c r="E107" s="284"/>
      <c r="F107" s="284"/>
      <c r="G107" s="284"/>
      <c r="H107" s="284"/>
      <c r="I107" s="284"/>
      <c r="J107" s="284"/>
      <c r="K107" s="284"/>
      <c r="L107" s="284"/>
      <c r="M107" s="284"/>
      <c r="N107" s="284"/>
      <c r="O107" s="284"/>
      <c r="P107" s="284"/>
      <c r="Q107" s="284"/>
      <c r="R107" s="284"/>
      <c r="S107" s="284"/>
      <c r="T107" s="284"/>
      <c r="U107" s="284"/>
      <c r="V107" s="284"/>
      <c r="W107" s="284"/>
      <c r="X107" s="1065"/>
    </row>
    <row r="108" spans="1:24" s="283" customFormat="1" x14ac:dyDescent="0.2">
      <c r="A108" s="284"/>
      <c r="B108" s="284"/>
      <c r="C108" s="284"/>
      <c r="D108" s="1064"/>
      <c r="E108" s="284"/>
      <c r="F108" s="284"/>
      <c r="G108" s="284"/>
      <c r="H108" s="284"/>
      <c r="I108" s="284"/>
      <c r="J108" s="284"/>
      <c r="K108" s="284"/>
      <c r="L108" s="284"/>
      <c r="M108" s="284"/>
      <c r="N108" s="284"/>
      <c r="O108" s="284"/>
      <c r="P108" s="284"/>
      <c r="Q108" s="284"/>
      <c r="R108" s="284"/>
      <c r="S108" s="284"/>
      <c r="T108" s="284"/>
      <c r="U108" s="284"/>
      <c r="V108" s="284"/>
      <c r="W108" s="284"/>
      <c r="X108" s="1065"/>
    </row>
    <row r="109" spans="1:24" s="284" customFormat="1" ht="13.5" customHeight="1" x14ac:dyDescent="0.2">
      <c r="D109" s="1064"/>
      <c r="X109" s="1065"/>
    </row>
    <row r="110" spans="1:24" s="284" customFormat="1" x14ac:dyDescent="0.2">
      <c r="D110" s="1064"/>
      <c r="X110" s="1065"/>
    </row>
    <row r="111" spans="1:24" s="283" customFormat="1" ht="13.5" customHeight="1" x14ac:dyDescent="0.2">
      <c r="A111" s="284"/>
      <c r="B111" s="284"/>
      <c r="C111" s="284"/>
      <c r="D111" s="1064"/>
      <c r="E111" s="284"/>
      <c r="F111" s="284"/>
      <c r="G111" s="284"/>
      <c r="H111" s="284"/>
      <c r="I111" s="284"/>
      <c r="J111" s="284"/>
      <c r="K111" s="284"/>
      <c r="L111" s="284"/>
      <c r="M111" s="284"/>
      <c r="N111" s="284"/>
      <c r="O111" s="284"/>
      <c r="P111" s="284"/>
      <c r="Q111" s="284"/>
      <c r="R111" s="284"/>
      <c r="S111" s="284"/>
      <c r="T111" s="284"/>
      <c r="U111" s="284"/>
      <c r="V111" s="284"/>
      <c r="W111" s="284"/>
      <c r="X111" s="1065"/>
    </row>
    <row r="112" spans="1:24" s="283" customFormat="1" x14ac:dyDescent="0.2">
      <c r="A112" s="284"/>
      <c r="B112" s="284"/>
      <c r="C112" s="284"/>
      <c r="D112" s="1064"/>
      <c r="E112" s="284"/>
      <c r="F112" s="284"/>
      <c r="G112" s="284"/>
      <c r="H112" s="284"/>
      <c r="I112" s="284"/>
      <c r="J112" s="284"/>
      <c r="K112" s="284"/>
      <c r="L112" s="284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  <c r="W112" s="284"/>
      <c r="X112" s="1065"/>
    </row>
    <row r="113" spans="1:24" s="284" customFormat="1" x14ac:dyDescent="0.2">
      <c r="D113" s="1064"/>
      <c r="X113" s="1065"/>
    </row>
    <row r="114" spans="1:24" s="284" customFormat="1" x14ac:dyDescent="0.2">
      <c r="D114" s="1064"/>
      <c r="X114" s="1065"/>
    </row>
    <row r="115" spans="1:24" s="283" customFormat="1" ht="13.5" customHeight="1" x14ac:dyDescent="0.2">
      <c r="A115" s="284"/>
      <c r="B115" s="284"/>
      <c r="C115" s="284"/>
      <c r="D115" s="1064"/>
      <c r="E115" s="284"/>
      <c r="F115" s="284"/>
      <c r="G115" s="284"/>
      <c r="H115" s="284"/>
      <c r="I115" s="284"/>
      <c r="J115" s="284"/>
      <c r="K115" s="284"/>
      <c r="L115" s="284"/>
      <c r="M115" s="284"/>
      <c r="N115" s="284"/>
      <c r="O115" s="284"/>
      <c r="P115" s="284"/>
      <c r="Q115" s="284"/>
      <c r="R115" s="284"/>
      <c r="S115" s="284"/>
      <c r="T115" s="284"/>
      <c r="U115" s="284"/>
      <c r="V115" s="284"/>
      <c r="W115" s="284"/>
      <c r="X115" s="1065"/>
    </row>
    <row r="116" spans="1:24" s="283" customFormat="1" x14ac:dyDescent="0.2">
      <c r="A116" s="284"/>
      <c r="B116" s="284"/>
      <c r="C116" s="284"/>
      <c r="D116" s="1064"/>
      <c r="E116" s="284"/>
      <c r="F116" s="284"/>
      <c r="G116" s="284"/>
      <c r="H116" s="284"/>
      <c r="I116" s="284"/>
      <c r="J116" s="284"/>
      <c r="K116" s="284"/>
      <c r="L116" s="284"/>
      <c r="M116" s="284"/>
      <c r="N116" s="284"/>
      <c r="O116" s="284"/>
      <c r="P116" s="284"/>
      <c r="Q116" s="284"/>
      <c r="R116" s="284"/>
      <c r="S116" s="284"/>
      <c r="T116" s="284"/>
      <c r="U116" s="284"/>
      <c r="V116" s="284"/>
      <c r="W116" s="284"/>
      <c r="X116" s="1065"/>
    </row>
    <row r="117" spans="1:24" s="284" customFormat="1" ht="13.5" customHeight="1" x14ac:dyDescent="0.2">
      <c r="D117" s="1064"/>
      <c r="X117" s="1065"/>
    </row>
    <row r="118" spans="1:24" s="284" customFormat="1" x14ac:dyDescent="0.2">
      <c r="D118" s="1064"/>
      <c r="X118" s="1065"/>
    </row>
    <row r="119" spans="1:24" s="283" customFormat="1" ht="13.5" customHeight="1" x14ac:dyDescent="0.2">
      <c r="A119" s="284"/>
      <c r="B119" s="284"/>
      <c r="C119" s="284"/>
      <c r="D119" s="1064"/>
      <c r="E119" s="284"/>
      <c r="F119" s="284"/>
      <c r="G119" s="284"/>
      <c r="H119" s="284"/>
      <c r="I119" s="284"/>
      <c r="J119" s="284"/>
      <c r="K119" s="284"/>
      <c r="L119" s="284"/>
      <c r="M119" s="284"/>
      <c r="N119" s="284"/>
      <c r="O119" s="284"/>
      <c r="P119" s="284"/>
      <c r="Q119" s="284"/>
      <c r="R119" s="284"/>
      <c r="S119" s="284"/>
      <c r="T119" s="284"/>
      <c r="U119" s="284"/>
      <c r="V119" s="284"/>
      <c r="W119" s="284"/>
      <c r="X119" s="1065"/>
    </row>
    <row r="120" spans="1:24" s="283" customFormat="1" x14ac:dyDescent="0.2">
      <c r="A120" s="284"/>
      <c r="B120" s="284"/>
      <c r="C120" s="284"/>
      <c r="D120" s="1064"/>
      <c r="E120" s="284"/>
      <c r="F120" s="284"/>
      <c r="G120" s="284"/>
      <c r="H120" s="284"/>
      <c r="I120" s="284"/>
      <c r="J120" s="284"/>
      <c r="K120" s="284"/>
      <c r="L120" s="284"/>
      <c r="M120" s="284"/>
      <c r="N120" s="284"/>
      <c r="O120" s="284"/>
      <c r="P120" s="284"/>
      <c r="Q120" s="284"/>
      <c r="R120" s="284"/>
      <c r="S120" s="284"/>
      <c r="T120" s="284"/>
      <c r="U120" s="284"/>
      <c r="V120" s="284"/>
      <c r="W120" s="284"/>
      <c r="X120" s="1065"/>
    </row>
    <row r="121" spans="1:24" s="284" customFormat="1" ht="13.5" customHeight="1" x14ac:dyDescent="0.2">
      <c r="D121" s="1064"/>
      <c r="X121" s="1065"/>
    </row>
    <row r="122" spans="1:24" s="284" customFormat="1" x14ac:dyDescent="0.2">
      <c r="D122" s="1064"/>
      <c r="X122" s="1065"/>
    </row>
    <row r="123" spans="1:24" s="283" customFormat="1" ht="13.5" customHeight="1" x14ac:dyDescent="0.2">
      <c r="A123" s="284"/>
      <c r="B123" s="284"/>
      <c r="C123" s="284"/>
      <c r="D123" s="1064"/>
      <c r="E123" s="284"/>
      <c r="F123" s="284"/>
      <c r="G123" s="284"/>
      <c r="H123" s="284"/>
      <c r="I123" s="284"/>
      <c r="J123" s="284"/>
      <c r="K123" s="284"/>
      <c r="L123" s="284"/>
      <c r="M123" s="284"/>
      <c r="N123" s="284"/>
      <c r="O123" s="284"/>
      <c r="P123" s="284"/>
      <c r="Q123" s="284"/>
      <c r="R123" s="284"/>
      <c r="S123" s="284"/>
      <c r="T123" s="284"/>
      <c r="U123" s="284"/>
      <c r="V123" s="284"/>
      <c r="W123" s="284"/>
      <c r="X123" s="1065"/>
    </row>
    <row r="124" spans="1:24" s="283" customFormat="1" x14ac:dyDescent="0.2">
      <c r="A124" s="284"/>
      <c r="B124" s="284"/>
      <c r="C124" s="284"/>
      <c r="D124" s="1064"/>
      <c r="E124" s="284"/>
      <c r="F124" s="284"/>
      <c r="G124" s="284"/>
      <c r="H124" s="284"/>
      <c r="I124" s="284"/>
      <c r="J124" s="284"/>
      <c r="K124" s="284"/>
      <c r="L124" s="284"/>
      <c r="M124" s="284"/>
      <c r="N124" s="284"/>
      <c r="O124" s="284"/>
      <c r="P124" s="284"/>
      <c r="Q124" s="284"/>
      <c r="R124" s="284"/>
      <c r="S124" s="284"/>
      <c r="T124" s="284"/>
      <c r="U124" s="284"/>
      <c r="V124" s="284"/>
      <c r="W124" s="284"/>
      <c r="X124" s="1065"/>
    </row>
    <row r="125" spans="1:24" s="284" customFormat="1" ht="13.5" customHeight="1" x14ac:dyDescent="0.2">
      <c r="D125" s="1064"/>
      <c r="X125" s="1065"/>
    </row>
    <row r="126" spans="1:24" s="284" customFormat="1" x14ac:dyDescent="0.2">
      <c r="D126" s="1064"/>
      <c r="X126" s="1065"/>
    </row>
    <row r="127" spans="1:24" s="283" customFormat="1" ht="13.5" customHeight="1" x14ac:dyDescent="0.2">
      <c r="A127" s="284"/>
      <c r="B127" s="284"/>
      <c r="C127" s="284"/>
      <c r="D127" s="1064"/>
      <c r="E127" s="284"/>
      <c r="F127" s="284"/>
      <c r="G127" s="284"/>
      <c r="H127" s="284"/>
      <c r="I127" s="284"/>
      <c r="J127" s="284"/>
      <c r="K127" s="284"/>
      <c r="L127" s="284"/>
      <c r="M127" s="284"/>
      <c r="N127" s="284"/>
      <c r="O127" s="284"/>
      <c r="P127" s="284"/>
      <c r="Q127" s="284"/>
      <c r="R127" s="284"/>
      <c r="S127" s="284"/>
      <c r="T127" s="284"/>
      <c r="U127" s="284"/>
      <c r="V127" s="284"/>
      <c r="W127" s="284"/>
      <c r="X127" s="1065"/>
    </row>
    <row r="128" spans="1:24" s="283" customFormat="1" x14ac:dyDescent="0.2">
      <c r="A128" s="284"/>
      <c r="B128" s="284"/>
      <c r="C128" s="284"/>
      <c r="D128" s="1064"/>
      <c r="E128" s="284"/>
      <c r="F128" s="284"/>
      <c r="G128" s="284"/>
      <c r="H128" s="284"/>
      <c r="I128" s="284"/>
      <c r="J128" s="284"/>
      <c r="K128" s="284"/>
      <c r="L128" s="284"/>
      <c r="M128" s="284"/>
      <c r="N128" s="284"/>
      <c r="O128" s="284"/>
      <c r="P128" s="284"/>
      <c r="Q128" s="284"/>
      <c r="R128" s="284"/>
      <c r="S128" s="284"/>
      <c r="T128" s="284"/>
      <c r="U128" s="284"/>
      <c r="V128" s="284"/>
      <c r="W128" s="284"/>
      <c r="X128" s="1065"/>
    </row>
    <row r="129" spans="1:24" s="284" customFormat="1" ht="13.5" customHeight="1" x14ac:dyDescent="0.2">
      <c r="D129" s="1064"/>
      <c r="X129" s="1065"/>
    </row>
    <row r="130" spans="1:24" s="284" customFormat="1" x14ac:dyDescent="0.2">
      <c r="D130" s="1064"/>
      <c r="X130" s="1065"/>
    </row>
    <row r="131" spans="1:24" s="283" customFormat="1" ht="12" customHeight="1" x14ac:dyDescent="0.2">
      <c r="A131" s="284"/>
      <c r="B131" s="284"/>
      <c r="C131" s="284"/>
      <c r="D131" s="1064"/>
      <c r="E131" s="284"/>
      <c r="F131" s="284"/>
      <c r="G131" s="284"/>
      <c r="H131" s="284"/>
      <c r="I131" s="284"/>
      <c r="J131" s="284"/>
      <c r="K131" s="284"/>
      <c r="L131" s="284"/>
      <c r="M131" s="284"/>
      <c r="N131" s="284"/>
      <c r="O131" s="284"/>
      <c r="P131" s="284"/>
      <c r="Q131" s="284"/>
      <c r="R131" s="284"/>
      <c r="S131" s="284"/>
      <c r="T131" s="284"/>
      <c r="U131" s="284"/>
      <c r="V131" s="284"/>
      <c r="W131" s="284"/>
      <c r="X131" s="1065"/>
    </row>
    <row r="132" spans="1:24" s="283" customFormat="1" ht="12" customHeight="1" x14ac:dyDescent="0.2">
      <c r="A132" s="284"/>
      <c r="B132" s="284"/>
      <c r="C132" s="284"/>
      <c r="D132" s="1064"/>
      <c r="E132" s="284"/>
      <c r="F132" s="284"/>
      <c r="G132" s="284"/>
      <c r="H132" s="284"/>
      <c r="I132" s="284"/>
      <c r="J132" s="284"/>
      <c r="K132" s="284"/>
      <c r="L132" s="284"/>
      <c r="M132" s="284"/>
      <c r="N132" s="284"/>
      <c r="O132" s="284"/>
      <c r="P132" s="284"/>
      <c r="Q132" s="284"/>
      <c r="R132" s="284"/>
      <c r="S132" s="284"/>
      <c r="T132" s="284"/>
      <c r="U132" s="284"/>
      <c r="V132" s="284"/>
      <c r="W132" s="284"/>
      <c r="X132" s="1065"/>
    </row>
    <row r="133" spans="1:24" s="284" customFormat="1" ht="12" customHeight="1" x14ac:dyDescent="0.2">
      <c r="D133" s="1064"/>
      <c r="X133" s="1065"/>
    </row>
    <row r="134" spans="1:24" s="284" customFormat="1" ht="12" customHeight="1" x14ac:dyDescent="0.2">
      <c r="D134" s="1064"/>
      <c r="X134" s="1065"/>
    </row>
    <row r="135" spans="1:24" s="283" customFormat="1" ht="12" customHeight="1" x14ac:dyDescent="0.2">
      <c r="A135" s="284"/>
      <c r="B135" s="284"/>
      <c r="C135" s="284"/>
      <c r="D135" s="1064"/>
      <c r="E135" s="284"/>
      <c r="F135" s="284"/>
      <c r="G135" s="284"/>
      <c r="H135" s="284"/>
      <c r="I135" s="284"/>
      <c r="J135" s="284"/>
      <c r="K135" s="284"/>
      <c r="L135" s="284"/>
      <c r="M135" s="284"/>
      <c r="N135" s="284"/>
      <c r="O135" s="284"/>
      <c r="P135" s="284"/>
      <c r="Q135" s="284"/>
      <c r="R135" s="284"/>
      <c r="S135" s="284"/>
      <c r="T135" s="284"/>
      <c r="U135" s="284"/>
      <c r="V135" s="284"/>
      <c r="W135" s="284"/>
      <c r="X135" s="1065"/>
    </row>
    <row r="136" spans="1:24" s="283" customFormat="1" ht="12" customHeight="1" x14ac:dyDescent="0.2">
      <c r="A136" s="284"/>
      <c r="B136" s="284"/>
      <c r="C136" s="284"/>
      <c r="D136" s="1064"/>
      <c r="E136" s="284"/>
      <c r="F136" s="284"/>
      <c r="G136" s="284"/>
      <c r="H136" s="284"/>
      <c r="I136" s="284"/>
      <c r="J136" s="284"/>
      <c r="K136" s="284"/>
      <c r="L136" s="284"/>
      <c r="M136" s="284"/>
      <c r="N136" s="284"/>
      <c r="O136" s="284"/>
      <c r="P136" s="284"/>
      <c r="Q136" s="284"/>
      <c r="R136" s="284"/>
      <c r="S136" s="284"/>
      <c r="T136" s="284"/>
      <c r="U136" s="284"/>
      <c r="V136" s="284"/>
      <c r="W136" s="284"/>
      <c r="X136" s="1065"/>
    </row>
    <row r="137" spans="1:24" s="284" customFormat="1" ht="18.75" customHeight="1" x14ac:dyDescent="0.2">
      <c r="D137" s="1064"/>
      <c r="X137" s="1065"/>
    </row>
    <row r="138" spans="1:24" s="284" customFormat="1" ht="18.75" customHeight="1" x14ac:dyDescent="0.2">
      <c r="D138" s="1064"/>
      <c r="X138" s="1065"/>
    </row>
    <row r="139" spans="1:24" s="283" customFormat="1" ht="13.5" customHeight="1" x14ac:dyDescent="0.2">
      <c r="A139" s="284"/>
      <c r="B139" s="284"/>
      <c r="C139" s="284"/>
      <c r="D139" s="106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P139" s="284"/>
      <c r="Q139" s="284"/>
      <c r="R139" s="284"/>
      <c r="S139" s="284"/>
      <c r="T139" s="284"/>
      <c r="U139" s="284"/>
      <c r="V139" s="284"/>
      <c r="W139" s="284"/>
      <c r="X139" s="1065"/>
    </row>
    <row r="140" spans="1:24" s="283" customFormat="1" x14ac:dyDescent="0.2">
      <c r="A140" s="284"/>
      <c r="B140" s="284"/>
      <c r="C140" s="284"/>
      <c r="D140" s="1064"/>
      <c r="E140" s="284"/>
      <c r="F140" s="284"/>
      <c r="G140" s="284"/>
      <c r="H140" s="284"/>
      <c r="I140" s="284"/>
      <c r="J140" s="284"/>
      <c r="K140" s="284"/>
      <c r="L140" s="284"/>
      <c r="M140" s="284"/>
      <c r="N140" s="284"/>
      <c r="O140" s="284"/>
      <c r="P140" s="284"/>
      <c r="Q140" s="284"/>
      <c r="R140" s="284"/>
      <c r="S140" s="284"/>
      <c r="T140" s="284"/>
      <c r="U140" s="284"/>
      <c r="V140" s="284"/>
      <c r="W140" s="284"/>
      <c r="X140" s="1065"/>
    </row>
    <row r="141" spans="1:24" s="284" customFormat="1" ht="13.5" customHeight="1" x14ac:dyDescent="0.2">
      <c r="D141" s="1064"/>
      <c r="X141" s="1065"/>
    </row>
    <row r="142" spans="1:24" s="284" customFormat="1" x14ac:dyDescent="0.2">
      <c r="D142" s="1064"/>
      <c r="X142" s="1065"/>
    </row>
    <row r="143" spans="1:24" s="283" customFormat="1" ht="16.5" customHeight="1" x14ac:dyDescent="0.2">
      <c r="A143" s="284"/>
      <c r="B143" s="284"/>
      <c r="C143" s="284"/>
      <c r="D143" s="1064"/>
      <c r="E143" s="284"/>
      <c r="F143" s="284"/>
      <c r="G143" s="284"/>
      <c r="H143" s="284"/>
      <c r="I143" s="284"/>
      <c r="J143" s="284"/>
      <c r="K143" s="284"/>
      <c r="L143" s="284"/>
      <c r="M143" s="284"/>
      <c r="N143" s="284"/>
      <c r="O143" s="284"/>
      <c r="P143" s="284"/>
      <c r="Q143" s="284"/>
      <c r="R143" s="284"/>
      <c r="S143" s="284"/>
      <c r="T143" s="284"/>
      <c r="U143" s="284"/>
      <c r="V143" s="284"/>
      <c r="W143" s="284"/>
      <c r="X143" s="1065"/>
    </row>
    <row r="144" spans="1:24" s="283" customFormat="1" ht="16.5" customHeight="1" x14ac:dyDescent="0.2">
      <c r="A144" s="284"/>
      <c r="B144" s="284"/>
      <c r="C144" s="284"/>
      <c r="D144" s="1064"/>
      <c r="E144" s="284"/>
      <c r="F144" s="284"/>
      <c r="G144" s="284"/>
      <c r="H144" s="284"/>
      <c r="I144" s="284"/>
      <c r="J144" s="284"/>
      <c r="K144" s="284"/>
      <c r="L144" s="284"/>
      <c r="M144" s="284"/>
      <c r="N144" s="284"/>
      <c r="O144" s="284"/>
      <c r="P144" s="284"/>
      <c r="Q144" s="284"/>
      <c r="R144" s="284"/>
      <c r="S144" s="284"/>
      <c r="T144" s="284"/>
      <c r="U144" s="284"/>
      <c r="V144" s="284"/>
      <c r="W144" s="284"/>
      <c r="X144" s="1065"/>
    </row>
    <row r="145" spans="1:24" s="284" customFormat="1" ht="18.75" customHeight="1" x14ac:dyDescent="0.2">
      <c r="D145" s="1064"/>
      <c r="X145" s="1065"/>
    </row>
    <row r="146" spans="1:24" s="284" customFormat="1" ht="18.75" customHeight="1" x14ac:dyDescent="0.2">
      <c r="D146" s="1064"/>
      <c r="X146" s="1065"/>
    </row>
    <row r="147" spans="1:24" s="283" customFormat="1" ht="13.5" customHeight="1" x14ac:dyDescent="0.2">
      <c r="A147" s="284"/>
      <c r="B147" s="284"/>
      <c r="C147" s="284"/>
      <c r="D147" s="106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P147" s="284"/>
      <c r="Q147" s="284"/>
      <c r="R147" s="284"/>
      <c r="S147" s="284"/>
      <c r="T147" s="284"/>
      <c r="U147" s="284"/>
      <c r="V147" s="284"/>
      <c r="W147" s="284"/>
      <c r="X147" s="1065"/>
    </row>
    <row r="148" spans="1:24" s="283" customFormat="1" x14ac:dyDescent="0.2">
      <c r="A148" s="284"/>
      <c r="B148" s="284"/>
      <c r="C148" s="284"/>
      <c r="D148" s="1064"/>
      <c r="E148" s="284"/>
      <c r="F148" s="284"/>
      <c r="G148" s="284"/>
      <c r="H148" s="284"/>
      <c r="I148" s="284"/>
      <c r="J148" s="284"/>
      <c r="K148" s="284"/>
      <c r="L148" s="284"/>
      <c r="M148" s="284"/>
      <c r="N148" s="284"/>
      <c r="O148" s="284"/>
      <c r="P148" s="284"/>
      <c r="Q148" s="284"/>
      <c r="R148" s="284"/>
      <c r="S148" s="284"/>
      <c r="T148" s="284"/>
      <c r="U148" s="284"/>
      <c r="V148" s="284"/>
      <c r="W148" s="284"/>
      <c r="X148" s="1065"/>
    </row>
    <row r="149" spans="1:24" s="284" customFormat="1" ht="13.5" customHeight="1" x14ac:dyDescent="0.2">
      <c r="D149" s="1064"/>
      <c r="X149" s="1065"/>
    </row>
    <row r="150" spans="1:24" s="284" customFormat="1" x14ac:dyDescent="0.2">
      <c r="D150" s="1064"/>
      <c r="X150" s="1065"/>
    </row>
    <row r="151" spans="1:24" s="283" customFormat="1" ht="13.5" customHeight="1" x14ac:dyDescent="0.2">
      <c r="A151" s="284"/>
      <c r="B151" s="284"/>
      <c r="C151" s="284"/>
      <c r="D151" s="1064"/>
      <c r="E151" s="284"/>
      <c r="F151" s="284"/>
      <c r="G151" s="284"/>
      <c r="H151" s="284"/>
      <c r="I151" s="284"/>
      <c r="J151" s="284"/>
      <c r="K151" s="284"/>
      <c r="L151" s="284"/>
      <c r="M151" s="284"/>
      <c r="N151" s="284"/>
      <c r="O151" s="284"/>
      <c r="P151" s="284"/>
      <c r="Q151" s="284"/>
      <c r="R151" s="284"/>
      <c r="S151" s="284"/>
      <c r="T151" s="284"/>
      <c r="U151" s="284"/>
      <c r="V151" s="284"/>
      <c r="W151" s="284"/>
      <c r="X151" s="1065"/>
    </row>
    <row r="152" spans="1:24" s="283" customFormat="1" x14ac:dyDescent="0.2">
      <c r="A152" s="284"/>
      <c r="B152" s="284"/>
      <c r="C152" s="284"/>
      <c r="D152" s="1064"/>
      <c r="E152" s="284"/>
      <c r="F152" s="284"/>
      <c r="G152" s="284"/>
      <c r="H152" s="284"/>
      <c r="I152" s="284"/>
      <c r="J152" s="284"/>
      <c r="K152" s="284"/>
      <c r="L152" s="284"/>
      <c r="M152" s="284"/>
      <c r="N152" s="284"/>
      <c r="O152" s="284"/>
      <c r="P152" s="284"/>
      <c r="Q152" s="284"/>
      <c r="R152" s="284"/>
      <c r="S152" s="284"/>
      <c r="T152" s="284"/>
      <c r="U152" s="284"/>
      <c r="V152" s="284"/>
      <c r="W152" s="284"/>
      <c r="X152" s="1065"/>
    </row>
    <row r="153" spans="1:24" s="284" customFormat="1" ht="13.5" customHeight="1" x14ac:dyDescent="0.2">
      <c r="D153" s="1064"/>
      <c r="X153" s="1065"/>
    </row>
    <row r="154" spans="1:24" s="284" customFormat="1" x14ac:dyDescent="0.2">
      <c r="D154" s="1064"/>
      <c r="X154" s="1065"/>
    </row>
    <row r="155" spans="1:24" s="283" customFormat="1" ht="13.5" customHeight="1" x14ac:dyDescent="0.2">
      <c r="A155" s="284"/>
      <c r="B155" s="284"/>
      <c r="C155" s="284"/>
      <c r="D155" s="1064"/>
      <c r="E155" s="284"/>
      <c r="F155" s="284"/>
      <c r="G155" s="284"/>
      <c r="H155" s="284"/>
      <c r="I155" s="284"/>
      <c r="J155" s="284"/>
      <c r="K155" s="284"/>
      <c r="L155" s="284"/>
      <c r="M155" s="284"/>
      <c r="N155" s="284"/>
      <c r="O155" s="284"/>
      <c r="P155" s="284"/>
      <c r="Q155" s="284"/>
      <c r="R155" s="284"/>
      <c r="S155" s="284"/>
      <c r="T155" s="284"/>
      <c r="U155" s="284"/>
      <c r="V155" s="284"/>
      <c r="W155" s="284"/>
      <c r="X155" s="1065"/>
    </row>
    <row r="156" spans="1:24" s="283" customFormat="1" x14ac:dyDescent="0.2">
      <c r="A156" s="284"/>
      <c r="B156" s="284"/>
      <c r="C156" s="284"/>
      <c r="D156" s="1064"/>
      <c r="E156" s="284"/>
      <c r="F156" s="284"/>
      <c r="G156" s="284"/>
      <c r="H156" s="284"/>
      <c r="I156" s="284"/>
      <c r="J156" s="284"/>
      <c r="K156" s="284"/>
      <c r="L156" s="284"/>
      <c r="M156" s="284"/>
      <c r="N156" s="284"/>
      <c r="O156" s="284"/>
      <c r="P156" s="284"/>
      <c r="Q156" s="284"/>
      <c r="R156" s="284"/>
      <c r="S156" s="284"/>
      <c r="T156" s="284"/>
      <c r="U156" s="284"/>
      <c r="V156" s="284"/>
      <c r="W156" s="284"/>
      <c r="X156" s="1065"/>
    </row>
    <row r="157" spans="1:24" s="284" customFormat="1" ht="18.75" customHeight="1" x14ac:dyDescent="0.2">
      <c r="D157" s="1064"/>
      <c r="X157" s="1065"/>
    </row>
    <row r="158" spans="1:24" s="284" customFormat="1" ht="18.75" customHeight="1" x14ac:dyDescent="0.2">
      <c r="D158" s="1064"/>
      <c r="X158" s="1065"/>
    </row>
    <row r="159" spans="1:24" s="283" customFormat="1" ht="13.5" customHeight="1" x14ac:dyDescent="0.2">
      <c r="A159" s="284"/>
      <c r="B159" s="284"/>
      <c r="C159" s="284"/>
      <c r="D159" s="1064"/>
      <c r="E159" s="284"/>
      <c r="F159" s="284"/>
      <c r="G159" s="284"/>
      <c r="H159" s="284"/>
      <c r="I159" s="284"/>
      <c r="J159" s="284"/>
      <c r="K159" s="284"/>
      <c r="L159" s="284"/>
      <c r="M159" s="284"/>
      <c r="N159" s="284"/>
      <c r="O159" s="284"/>
      <c r="P159" s="284"/>
      <c r="Q159" s="284"/>
      <c r="R159" s="284"/>
      <c r="S159" s="284"/>
      <c r="T159" s="284"/>
      <c r="U159" s="284"/>
      <c r="V159" s="284"/>
      <c r="W159" s="284"/>
      <c r="X159" s="1065"/>
    </row>
    <row r="160" spans="1:24" s="283" customFormat="1" x14ac:dyDescent="0.2">
      <c r="A160" s="284"/>
      <c r="B160" s="284"/>
      <c r="C160" s="284"/>
      <c r="D160" s="1064"/>
      <c r="E160" s="284"/>
      <c r="F160" s="284"/>
      <c r="G160" s="284"/>
      <c r="H160" s="284"/>
      <c r="I160" s="284"/>
      <c r="J160" s="284"/>
      <c r="K160" s="284"/>
      <c r="L160" s="284"/>
      <c r="M160" s="284"/>
      <c r="N160" s="284"/>
      <c r="O160" s="284"/>
      <c r="P160" s="284"/>
      <c r="Q160" s="284"/>
      <c r="R160" s="284"/>
      <c r="S160" s="284"/>
      <c r="T160" s="284"/>
      <c r="U160" s="284"/>
      <c r="V160" s="284"/>
      <c r="W160" s="284"/>
      <c r="X160" s="1065"/>
    </row>
    <row r="161" spans="1:24" s="284" customFormat="1" ht="13.5" customHeight="1" x14ac:dyDescent="0.2">
      <c r="D161" s="1064"/>
      <c r="X161" s="1065"/>
    </row>
    <row r="162" spans="1:24" s="284" customFormat="1" x14ac:dyDescent="0.2">
      <c r="D162" s="1064"/>
      <c r="X162" s="1065"/>
    </row>
    <row r="163" spans="1:24" s="283" customFormat="1" ht="13.5" customHeight="1" x14ac:dyDescent="0.2">
      <c r="A163" s="284"/>
      <c r="B163" s="284"/>
      <c r="C163" s="284"/>
      <c r="D163" s="1064"/>
      <c r="E163" s="284"/>
      <c r="F163" s="284"/>
      <c r="G163" s="284"/>
      <c r="H163" s="284"/>
      <c r="I163" s="284"/>
      <c r="J163" s="284"/>
      <c r="K163" s="284"/>
      <c r="L163" s="284"/>
      <c r="M163" s="284"/>
      <c r="N163" s="284"/>
      <c r="O163" s="284"/>
      <c r="P163" s="284"/>
      <c r="Q163" s="284"/>
      <c r="R163" s="284"/>
      <c r="S163" s="284"/>
      <c r="T163" s="284"/>
      <c r="U163" s="284"/>
      <c r="V163" s="284"/>
      <c r="W163" s="284"/>
      <c r="X163" s="1065"/>
    </row>
    <row r="164" spans="1:24" s="283" customFormat="1" x14ac:dyDescent="0.2">
      <c r="A164" s="284"/>
      <c r="B164" s="284"/>
      <c r="C164" s="284"/>
      <c r="D164" s="1064"/>
      <c r="E164" s="284"/>
      <c r="F164" s="284"/>
      <c r="G164" s="284"/>
      <c r="H164" s="284"/>
      <c r="I164" s="284"/>
      <c r="J164" s="284"/>
      <c r="K164" s="284"/>
      <c r="L164" s="284"/>
      <c r="M164" s="284"/>
      <c r="N164" s="284"/>
      <c r="O164" s="284"/>
      <c r="P164" s="284"/>
      <c r="Q164" s="284"/>
      <c r="R164" s="284"/>
      <c r="S164" s="284"/>
      <c r="T164" s="284"/>
      <c r="U164" s="284"/>
      <c r="V164" s="284"/>
      <c r="W164" s="284"/>
      <c r="X164" s="1065"/>
    </row>
    <row r="165" spans="1:24" s="284" customFormat="1" ht="13.5" customHeight="1" x14ac:dyDescent="0.2">
      <c r="D165" s="1064"/>
      <c r="X165" s="1065"/>
    </row>
    <row r="166" spans="1:24" s="284" customFormat="1" x14ac:dyDescent="0.2">
      <c r="D166" s="1064"/>
      <c r="X166" s="1065"/>
    </row>
    <row r="167" spans="1:24" s="283" customFormat="1" ht="20.25" customHeight="1" x14ac:dyDescent="0.2">
      <c r="A167" s="284"/>
      <c r="B167" s="284"/>
      <c r="C167" s="284"/>
      <c r="D167" s="1064"/>
      <c r="E167" s="284"/>
      <c r="F167" s="284"/>
      <c r="G167" s="284"/>
      <c r="H167" s="284"/>
      <c r="I167" s="284"/>
      <c r="J167" s="284"/>
      <c r="K167" s="284"/>
      <c r="L167" s="284"/>
      <c r="M167" s="284"/>
      <c r="N167" s="284"/>
      <c r="O167" s="284"/>
      <c r="P167" s="284"/>
      <c r="Q167" s="284"/>
      <c r="R167" s="284"/>
      <c r="S167" s="284"/>
      <c r="T167" s="284"/>
      <c r="U167" s="284"/>
      <c r="V167" s="284"/>
      <c r="W167" s="284"/>
      <c r="X167" s="1065"/>
    </row>
    <row r="168" spans="1:24" s="283" customFormat="1" ht="20.25" customHeight="1" x14ac:dyDescent="0.2">
      <c r="A168" s="284"/>
      <c r="B168" s="284"/>
      <c r="C168" s="284"/>
      <c r="D168" s="1064"/>
      <c r="E168" s="284"/>
      <c r="F168" s="284"/>
      <c r="G168" s="284"/>
      <c r="H168" s="284"/>
      <c r="I168" s="284"/>
      <c r="J168" s="284"/>
      <c r="K168" s="284"/>
      <c r="L168" s="284"/>
      <c r="M168" s="284"/>
      <c r="N168" s="284"/>
      <c r="O168" s="284"/>
      <c r="P168" s="284"/>
      <c r="Q168" s="284"/>
      <c r="R168" s="284"/>
      <c r="S168" s="284"/>
      <c r="T168" s="284"/>
      <c r="U168" s="284"/>
      <c r="V168" s="284"/>
      <c r="W168" s="284"/>
      <c r="X168" s="1065"/>
    </row>
    <row r="169" spans="1:24" s="284" customFormat="1" ht="13.5" customHeight="1" x14ac:dyDescent="0.2">
      <c r="D169" s="1064"/>
      <c r="X169" s="1065"/>
    </row>
    <row r="170" spans="1:24" s="284" customFormat="1" x14ac:dyDescent="0.2">
      <c r="D170" s="1064"/>
      <c r="X170" s="1065"/>
    </row>
    <row r="171" spans="1:24" s="283" customFormat="1" ht="13.5" customHeight="1" x14ac:dyDescent="0.2">
      <c r="A171" s="284"/>
      <c r="B171" s="284"/>
      <c r="C171" s="284"/>
      <c r="D171" s="1064"/>
      <c r="E171" s="284"/>
      <c r="F171" s="284"/>
      <c r="G171" s="284"/>
      <c r="H171" s="284"/>
      <c r="I171" s="284"/>
      <c r="J171" s="284"/>
      <c r="K171" s="284"/>
      <c r="L171" s="284"/>
      <c r="M171" s="284"/>
      <c r="N171" s="284"/>
      <c r="O171" s="284"/>
      <c r="P171" s="284"/>
      <c r="Q171" s="284"/>
      <c r="R171" s="284"/>
      <c r="S171" s="284"/>
      <c r="T171" s="284"/>
      <c r="U171" s="284"/>
      <c r="V171" s="284"/>
      <c r="W171" s="284"/>
      <c r="X171" s="1065"/>
    </row>
    <row r="172" spans="1:24" s="283" customFormat="1" x14ac:dyDescent="0.2">
      <c r="A172" s="284"/>
      <c r="B172" s="284"/>
      <c r="C172" s="284"/>
      <c r="D172" s="1064"/>
      <c r="E172" s="284"/>
      <c r="F172" s="284"/>
      <c r="G172" s="284"/>
      <c r="H172" s="284"/>
      <c r="I172" s="284"/>
      <c r="J172" s="284"/>
      <c r="K172" s="284"/>
      <c r="L172" s="284"/>
      <c r="M172" s="284"/>
      <c r="N172" s="284"/>
      <c r="O172" s="284"/>
      <c r="P172" s="284"/>
      <c r="Q172" s="284"/>
      <c r="R172" s="284"/>
      <c r="S172" s="284"/>
      <c r="T172" s="284"/>
      <c r="U172" s="284"/>
      <c r="V172" s="284"/>
      <c r="W172" s="284"/>
      <c r="X172" s="1065"/>
    </row>
    <row r="173" spans="1:24" s="284" customFormat="1" ht="13.5" customHeight="1" x14ac:dyDescent="0.2">
      <c r="D173" s="1064"/>
      <c r="X173" s="1065"/>
    </row>
    <row r="174" spans="1:24" s="284" customFormat="1" x14ac:dyDescent="0.2">
      <c r="D174" s="1064"/>
      <c r="X174" s="1065"/>
    </row>
    <row r="175" spans="1:24" s="283" customFormat="1" ht="13.5" customHeight="1" x14ac:dyDescent="0.2">
      <c r="A175" s="284"/>
      <c r="B175" s="284"/>
      <c r="C175" s="284"/>
      <c r="D175" s="1064"/>
      <c r="E175" s="284"/>
      <c r="F175" s="284"/>
      <c r="G175" s="284"/>
      <c r="H175" s="284"/>
      <c r="I175" s="284"/>
      <c r="J175" s="284"/>
      <c r="K175" s="284"/>
      <c r="L175" s="284"/>
      <c r="M175" s="284"/>
      <c r="N175" s="284"/>
      <c r="O175" s="284"/>
      <c r="P175" s="284"/>
      <c r="Q175" s="284"/>
      <c r="R175" s="284"/>
      <c r="S175" s="284"/>
      <c r="T175" s="284"/>
      <c r="U175" s="284"/>
      <c r="V175" s="284"/>
      <c r="W175" s="284"/>
      <c r="X175" s="1065"/>
    </row>
    <row r="176" spans="1:24" s="283" customFormat="1" x14ac:dyDescent="0.2">
      <c r="A176" s="284"/>
      <c r="B176" s="284"/>
      <c r="C176" s="284"/>
      <c r="D176" s="1064"/>
      <c r="E176" s="284"/>
      <c r="F176" s="284"/>
      <c r="G176" s="284"/>
      <c r="H176" s="284"/>
      <c r="I176" s="284"/>
      <c r="J176" s="284"/>
      <c r="K176" s="284"/>
      <c r="L176" s="284"/>
      <c r="M176" s="284"/>
      <c r="N176" s="284"/>
      <c r="O176" s="284"/>
      <c r="P176" s="284"/>
      <c r="Q176" s="284"/>
      <c r="R176" s="284"/>
      <c r="S176" s="284"/>
      <c r="T176" s="284"/>
      <c r="U176" s="284"/>
      <c r="V176" s="284"/>
      <c r="W176" s="284"/>
      <c r="X176" s="1065"/>
    </row>
    <row r="177" spans="1:24" s="284" customFormat="1" ht="13.5" customHeight="1" x14ac:dyDescent="0.2">
      <c r="D177" s="1064"/>
      <c r="X177" s="1065"/>
    </row>
    <row r="178" spans="1:24" s="284" customFormat="1" x14ac:dyDescent="0.2">
      <c r="D178" s="1064"/>
      <c r="X178" s="1065"/>
    </row>
    <row r="179" spans="1:24" s="283" customFormat="1" ht="13.5" customHeight="1" x14ac:dyDescent="0.2">
      <c r="A179" s="284"/>
      <c r="B179" s="284"/>
      <c r="C179" s="284"/>
      <c r="D179" s="1064"/>
      <c r="E179" s="284"/>
      <c r="F179" s="284"/>
      <c r="G179" s="284"/>
      <c r="H179" s="284"/>
      <c r="I179" s="284"/>
      <c r="J179" s="284"/>
      <c r="K179" s="284"/>
      <c r="L179" s="284"/>
      <c r="M179" s="284"/>
      <c r="N179" s="284"/>
      <c r="O179" s="284"/>
      <c r="P179" s="284"/>
      <c r="Q179" s="284"/>
      <c r="R179" s="284"/>
      <c r="S179" s="284"/>
      <c r="T179" s="284"/>
      <c r="U179" s="284"/>
      <c r="V179" s="284"/>
      <c r="W179" s="284"/>
      <c r="X179" s="1065"/>
    </row>
    <row r="180" spans="1:24" s="283" customFormat="1" x14ac:dyDescent="0.2">
      <c r="A180" s="284"/>
      <c r="B180" s="284"/>
      <c r="C180" s="284"/>
      <c r="D180" s="1064"/>
      <c r="E180" s="284"/>
      <c r="F180" s="284"/>
      <c r="G180" s="284"/>
      <c r="H180" s="284"/>
      <c r="I180" s="284"/>
      <c r="J180" s="284"/>
      <c r="K180" s="284"/>
      <c r="L180" s="284"/>
      <c r="M180" s="284"/>
      <c r="N180" s="284"/>
      <c r="O180" s="284"/>
      <c r="P180" s="284"/>
      <c r="Q180" s="284"/>
      <c r="R180" s="284"/>
      <c r="S180" s="284"/>
      <c r="T180" s="284"/>
      <c r="U180" s="284"/>
      <c r="V180" s="284"/>
      <c r="W180" s="284"/>
      <c r="X180" s="1065"/>
    </row>
    <row r="181" spans="1:24" s="284" customFormat="1" ht="18" customHeight="1" x14ac:dyDescent="0.2">
      <c r="D181" s="1064"/>
      <c r="X181" s="1065"/>
    </row>
    <row r="182" spans="1:24" s="284" customFormat="1" ht="18" customHeight="1" x14ac:dyDescent="0.2">
      <c r="D182" s="1064"/>
      <c r="X182" s="1065"/>
    </row>
    <row r="183" spans="1:24" s="283" customFormat="1" ht="17.25" customHeight="1" x14ac:dyDescent="0.2">
      <c r="A183" s="284"/>
      <c r="B183" s="284"/>
      <c r="C183" s="284"/>
      <c r="D183" s="1064"/>
      <c r="E183" s="284"/>
      <c r="F183" s="284"/>
      <c r="G183" s="284"/>
      <c r="H183" s="284"/>
      <c r="I183" s="284"/>
      <c r="J183" s="284"/>
      <c r="K183" s="284"/>
      <c r="L183" s="284"/>
      <c r="M183" s="284"/>
      <c r="N183" s="284"/>
      <c r="O183" s="284"/>
      <c r="P183" s="284"/>
      <c r="Q183" s="284"/>
      <c r="R183" s="284"/>
      <c r="S183" s="284"/>
      <c r="T183" s="284"/>
      <c r="U183" s="284"/>
      <c r="V183" s="284"/>
      <c r="W183" s="284"/>
      <c r="X183" s="1065"/>
    </row>
    <row r="184" spans="1:24" s="283" customFormat="1" ht="17.25" customHeight="1" x14ac:dyDescent="0.2">
      <c r="A184" s="284"/>
      <c r="B184" s="284"/>
      <c r="C184" s="284"/>
      <c r="D184" s="1064"/>
      <c r="E184" s="284"/>
      <c r="F184" s="284"/>
      <c r="G184" s="284"/>
      <c r="H184" s="284"/>
      <c r="I184" s="284"/>
      <c r="J184" s="284"/>
      <c r="K184" s="284"/>
      <c r="L184" s="284"/>
      <c r="M184" s="284"/>
      <c r="N184" s="284"/>
      <c r="O184" s="284"/>
      <c r="P184" s="284"/>
      <c r="Q184" s="284"/>
      <c r="R184" s="284"/>
      <c r="S184" s="284"/>
      <c r="T184" s="284"/>
      <c r="U184" s="284"/>
      <c r="V184" s="284"/>
      <c r="W184" s="284"/>
      <c r="X184" s="1065"/>
    </row>
    <row r="185" spans="1:24" s="284" customFormat="1" ht="13.5" customHeight="1" x14ac:dyDescent="0.2">
      <c r="D185" s="1064"/>
      <c r="X185" s="1065"/>
    </row>
    <row r="186" spans="1:24" s="284" customFormat="1" x14ac:dyDescent="0.2">
      <c r="D186" s="1064"/>
      <c r="X186" s="1065"/>
    </row>
    <row r="187" spans="1:24" s="283" customFormat="1" ht="13.5" customHeight="1" x14ac:dyDescent="0.2">
      <c r="A187" s="284"/>
      <c r="B187" s="284"/>
      <c r="C187" s="284"/>
      <c r="D187" s="1064"/>
      <c r="E187" s="284"/>
      <c r="F187" s="284"/>
      <c r="G187" s="284"/>
      <c r="H187" s="284"/>
      <c r="I187" s="284"/>
      <c r="J187" s="284"/>
      <c r="K187" s="284"/>
      <c r="L187" s="284"/>
      <c r="M187" s="284"/>
      <c r="N187" s="284"/>
      <c r="O187" s="284"/>
      <c r="P187" s="284"/>
      <c r="Q187" s="284"/>
      <c r="R187" s="284"/>
      <c r="S187" s="284"/>
      <c r="T187" s="284"/>
      <c r="U187" s="284"/>
      <c r="V187" s="284"/>
      <c r="W187" s="284"/>
      <c r="X187" s="1065"/>
    </row>
    <row r="188" spans="1:24" s="283" customFormat="1" x14ac:dyDescent="0.2">
      <c r="A188" s="284"/>
      <c r="B188" s="284"/>
      <c r="C188" s="284"/>
      <c r="D188" s="1064"/>
      <c r="E188" s="284"/>
      <c r="F188" s="284"/>
      <c r="G188" s="284"/>
      <c r="H188" s="284"/>
      <c r="I188" s="284"/>
      <c r="J188" s="284"/>
      <c r="K188" s="284"/>
      <c r="L188" s="284"/>
      <c r="M188" s="284"/>
      <c r="N188" s="284"/>
      <c r="O188" s="284"/>
      <c r="P188" s="284"/>
      <c r="Q188" s="284"/>
      <c r="R188" s="284"/>
      <c r="S188" s="284"/>
      <c r="T188" s="284"/>
      <c r="U188" s="284"/>
      <c r="V188" s="284"/>
      <c r="W188" s="284"/>
      <c r="X188" s="1065"/>
    </row>
    <row r="189" spans="1:24" s="284" customFormat="1" ht="13.5" customHeight="1" x14ac:dyDescent="0.2">
      <c r="D189" s="1064"/>
      <c r="X189" s="1065"/>
    </row>
    <row r="190" spans="1:24" s="284" customFormat="1" x14ac:dyDescent="0.2">
      <c r="D190" s="1064"/>
      <c r="X190" s="1065"/>
    </row>
    <row r="191" spans="1:24" s="283" customFormat="1" x14ac:dyDescent="0.2">
      <c r="A191" s="284"/>
      <c r="B191" s="284"/>
      <c r="C191" s="284"/>
      <c r="D191" s="1064"/>
      <c r="E191" s="284"/>
      <c r="F191" s="284"/>
      <c r="G191" s="284"/>
      <c r="H191" s="284"/>
      <c r="I191" s="284"/>
      <c r="J191" s="284"/>
      <c r="K191" s="284"/>
      <c r="L191" s="284"/>
      <c r="M191" s="284"/>
      <c r="N191" s="284"/>
      <c r="O191" s="284"/>
      <c r="P191" s="284"/>
      <c r="Q191" s="284"/>
      <c r="R191" s="284"/>
      <c r="S191" s="284"/>
      <c r="T191" s="284"/>
      <c r="U191" s="284"/>
      <c r="V191" s="284"/>
      <c r="W191" s="284"/>
      <c r="X191" s="1065"/>
    </row>
    <row r="192" spans="1:24" s="283" customFormat="1" x14ac:dyDescent="0.2">
      <c r="A192" s="284"/>
      <c r="B192" s="284"/>
      <c r="C192" s="284"/>
      <c r="D192" s="1064"/>
      <c r="E192" s="284"/>
      <c r="F192" s="284"/>
      <c r="G192" s="284"/>
      <c r="H192" s="284"/>
      <c r="I192" s="284"/>
      <c r="J192" s="284"/>
      <c r="K192" s="284"/>
      <c r="L192" s="284"/>
      <c r="M192" s="284"/>
      <c r="N192" s="284"/>
      <c r="O192" s="284"/>
      <c r="P192" s="284"/>
      <c r="Q192" s="284"/>
      <c r="R192" s="284"/>
      <c r="S192" s="284"/>
      <c r="T192" s="284"/>
      <c r="U192" s="284"/>
      <c r="V192" s="284"/>
      <c r="W192" s="284"/>
      <c r="X192" s="1065"/>
    </row>
    <row r="193" spans="1:24" s="284" customFormat="1" ht="13.5" customHeight="1" x14ac:dyDescent="0.2">
      <c r="D193" s="1064"/>
      <c r="X193" s="1065"/>
    </row>
    <row r="194" spans="1:24" s="284" customFormat="1" x14ac:dyDescent="0.2">
      <c r="D194" s="1064"/>
      <c r="X194" s="1065"/>
    </row>
    <row r="195" spans="1:24" s="283" customFormat="1" ht="12" customHeight="1" x14ac:dyDescent="0.2">
      <c r="A195" s="284"/>
      <c r="B195" s="284"/>
      <c r="C195" s="284"/>
      <c r="D195" s="1064"/>
      <c r="E195" s="284"/>
      <c r="F195" s="284"/>
      <c r="G195" s="284"/>
      <c r="H195" s="284"/>
      <c r="I195" s="284"/>
      <c r="J195" s="284"/>
      <c r="K195" s="284"/>
      <c r="L195" s="284"/>
      <c r="M195" s="284"/>
      <c r="N195" s="284"/>
      <c r="O195" s="284"/>
      <c r="P195" s="284"/>
      <c r="Q195" s="284"/>
      <c r="R195" s="284"/>
      <c r="S195" s="284"/>
      <c r="T195" s="284"/>
      <c r="U195" s="284"/>
      <c r="V195" s="284"/>
      <c r="W195" s="284"/>
      <c r="X195" s="1065"/>
    </row>
    <row r="196" spans="1:24" s="283" customFormat="1" ht="12" customHeight="1" x14ac:dyDescent="0.2">
      <c r="A196" s="284"/>
      <c r="B196" s="284"/>
      <c r="C196" s="284"/>
      <c r="D196" s="1064"/>
      <c r="E196" s="284"/>
      <c r="F196" s="284"/>
      <c r="G196" s="284"/>
      <c r="H196" s="284"/>
      <c r="I196" s="284"/>
      <c r="J196" s="284"/>
      <c r="K196" s="284"/>
      <c r="L196" s="284"/>
      <c r="M196" s="284"/>
      <c r="N196" s="284"/>
      <c r="O196" s="284"/>
      <c r="P196" s="284"/>
      <c r="Q196" s="284"/>
      <c r="R196" s="284"/>
      <c r="S196" s="284"/>
      <c r="T196" s="284"/>
      <c r="U196" s="284"/>
      <c r="V196" s="284"/>
      <c r="W196" s="284"/>
      <c r="X196" s="1065"/>
    </row>
    <row r="197" spans="1:24" s="284" customFormat="1" ht="13.5" customHeight="1" x14ac:dyDescent="0.2">
      <c r="D197" s="1064"/>
      <c r="X197" s="1065"/>
    </row>
    <row r="198" spans="1:24" s="284" customFormat="1" x14ac:dyDescent="0.2">
      <c r="D198" s="1064"/>
      <c r="X198" s="1065"/>
    </row>
    <row r="199" spans="1:24" s="283" customFormat="1" ht="15.75" customHeight="1" x14ac:dyDescent="0.2">
      <c r="A199" s="284"/>
      <c r="B199" s="284"/>
      <c r="C199" s="284"/>
      <c r="D199" s="1064"/>
      <c r="E199" s="284"/>
      <c r="F199" s="284"/>
      <c r="G199" s="284"/>
      <c r="H199" s="284"/>
      <c r="I199" s="284"/>
      <c r="J199" s="284"/>
      <c r="K199" s="284"/>
      <c r="L199" s="284"/>
      <c r="M199" s="284"/>
      <c r="N199" s="284"/>
      <c r="O199" s="284"/>
      <c r="P199" s="284"/>
      <c r="Q199" s="284"/>
      <c r="R199" s="284"/>
      <c r="S199" s="284"/>
      <c r="T199" s="284"/>
      <c r="U199" s="284"/>
      <c r="V199" s="284"/>
      <c r="W199" s="284"/>
      <c r="X199" s="1065"/>
    </row>
    <row r="200" spans="1:24" s="283" customFormat="1" ht="15.75" customHeight="1" x14ac:dyDescent="0.2">
      <c r="A200" s="284"/>
      <c r="B200" s="284"/>
      <c r="C200" s="284"/>
      <c r="D200" s="1064"/>
      <c r="E200" s="284"/>
      <c r="F200" s="284"/>
      <c r="G200" s="284"/>
      <c r="H200" s="284"/>
      <c r="I200" s="284"/>
      <c r="J200" s="284"/>
      <c r="K200" s="284"/>
      <c r="L200" s="284"/>
      <c r="M200" s="284"/>
      <c r="N200" s="284"/>
      <c r="O200" s="284"/>
      <c r="P200" s="284"/>
      <c r="Q200" s="284"/>
      <c r="R200" s="284"/>
      <c r="S200" s="284"/>
      <c r="T200" s="284"/>
      <c r="U200" s="284"/>
      <c r="V200" s="284"/>
      <c r="W200" s="284"/>
      <c r="X200" s="1065"/>
    </row>
    <row r="201" spans="1:24" s="284" customFormat="1" ht="13.5" customHeight="1" x14ac:dyDescent="0.2">
      <c r="D201" s="1064"/>
      <c r="X201" s="1065"/>
    </row>
    <row r="202" spans="1:24" s="284" customFormat="1" x14ac:dyDescent="0.2">
      <c r="D202" s="1064"/>
      <c r="X202" s="1065"/>
    </row>
    <row r="203" spans="1:24" s="283" customFormat="1" ht="13.5" customHeight="1" x14ac:dyDescent="0.2">
      <c r="A203" s="284"/>
      <c r="B203" s="284"/>
      <c r="C203" s="284"/>
      <c r="D203" s="1064"/>
      <c r="E203" s="284"/>
      <c r="F203" s="284"/>
      <c r="G203" s="284"/>
      <c r="H203" s="284"/>
      <c r="I203" s="284"/>
      <c r="J203" s="284"/>
      <c r="K203" s="284"/>
      <c r="L203" s="284"/>
      <c r="M203" s="284"/>
      <c r="N203" s="284"/>
      <c r="O203" s="284"/>
      <c r="P203" s="284"/>
      <c r="Q203" s="284"/>
      <c r="R203" s="284"/>
      <c r="S203" s="284"/>
      <c r="T203" s="284"/>
      <c r="U203" s="284"/>
      <c r="V203" s="284"/>
      <c r="W203" s="284"/>
      <c r="X203" s="1065"/>
    </row>
    <row r="204" spans="1:24" s="283" customFormat="1" x14ac:dyDescent="0.2">
      <c r="A204" s="284"/>
      <c r="B204" s="284"/>
      <c r="C204" s="284"/>
      <c r="D204" s="1064"/>
      <c r="E204" s="284"/>
      <c r="F204" s="284"/>
      <c r="G204" s="284"/>
      <c r="H204" s="284"/>
      <c r="I204" s="284"/>
      <c r="J204" s="284"/>
      <c r="K204" s="284"/>
      <c r="L204" s="284"/>
      <c r="M204" s="284"/>
      <c r="N204" s="284"/>
      <c r="O204" s="284"/>
      <c r="P204" s="284"/>
      <c r="Q204" s="284"/>
      <c r="R204" s="284"/>
      <c r="S204" s="284"/>
      <c r="T204" s="284"/>
      <c r="U204" s="284"/>
      <c r="V204" s="284"/>
      <c r="W204" s="284"/>
      <c r="X204" s="1065"/>
    </row>
    <row r="205" spans="1:24" s="284" customFormat="1" ht="13.5" customHeight="1" x14ac:dyDescent="0.2">
      <c r="D205" s="1064"/>
      <c r="X205" s="1065"/>
    </row>
    <row r="206" spans="1:24" s="284" customFormat="1" x14ac:dyDescent="0.2">
      <c r="D206" s="1064"/>
      <c r="X206" s="1065"/>
    </row>
    <row r="207" spans="1:24" s="283" customFormat="1" ht="13.5" customHeight="1" x14ac:dyDescent="0.2">
      <c r="A207" s="284"/>
      <c r="B207" s="284"/>
      <c r="C207" s="284"/>
      <c r="D207" s="1064"/>
      <c r="E207" s="284"/>
      <c r="F207" s="284"/>
      <c r="G207" s="284"/>
      <c r="H207" s="284"/>
      <c r="I207" s="284"/>
      <c r="J207" s="284"/>
      <c r="K207" s="284"/>
      <c r="L207" s="284"/>
      <c r="M207" s="284"/>
      <c r="N207" s="284"/>
      <c r="O207" s="284"/>
      <c r="P207" s="284"/>
      <c r="Q207" s="284"/>
      <c r="R207" s="284"/>
      <c r="S207" s="284"/>
      <c r="T207" s="284"/>
      <c r="U207" s="284"/>
      <c r="V207" s="284"/>
      <c r="W207" s="284"/>
      <c r="X207" s="1065"/>
    </row>
    <row r="208" spans="1:24" s="283" customFormat="1" x14ac:dyDescent="0.2">
      <c r="A208" s="284"/>
      <c r="B208" s="284"/>
      <c r="C208" s="284"/>
      <c r="D208" s="1064"/>
      <c r="E208" s="284"/>
      <c r="F208" s="284"/>
      <c r="G208" s="284"/>
      <c r="H208" s="284"/>
      <c r="I208" s="284"/>
      <c r="J208" s="284"/>
      <c r="K208" s="284"/>
      <c r="L208" s="284"/>
      <c r="M208" s="284"/>
      <c r="N208" s="284"/>
      <c r="O208" s="284"/>
      <c r="P208" s="284"/>
      <c r="Q208" s="284"/>
      <c r="R208" s="284"/>
      <c r="S208" s="284"/>
      <c r="T208" s="284"/>
      <c r="U208" s="284"/>
      <c r="V208" s="284"/>
      <c r="W208" s="284"/>
      <c r="X208" s="1065"/>
    </row>
    <row r="209" spans="1:24" s="284" customFormat="1" ht="13.5" customHeight="1" x14ac:dyDescent="0.2">
      <c r="D209" s="1064"/>
      <c r="X209" s="1065"/>
    </row>
    <row r="210" spans="1:24" s="284" customFormat="1" x14ac:dyDescent="0.2">
      <c r="D210" s="1064"/>
      <c r="X210" s="1065"/>
    </row>
    <row r="211" spans="1:24" s="283" customFormat="1" x14ac:dyDescent="0.2">
      <c r="A211" s="284"/>
      <c r="B211" s="284"/>
      <c r="C211" s="284"/>
      <c r="D211" s="1064"/>
      <c r="E211" s="284"/>
      <c r="F211" s="284"/>
      <c r="G211" s="284"/>
      <c r="H211" s="284"/>
      <c r="I211" s="284"/>
      <c r="J211" s="284"/>
      <c r="K211" s="284"/>
      <c r="L211" s="284"/>
      <c r="M211" s="284"/>
      <c r="N211" s="284"/>
      <c r="O211" s="284"/>
      <c r="P211" s="284"/>
      <c r="Q211" s="284"/>
      <c r="R211" s="284"/>
      <c r="S211" s="284"/>
      <c r="T211" s="284"/>
      <c r="U211" s="284"/>
      <c r="V211" s="284"/>
      <c r="W211" s="284"/>
      <c r="X211" s="1065"/>
    </row>
    <row r="212" spans="1:24" s="283" customFormat="1" x14ac:dyDescent="0.2">
      <c r="A212" s="284"/>
      <c r="B212" s="284"/>
      <c r="C212" s="284"/>
      <c r="D212" s="1064"/>
      <c r="E212" s="284"/>
      <c r="F212" s="284"/>
      <c r="G212" s="284"/>
      <c r="H212" s="284"/>
      <c r="I212" s="284"/>
      <c r="J212" s="284"/>
      <c r="K212" s="284"/>
      <c r="L212" s="284"/>
      <c r="M212" s="284"/>
      <c r="N212" s="284"/>
      <c r="O212" s="284"/>
      <c r="P212" s="284"/>
      <c r="Q212" s="284"/>
      <c r="R212" s="284"/>
      <c r="S212" s="284"/>
      <c r="T212" s="284"/>
      <c r="U212" s="284"/>
      <c r="V212" s="284"/>
      <c r="W212" s="284"/>
      <c r="X212" s="1065"/>
    </row>
    <row r="213" spans="1:24" s="284" customFormat="1" ht="17.25" customHeight="1" x14ac:dyDescent="0.2">
      <c r="D213" s="1064"/>
      <c r="X213" s="1065"/>
    </row>
    <row r="214" spans="1:24" s="284" customFormat="1" ht="17.25" customHeight="1" x14ac:dyDescent="0.2">
      <c r="D214" s="1064"/>
      <c r="X214" s="1065"/>
    </row>
    <row r="215" spans="1:24" s="284" customFormat="1" ht="13.5" customHeight="1" x14ac:dyDescent="0.2">
      <c r="D215" s="1064"/>
      <c r="X215" s="1065"/>
    </row>
    <row r="216" spans="1:24" s="284" customFormat="1" x14ac:dyDescent="0.2">
      <c r="D216" s="1064"/>
      <c r="X216" s="1065"/>
    </row>
    <row r="217" spans="1:24" s="283" customFormat="1" ht="13.5" customHeight="1" x14ac:dyDescent="0.2">
      <c r="A217" s="284"/>
      <c r="B217" s="284"/>
      <c r="C217" s="284"/>
      <c r="D217" s="1064"/>
      <c r="E217" s="284"/>
      <c r="F217" s="284"/>
      <c r="G217" s="284"/>
      <c r="H217" s="284"/>
      <c r="I217" s="284"/>
      <c r="J217" s="284"/>
      <c r="K217" s="284"/>
      <c r="L217" s="284"/>
      <c r="M217" s="284"/>
      <c r="N217" s="284"/>
      <c r="O217" s="284"/>
      <c r="P217" s="284"/>
      <c r="Q217" s="284"/>
      <c r="R217" s="284"/>
      <c r="S217" s="284"/>
      <c r="T217" s="284"/>
      <c r="U217" s="284"/>
      <c r="V217" s="284"/>
      <c r="W217" s="284"/>
      <c r="X217" s="1065"/>
    </row>
    <row r="218" spans="1:24" s="283" customFormat="1" x14ac:dyDescent="0.2">
      <c r="A218" s="284"/>
      <c r="B218" s="284"/>
      <c r="C218" s="284"/>
      <c r="D218" s="1064"/>
      <c r="E218" s="284"/>
      <c r="F218" s="284"/>
      <c r="G218" s="284"/>
      <c r="H218" s="284"/>
      <c r="I218" s="284"/>
      <c r="J218" s="284"/>
      <c r="K218" s="284"/>
      <c r="L218" s="284"/>
      <c r="M218" s="284"/>
      <c r="N218" s="284"/>
      <c r="O218" s="284"/>
      <c r="P218" s="284"/>
      <c r="Q218" s="284"/>
      <c r="R218" s="284"/>
      <c r="S218" s="284"/>
      <c r="T218" s="284"/>
      <c r="U218" s="284"/>
      <c r="V218" s="284"/>
      <c r="W218" s="284"/>
      <c r="X218" s="1065"/>
    </row>
    <row r="219" spans="1:24" s="283" customFormat="1" ht="13.5" customHeight="1" x14ac:dyDescent="0.2">
      <c r="A219" s="284"/>
      <c r="B219" s="284"/>
      <c r="C219" s="284"/>
      <c r="D219" s="1064"/>
      <c r="E219" s="284"/>
      <c r="F219" s="284"/>
      <c r="G219" s="284"/>
      <c r="H219" s="284"/>
      <c r="I219" s="284"/>
      <c r="J219" s="284"/>
      <c r="K219" s="284"/>
      <c r="L219" s="284"/>
      <c r="M219" s="284"/>
      <c r="N219" s="284"/>
      <c r="O219" s="284"/>
      <c r="P219" s="284"/>
      <c r="Q219" s="284"/>
      <c r="R219" s="284"/>
      <c r="S219" s="284"/>
      <c r="T219" s="284"/>
      <c r="U219" s="284"/>
      <c r="V219" s="284"/>
      <c r="W219" s="284"/>
      <c r="X219" s="1065"/>
    </row>
    <row r="220" spans="1:24" s="283" customFormat="1" x14ac:dyDescent="0.2">
      <c r="A220" s="284"/>
      <c r="B220" s="284"/>
      <c r="C220" s="284"/>
      <c r="D220" s="1064"/>
      <c r="E220" s="284"/>
      <c r="F220" s="284"/>
      <c r="G220" s="284"/>
      <c r="H220" s="284"/>
      <c r="I220" s="284"/>
      <c r="J220" s="284"/>
      <c r="K220" s="284"/>
      <c r="L220" s="284"/>
      <c r="M220" s="284"/>
      <c r="N220" s="284"/>
      <c r="O220" s="284"/>
      <c r="P220" s="284"/>
      <c r="Q220" s="284"/>
      <c r="R220" s="284"/>
      <c r="S220" s="284"/>
      <c r="T220" s="284"/>
      <c r="U220" s="284"/>
      <c r="V220" s="284"/>
      <c r="W220" s="284"/>
      <c r="X220" s="1065"/>
    </row>
    <row r="221" spans="1:24" s="284" customFormat="1" ht="13.5" customHeight="1" x14ac:dyDescent="0.2">
      <c r="D221" s="1064"/>
      <c r="X221" s="1065"/>
    </row>
    <row r="222" spans="1:24" s="284" customFormat="1" x14ac:dyDescent="0.2">
      <c r="D222" s="1064"/>
      <c r="X222" s="1065"/>
    </row>
    <row r="223" spans="1:24" s="284" customFormat="1" ht="13.5" customHeight="1" x14ac:dyDescent="0.2">
      <c r="D223" s="1064"/>
      <c r="X223" s="1065"/>
    </row>
    <row r="224" spans="1:24" s="284" customFormat="1" x14ac:dyDescent="0.2">
      <c r="D224" s="1064"/>
      <c r="X224" s="1065"/>
    </row>
    <row r="225" spans="1:24" s="283" customFormat="1" ht="13.5" customHeight="1" x14ac:dyDescent="0.2">
      <c r="A225" s="284"/>
      <c r="B225" s="284"/>
      <c r="C225" s="284"/>
      <c r="D225" s="1064"/>
      <c r="E225" s="284"/>
      <c r="F225" s="284"/>
      <c r="G225" s="284"/>
      <c r="H225" s="284"/>
      <c r="I225" s="284"/>
      <c r="J225" s="284"/>
      <c r="K225" s="284"/>
      <c r="L225" s="284"/>
      <c r="M225" s="284"/>
      <c r="N225" s="284"/>
      <c r="O225" s="284"/>
      <c r="P225" s="284"/>
      <c r="Q225" s="284"/>
      <c r="R225" s="284"/>
      <c r="S225" s="284"/>
      <c r="T225" s="284"/>
      <c r="U225" s="284"/>
      <c r="V225" s="284"/>
      <c r="W225" s="284"/>
      <c r="X225" s="1065"/>
    </row>
    <row r="226" spans="1:24" s="283" customFormat="1" x14ac:dyDescent="0.2">
      <c r="A226" s="284"/>
      <c r="B226" s="284"/>
      <c r="C226" s="284"/>
      <c r="D226" s="1064"/>
      <c r="E226" s="284"/>
      <c r="F226" s="284"/>
      <c r="G226" s="284"/>
      <c r="H226" s="284"/>
      <c r="I226" s="284"/>
      <c r="J226" s="284"/>
      <c r="K226" s="284"/>
      <c r="L226" s="284"/>
      <c r="M226" s="284"/>
      <c r="N226" s="284"/>
      <c r="O226" s="284"/>
      <c r="P226" s="284"/>
      <c r="Q226" s="284"/>
      <c r="R226" s="284"/>
      <c r="S226" s="284"/>
      <c r="T226" s="284"/>
      <c r="U226" s="284"/>
      <c r="V226" s="284"/>
      <c r="W226" s="284"/>
      <c r="X226" s="1065"/>
    </row>
    <row r="227" spans="1:24" s="283" customFormat="1" x14ac:dyDescent="0.2">
      <c r="A227" s="284"/>
      <c r="B227" s="284"/>
      <c r="C227" s="284"/>
      <c r="D227" s="1064"/>
      <c r="E227" s="284"/>
      <c r="F227" s="284"/>
      <c r="G227" s="284"/>
      <c r="H227" s="284"/>
      <c r="I227" s="284"/>
      <c r="J227" s="284"/>
      <c r="K227" s="284"/>
      <c r="L227" s="284"/>
      <c r="M227" s="284"/>
      <c r="N227" s="284"/>
      <c r="O227" s="284"/>
      <c r="P227" s="284"/>
      <c r="Q227" s="284"/>
      <c r="R227" s="284"/>
      <c r="S227" s="284"/>
      <c r="T227" s="284"/>
      <c r="U227" s="284"/>
      <c r="V227" s="284"/>
      <c r="W227" s="284"/>
      <c r="X227" s="1065"/>
    </row>
    <row r="228" spans="1:24" s="283" customFormat="1" x14ac:dyDescent="0.2">
      <c r="A228" s="284"/>
      <c r="B228" s="284"/>
      <c r="C228" s="284"/>
      <c r="D228" s="1064"/>
      <c r="E228" s="284"/>
      <c r="F228" s="284"/>
      <c r="G228" s="284"/>
      <c r="H228" s="284"/>
      <c r="I228" s="284"/>
      <c r="J228" s="284"/>
      <c r="K228" s="284"/>
      <c r="L228" s="284"/>
      <c r="M228" s="284"/>
      <c r="N228" s="284"/>
      <c r="O228" s="284"/>
      <c r="P228" s="284"/>
      <c r="Q228" s="284"/>
      <c r="R228" s="284"/>
      <c r="S228" s="284"/>
      <c r="T228" s="284"/>
      <c r="U228" s="284"/>
      <c r="V228" s="284"/>
      <c r="W228" s="284"/>
      <c r="X228" s="1065"/>
    </row>
    <row r="229" spans="1:24" s="284" customFormat="1" ht="13.5" customHeight="1" x14ac:dyDescent="0.2">
      <c r="D229" s="1064"/>
      <c r="X229" s="1065"/>
    </row>
    <row r="230" spans="1:24" s="284" customFormat="1" x14ac:dyDescent="0.2">
      <c r="D230" s="1064"/>
      <c r="X230" s="1065"/>
    </row>
    <row r="231" spans="1:24" s="284" customFormat="1" ht="13.5" customHeight="1" x14ac:dyDescent="0.2">
      <c r="D231" s="1064"/>
      <c r="X231" s="1065"/>
    </row>
    <row r="232" spans="1:24" s="284" customFormat="1" x14ac:dyDescent="0.2">
      <c r="D232" s="1064"/>
      <c r="X232" s="1065"/>
    </row>
    <row r="233" spans="1:24" s="283" customFormat="1" ht="17.25" customHeight="1" x14ac:dyDescent="0.2">
      <c r="A233" s="284"/>
      <c r="B233" s="284"/>
      <c r="C233" s="284"/>
      <c r="D233" s="1064"/>
      <c r="E233" s="284"/>
      <c r="F233" s="284"/>
      <c r="G233" s="284"/>
      <c r="H233" s="284"/>
      <c r="I233" s="284"/>
      <c r="J233" s="284"/>
      <c r="K233" s="284"/>
      <c r="L233" s="284"/>
      <c r="M233" s="284"/>
      <c r="N233" s="284"/>
      <c r="O233" s="284"/>
      <c r="P233" s="284"/>
      <c r="Q233" s="284"/>
      <c r="R233" s="284"/>
      <c r="S233" s="284"/>
      <c r="T233" s="284"/>
      <c r="U233" s="284"/>
      <c r="V233" s="284"/>
      <c r="W233" s="284"/>
      <c r="X233" s="1065"/>
    </row>
    <row r="234" spans="1:24" s="283" customFormat="1" ht="17.25" customHeight="1" x14ac:dyDescent="0.2">
      <c r="A234" s="284"/>
      <c r="B234" s="284"/>
      <c r="C234" s="284"/>
      <c r="D234" s="1064"/>
      <c r="E234" s="284"/>
      <c r="F234" s="284"/>
      <c r="G234" s="284"/>
      <c r="H234" s="284"/>
      <c r="I234" s="284"/>
      <c r="J234" s="284"/>
      <c r="K234" s="284"/>
      <c r="L234" s="284"/>
      <c r="M234" s="284"/>
      <c r="N234" s="284"/>
      <c r="O234" s="284"/>
      <c r="P234" s="284"/>
      <c r="Q234" s="284"/>
      <c r="R234" s="284"/>
      <c r="S234" s="284"/>
      <c r="T234" s="284"/>
      <c r="U234" s="284"/>
      <c r="V234" s="284"/>
      <c r="W234" s="284"/>
      <c r="X234" s="1065"/>
    </row>
    <row r="235" spans="1:24" x14ac:dyDescent="0.2">
      <c r="C235" s="284"/>
      <c r="D235" s="1064"/>
      <c r="E235" s="284"/>
      <c r="F235" s="284"/>
      <c r="G235" s="284"/>
      <c r="H235" s="284"/>
      <c r="I235" s="284"/>
      <c r="J235" s="284"/>
      <c r="K235" s="284"/>
      <c r="L235" s="284"/>
      <c r="M235" s="284"/>
      <c r="N235" s="284"/>
      <c r="O235" s="284"/>
      <c r="P235" s="284"/>
      <c r="Q235" s="284"/>
      <c r="R235" s="284"/>
      <c r="S235" s="284"/>
      <c r="T235" s="284"/>
      <c r="U235" s="284"/>
      <c r="V235" s="284"/>
      <c r="W235" s="284"/>
    </row>
  </sheetData>
  <mergeCells count="67">
    <mergeCell ref="A52:F52"/>
    <mergeCell ref="A1:X1"/>
    <mergeCell ref="A2:X2"/>
    <mergeCell ref="A3:X3"/>
    <mergeCell ref="A4:X4"/>
    <mergeCell ref="A7:A8"/>
    <mergeCell ref="B7:B8"/>
    <mergeCell ref="X7:X8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3:A14"/>
    <mergeCell ref="B13:B14"/>
    <mergeCell ref="X13:X14"/>
    <mergeCell ref="A17:A18"/>
    <mergeCell ref="B17:B18"/>
    <mergeCell ref="X17:X18"/>
    <mergeCell ref="A19:A20"/>
    <mergeCell ref="B19:B20"/>
    <mergeCell ref="X19:X20"/>
    <mergeCell ref="A21:A22"/>
    <mergeCell ref="B21:B22"/>
    <mergeCell ref="X21:X22"/>
    <mergeCell ref="A23:A24"/>
    <mergeCell ref="B23:B24"/>
    <mergeCell ref="X23:X24"/>
    <mergeCell ref="A25:A26"/>
    <mergeCell ref="B25:B26"/>
    <mergeCell ref="X25:X26"/>
    <mergeCell ref="A27:A28"/>
    <mergeCell ref="B27:B28"/>
    <mergeCell ref="X27:X28"/>
    <mergeCell ref="A29:A30"/>
    <mergeCell ref="B29:B30"/>
    <mergeCell ref="X29:X30"/>
    <mergeCell ref="A31:A32"/>
    <mergeCell ref="B31:B32"/>
    <mergeCell ref="X31:X32"/>
    <mergeCell ref="A33:A34"/>
    <mergeCell ref="B33:B34"/>
    <mergeCell ref="X33:X34"/>
    <mergeCell ref="A35:A36"/>
    <mergeCell ref="B35:B36"/>
    <mergeCell ref="X35:X36"/>
    <mergeCell ref="X37:X39"/>
    <mergeCell ref="A37:A39"/>
    <mergeCell ref="B37:B39"/>
    <mergeCell ref="A40:A41"/>
    <mergeCell ref="B40:B41"/>
    <mergeCell ref="X40:X41"/>
    <mergeCell ref="A42:A43"/>
    <mergeCell ref="B42:B43"/>
    <mergeCell ref="X42:X43"/>
    <mergeCell ref="A44:A45"/>
    <mergeCell ref="B44:B45"/>
    <mergeCell ref="X44:X45"/>
    <mergeCell ref="A48:B51"/>
    <mergeCell ref="X48:X51"/>
    <mergeCell ref="A46:A47"/>
    <mergeCell ref="B46:B47"/>
    <mergeCell ref="X46:X47"/>
  </mergeCells>
  <printOptions horizontalCentered="1" verticalCentered="1"/>
  <pageMargins left="0" right="0" top="0.39370078740157483" bottom="0" header="0" footer="0"/>
  <pageSetup paperSize="9" scale="62" orientation="landscape" r:id="rId1"/>
  <headerFooter>
    <oddFooter>&amp;L_x000D_&amp;1#&amp;"Aptos"&amp;10&amp;K13A10E Classification: C0 Public - تصنيف الوثيقة عام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80"/>
  <dimension ref="A1:A3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58.7109375" style="25" customWidth="1"/>
    <col min="2" max="255" width="9.140625" style="25"/>
    <col min="256" max="256" width="52.7109375" style="25" customWidth="1"/>
    <col min="257" max="511" width="9.140625" style="25"/>
    <col min="512" max="512" width="52.7109375" style="25" customWidth="1"/>
    <col min="513" max="767" width="9.140625" style="25"/>
    <col min="768" max="768" width="52.7109375" style="25" customWidth="1"/>
    <col min="769" max="1023" width="9.140625" style="25"/>
    <col min="1024" max="1024" width="52.7109375" style="25" customWidth="1"/>
    <col min="1025" max="1279" width="9.140625" style="25"/>
    <col min="1280" max="1280" width="52.7109375" style="25" customWidth="1"/>
    <col min="1281" max="1535" width="9.140625" style="25"/>
    <col min="1536" max="1536" width="52.7109375" style="25" customWidth="1"/>
    <col min="1537" max="1791" width="9.140625" style="25"/>
    <col min="1792" max="1792" width="52.7109375" style="25" customWidth="1"/>
    <col min="1793" max="2047" width="9.140625" style="25"/>
    <col min="2048" max="2048" width="52.7109375" style="25" customWidth="1"/>
    <col min="2049" max="2303" width="9.140625" style="25"/>
    <col min="2304" max="2304" width="52.7109375" style="25" customWidth="1"/>
    <col min="2305" max="2559" width="9.140625" style="25"/>
    <col min="2560" max="2560" width="52.7109375" style="25" customWidth="1"/>
    <col min="2561" max="2815" width="9.140625" style="25"/>
    <col min="2816" max="2816" width="52.7109375" style="25" customWidth="1"/>
    <col min="2817" max="3071" width="9.140625" style="25"/>
    <col min="3072" max="3072" width="52.7109375" style="25" customWidth="1"/>
    <col min="3073" max="3327" width="9.140625" style="25"/>
    <col min="3328" max="3328" width="52.7109375" style="25" customWidth="1"/>
    <col min="3329" max="3583" width="9.140625" style="25"/>
    <col min="3584" max="3584" width="52.7109375" style="25" customWidth="1"/>
    <col min="3585" max="3839" width="9.140625" style="25"/>
    <col min="3840" max="3840" width="52.7109375" style="25" customWidth="1"/>
    <col min="3841" max="4095" width="9.140625" style="25"/>
    <col min="4096" max="4096" width="52.7109375" style="25" customWidth="1"/>
    <col min="4097" max="4351" width="9.140625" style="25"/>
    <col min="4352" max="4352" width="52.7109375" style="25" customWidth="1"/>
    <col min="4353" max="4607" width="9.140625" style="25"/>
    <col min="4608" max="4608" width="52.7109375" style="25" customWidth="1"/>
    <col min="4609" max="4863" width="9.140625" style="25"/>
    <col min="4864" max="4864" width="52.7109375" style="25" customWidth="1"/>
    <col min="4865" max="5119" width="9.140625" style="25"/>
    <col min="5120" max="5120" width="52.7109375" style="25" customWidth="1"/>
    <col min="5121" max="5375" width="9.140625" style="25"/>
    <col min="5376" max="5376" width="52.7109375" style="25" customWidth="1"/>
    <col min="5377" max="5631" width="9.140625" style="25"/>
    <col min="5632" max="5632" width="52.7109375" style="25" customWidth="1"/>
    <col min="5633" max="5887" width="9.140625" style="25"/>
    <col min="5888" max="5888" width="52.7109375" style="25" customWidth="1"/>
    <col min="5889" max="6143" width="9.140625" style="25"/>
    <col min="6144" max="6144" width="52.7109375" style="25" customWidth="1"/>
    <col min="6145" max="6399" width="9.140625" style="25"/>
    <col min="6400" max="6400" width="52.7109375" style="25" customWidth="1"/>
    <col min="6401" max="6655" width="9.140625" style="25"/>
    <col min="6656" max="6656" width="52.7109375" style="25" customWidth="1"/>
    <col min="6657" max="6911" width="9.140625" style="25"/>
    <col min="6912" max="6912" width="52.7109375" style="25" customWidth="1"/>
    <col min="6913" max="7167" width="9.140625" style="25"/>
    <col min="7168" max="7168" width="52.7109375" style="25" customWidth="1"/>
    <col min="7169" max="7423" width="9.140625" style="25"/>
    <col min="7424" max="7424" width="52.7109375" style="25" customWidth="1"/>
    <col min="7425" max="7679" width="9.140625" style="25"/>
    <col min="7680" max="7680" width="52.7109375" style="25" customWidth="1"/>
    <col min="7681" max="7935" width="9.140625" style="25"/>
    <col min="7936" max="7936" width="52.7109375" style="25" customWidth="1"/>
    <col min="7937" max="8191" width="9.140625" style="25"/>
    <col min="8192" max="8192" width="52.7109375" style="25" customWidth="1"/>
    <col min="8193" max="8447" width="9.140625" style="25"/>
    <col min="8448" max="8448" width="52.7109375" style="25" customWidth="1"/>
    <col min="8449" max="8703" width="9.140625" style="25"/>
    <col min="8704" max="8704" width="52.7109375" style="25" customWidth="1"/>
    <col min="8705" max="8959" width="9.140625" style="25"/>
    <col min="8960" max="8960" width="52.7109375" style="25" customWidth="1"/>
    <col min="8961" max="9215" width="9.140625" style="25"/>
    <col min="9216" max="9216" width="52.7109375" style="25" customWidth="1"/>
    <col min="9217" max="9471" width="9.140625" style="25"/>
    <col min="9472" max="9472" width="52.7109375" style="25" customWidth="1"/>
    <col min="9473" max="9727" width="9.140625" style="25"/>
    <col min="9728" max="9728" width="52.7109375" style="25" customWidth="1"/>
    <col min="9729" max="9983" width="9.140625" style="25"/>
    <col min="9984" max="9984" width="52.7109375" style="25" customWidth="1"/>
    <col min="9985" max="10239" width="9.140625" style="25"/>
    <col min="10240" max="10240" width="52.7109375" style="25" customWidth="1"/>
    <col min="10241" max="10495" width="9.140625" style="25"/>
    <col min="10496" max="10496" width="52.7109375" style="25" customWidth="1"/>
    <col min="10497" max="10751" width="9.140625" style="25"/>
    <col min="10752" max="10752" width="52.7109375" style="25" customWidth="1"/>
    <col min="10753" max="11007" width="9.140625" style="25"/>
    <col min="11008" max="11008" width="52.7109375" style="25" customWidth="1"/>
    <col min="11009" max="11263" width="9.140625" style="25"/>
    <col min="11264" max="11264" width="52.7109375" style="25" customWidth="1"/>
    <col min="11265" max="11519" width="9.140625" style="25"/>
    <col min="11520" max="11520" width="52.7109375" style="25" customWidth="1"/>
    <col min="11521" max="11775" width="9.140625" style="25"/>
    <col min="11776" max="11776" width="52.7109375" style="25" customWidth="1"/>
    <col min="11777" max="12031" width="9.140625" style="25"/>
    <col min="12032" max="12032" width="52.7109375" style="25" customWidth="1"/>
    <col min="12033" max="12287" width="9.140625" style="25"/>
    <col min="12288" max="12288" width="52.7109375" style="25" customWidth="1"/>
    <col min="12289" max="12543" width="9.140625" style="25"/>
    <col min="12544" max="12544" width="52.7109375" style="25" customWidth="1"/>
    <col min="12545" max="12799" width="9.140625" style="25"/>
    <col min="12800" max="12800" width="52.7109375" style="25" customWidth="1"/>
    <col min="12801" max="13055" width="9.140625" style="25"/>
    <col min="13056" max="13056" width="52.7109375" style="25" customWidth="1"/>
    <col min="13057" max="13311" width="9.140625" style="25"/>
    <col min="13312" max="13312" width="52.7109375" style="25" customWidth="1"/>
    <col min="13313" max="13567" width="9.140625" style="25"/>
    <col min="13568" max="13568" width="52.7109375" style="25" customWidth="1"/>
    <col min="13569" max="13823" width="9.140625" style="25"/>
    <col min="13824" max="13824" width="52.7109375" style="25" customWidth="1"/>
    <col min="13825" max="14079" width="9.140625" style="25"/>
    <col min="14080" max="14080" width="52.7109375" style="25" customWidth="1"/>
    <col min="14081" max="14335" width="9.140625" style="25"/>
    <col min="14336" max="14336" width="52.7109375" style="25" customWidth="1"/>
    <col min="14337" max="14591" width="9.140625" style="25"/>
    <col min="14592" max="14592" width="52.7109375" style="25" customWidth="1"/>
    <col min="14593" max="14847" width="9.140625" style="25"/>
    <col min="14848" max="14848" width="52.7109375" style="25" customWidth="1"/>
    <col min="14849" max="15103" width="9.140625" style="25"/>
    <col min="15104" max="15104" width="52.7109375" style="25" customWidth="1"/>
    <col min="15105" max="15359" width="9.140625" style="25"/>
    <col min="15360" max="15360" width="52.7109375" style="25" customWidth="1"/>
    <col min="15361" max="15615" width="9.140625" style="25"/>
    <col min="15616" max="15616" width="52.7109375" style="25" customWidth="1"/>
    <col min="15617" max="15871" width="9.140625" style="25"/>
    <col min="15872" max="15872" width="52.7109375" style="25" customWidth="1"/>
    <col min="15873" max="16127" width="9.140625" style="25"/>
    <col min="16128" max="16128" width="52.7109375" style="25" customWidth="1"/>
    <col min="16129" max="16384" width="9.140625" style="25"/>
  </cols>
  <sheetData>
    <row r="1" spans="1:1" ht="47.25" customHeight="1" thickTop="1" x14ac:dyDescent="0.4">
      <c r="A1" s="900" t="s">
        <v>1031</v>
      </c>
    </row>
    <row r="2" spans="1:1" ht="40.5" customHeight="1" thickBot="1" x14ac:dyDescent="0.25">
      <c r="A2" s="901" t="s">
        <v>1030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77">
    <pageSetUpPr fitToPage="1"/>
  </sheetPr>
  <dimension ref="C9:N64"/>
  <sheetViews>
    <sheetView view="pageBreakPreview" zoomScaleNormal="100" zoomScaleSheetLayoutView="100" workbookViewId="0">
      <selection activeCell="O18" sqref="O18"/>
    </sheetView>
  </sheetViews>
  <sheetFormatPr defaultColWidth="9.140625" defaultRowHeight="12.75" x14ac:dyDescent="0.2"/>
  <cols>
    <col min="1" max="10" width="9.140625" style="25"/>
    <col min="11" max="11" width="6.140625" style="25" customWidth="1"/>
    <col min="12" max="16384" width="9.140625" style="25"/>
  </cols>
  <sheetData>
    <row r="9" spans="14:14" x14ac:dyDescent="0.2">
      <c r="N9"/>
    </row>
    <row r="22" spans="3:3" x14ac:dyDescent="0.2">
      <c r="C22"/>
    </row>
    <row r="62" ht="9" customHeight="1" x14ac:dyDescent="0.2"/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headerFooter>
    <oddFooter>&amp;L_x000D_&amp;1#&amp;"Aptos"&amp;10&amp;K13A10E Classification: C0 Public - تصنيف الوثيقة عام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2"/>
  <dimension ref="A1:O17"/>
  <sheetViews>
    <sheetView view="pageBreakPreview" zoomScaleNormal="100" zoomScaleSheetLayoutView="100" workbookViewId="0">
      <selection activeCell="O18" sqref="O18"/>
    </sheetView>
  </sheetViews>
  <sheetFormatPr defaultColWidth="8.85546875" defaultRowHeight="15.75" x14ac:dyDescent="0.2"/>
  <cols>
    <col min="1" max="1" width="22.7109375" style="3" customWidth="1"/>
    <col min="2" max="3" width="7.42578125" style="3" customWidth="1"/>
    <col min="4" max="4" width="8.42578125" style="3" customWidth="1"/>
    <col min="5" max="7" width="7.42578125" style="3" customWidth="1"/>
    <col min="8" max="8" width="8.5703125" style="3" customWidth="1"/>
    <col min="9" max="11" width="7.42578125" style="3" customWidth="1"/>
    <col min="12" max="12" width="8.28515625" style="3" customWidth="1"/>
    <col min="13" max="13" width="7.42578125" style="3" customWidth="1"/>
    <col min="14" max="14" width="22.7109375" style="3" customWidth="1"/>
    <col min="15" max="259" width="9.140625" style="9"/>
    <col min="260" max="260" width="22.7109375" style="9" customWidth="1"/>
    <col min="261" max="261" width="10.28515625" style="9" customWidth="1"/>
    <col min="262" max="269" width="8.7109375" style="9" customWidth="1"/>
    <col min="270" max="270" width="22.7109375" style="9" customWidth="1"/>
    <col min="271" max="515" width="9.140625" style="9"/>
    <col min="516" max="516" width="22.7109375" style="9" customWidth="1"/>
    <col min="517" max="517" width="10.28515625" style="9" customWidth="1"/>
    <col min="518" max="525" width="8.7109375" style="9" customWidth="1"/>
    <col min="526" max="526" width="22.7109375" style="9" customWidth="1"/>
    <col min="527" max="771" width="9.140625" style="9"/>
    <col min="772" max="772" width="22.7109375" style="9" customWidth="1"/>
    <col min="773" max="773" width="10.28515625" style="9" customWidth="1"/>
    <col min="774" max="781" width="8.7109375" style="9" customWidth="1"/>
    <col min="782" max="782" width="22.7109375" style="9" customWidth="1"/>
    <col min="783" max="1027" width="9.140625" style="9"/>
    <col min="1028" max="1028" width="22.7109375" style="9" customWidth="1"/>
    <col min="1029" max="1029" width="10.28515625" style="9" customWidth="1"/>
    <col min="1030" max="1037" width="8.7109375" style="9" customWidth="1"/>
    <col min="1038" max="1038" width="22.7109375" style="9" customWidth="1"/>
    <col min="1039" max="1283" width="9.140625" style="9"/>
    <col min="1284" max="1284" width="22.7109375" style="9" customWidth="1"/>
    <col min="1285" max="1285" width="10.28515625" style="9" customWidth="1"/>
    <col min="1286" max="1293" width="8.7109375" style="9" customWidth="1"/>
    <col min="1294" max="1294" width="22.7109375" style="9" customWidth="1"/>
    <col min="1295" max="1539" width="9.140625" style="9"/>
    <col min="1540" max="1540" width="22.7109375" style="9" customWidth="1"/>
    <col min="1541" max="1541" width="10.28515625" style="9" customWidth="1"/>
    <col min="1542" max="1549" width="8.7109375" style="9" customWidth="1"/>
    <col min="1550" max="1550" width="22.7109375" style="9" customWidth="1"/>
    <col min="1551" max="1795" width="9.140625" style="9"/>
    <col min="1796" max="1796" width="22.7109375" style="9" customWidth="1"/>
    <col min="1797" max="1797" width="10.28515625" style="9" customWidth="1"/>
    <col min="1798" max="1805" width="8.7109375" style="9" customWidth="1"/>
    <col min="1806" max="1806" width="22.7109375" style="9" customWidth="1"/>
    <col min="1807" max="2051" width="9.140625" style="9"/>
    <col min="2052" max="2052" width="22.7109375" style="9" customWidth="1"/>
    <col min="2053" max="2053" width="10.28515625" style="9" customWidth="1"/>
    <col min="2054" max="2061" width="8.7109375" style="9" customWidth="1"/>
    <col min="2062" max="2062" width="22.7109375" style="9" customWidth="1"/>
    <col min="2063" max="2307" width="9.140625" style="9"/>
    <col min="2308" max="2308" width="22.7109375" style="9" customWidth="1"/>
    <col min="2309" max="2309" width="10.28515625" style="9" customWidth="1"/>
    <col min="2310" max="2317" width="8.7109375" style="9" customWidth="1"/>
    <col min="2318" max="2318" width="22.7109375" style="9" customWidth="1"/>
    <col min="2319" max="2563" width="9.140625" style="9"/>
    <col min="2564" max="2564" width="22.7109375" style="9" customWidth="1"/>
    <col min="2565" max="2565" width="10.28515625" style="9" customWidth="1"/>
    <col min="2566" max="2573" width="8.7109375" style="9" customWidth="1"/>
    <col min="2574" max="2574" width="22.7109375" style="9" customWidth="1"/>
    <col min="2575" max="2819" width="9.140625" style="9"/>
    <col min="2820" max="2820" width="22.7109375" style="9" customWidth="1"/>
    <col min="2821" max="2821" width="10.28515625" style="9" customWidth="1"/>
    <col min="2822" max="2829" width="8.7109375" style="9" customWidth="1"/>
    <col min="2830" max="2830" width="22.7109375" style="9" customWidth="1"/>
    <col min="2831" max="3075" width="9.140625" style="9"/>
    <col min="3076" max="3076" width="22.7109375" style="9" customWidth="1"/>
    <col min="3077" max="3077" width="10.28515625" style="9" customWidth="1"/>
    <col min="3078" max="3085" width="8.7109375" style="9" customWidth="1"/>
    <col min="3086" max="3086" width="22.7109375" style="9" customWidth="1"/>
    <col min="3087" max="3331" width="9.140625" style="9"/>
    <col min="3332" max="3332" width="22.7109375" style="9" customWidth="1"/>
    <col min="3333" max="3333" width="10.28515625" style="9" customWidth="1"/>
    <col min="3334" max="3341" width="8.7109375" style="9" customWidth="1"/>
    <col min="3342" max="3342" width="22.7109375" style="9" customWidth="1"/>
    <col min="3343" max="3587" width="9.140625" style="9"/>
    <col min="3588" max="3588" width="22.7109375" style="9" customWidth="1"/>
    <col min="3589" max="3589" width="10.28515625" style="9" customWidth="1"/>
    <col min="3590" max="3597" width="8.7109375" style="9" customWidth="1"/>
    <col min="3598" max="3598" width="22.7109375" style="9" customWidth="1"/>
    <col min="3599" max="3843" width="9.140625" style="9"/>
    <col min="3844" max="3844" width="22.7109375" style="9" customWidth="1"/>
    <col min="3845" max="3845" width="10.28515625" style="9" customWidth="1"/>
    <col min="3846" max="3853" width="8.7109375" style="9" customWidth="1"/>
    <col min="3854" max="3854" width="22.7109375" style="9" customWidth="1"/>
    <col min="3855" max="4099" width="9.140625" style="9"/>
    <col min="4100" max="4100" width="22.7109375" style="9" customWidth="1"/>
    <col min="4101" max="4101" width="10.28515625" style="9" customWidth="1"/>
    <col min="4102" max="4109" width="8.7109375" style="9" customWidth="1"/>
    <col min="4110" max="4110" width="22.7109375" style="9" customWidth="1"/>
    <col min="4111" max="4355" width="9.140625" style="9"/>
    <col min="4356" max="4356" width="22.7109375" style="9" customWidth="1"/>
    <col min="4357" max="4357" width="10.28515625" style="9" customWidth="1"/>
    <col min="4358" max="4365" width="8.7109375" style="9" customWidth="1"/>
    <col min="4366" max="4366" width="22.7109375" style="9" customWidth="1"/>
    <col min="4367" max="4611" width="9.140625" style="9"/>
    <col min="4612" max="4612" width="22.7109375" style="9" customWidth="1"/>
    <col min="4613" max="4613" width="10.28515625" style="9" customWidth="1"/>
    <col min="4614" max="4621" width="8.7109375" style="9" customWidth="1"/>
    <col min="4622" max="4622" width="22.7109375" style="9" customWidth="1"/>
    <col min="4623" max="4867" width="9.140625" style="9"/>
    <col min="4868" max="4868" width="22.7109375" style="9" customWidth="1"/>
    <col min="4869" max="4869" width="10.28515625" style="9" customWidth="1"/>
    <col min="4870" max="4877" width="8.7109375" style="9" customWidth="1"/>
    <col min="4878" max="4878" width="22.7109375" style="9" customWidth="1"/>
    <col min="4879" max="5123" width="9.140625" style="9"/>
    <col min="5124" max="5124" width="22.7109375" style="9" customWidth="1"/>
    <col min="5125" max="5125" width="10.28515625" style="9" customWidth="1"/>
    <col min="5126" max="5133" width="8.7109375" style="9" customWidth="1"/>
    <col min="5134" max="5134" width="22.7109375" style="9" customWidth="1"/>
    <col min="5135" max="5379" width="9.140625" style="9"/>
    <col min="5380" max="5380" width="22.7109375" style="9" customWidth="1"/>
    <col min="5381" max="5381" width="10.28515625" style="9" customWidth="1"/>
    <col min="5382" max="5389" width="8.7109375" style="9" customWidth="1"/>
    <col min="5390" max="5390" width="22.7109375" style="9" customWidth="1"/>
    <col min="5391" max="5635" width="9.140625" style="9"/>
    <col min="5636" max="5636" width="22.7109375" style="9" customWidth="1"/>
    <col min="5637" max="5637" width="10.28515625" style="9" customWidth="1"/>
    <col min="5638" max="5645" width="8.7109375" style="9" customWidth="1"/>
    <col min="5646" max="5646" width="22.7109375" style="9" customWidth="1"/>
    <col min="5647" max="5891" width="9.140625" style="9"/>
    <col min="5892" max="5892" width="22.7109375" style="9" customWidth="1"/>
    <col min="5893" max="5893" width="10.28515625" style="9" customWidth="1"/>
    <col min="5894" max="5901" width="8.7109375" style="9" customWidth="1"/>
    <col min="5902" max="5902" width="22.7109375" style="9" customWidth="1"/>
    <col min="5903" max="6147" width="9.140625" style="9"/>
    <col min="6148" max="6148" width="22.7109375" style="9" customWidth="1"/>
    <col min="6149" max="6149" width="10.28515625" style="9" customWidth="1"/>
    <col min="6150" max="6157" width="8.7109375" style="9" customWidth="1"/>
    <col min="6158" max="6158" width="22.7109375" style="9" customWidth="1"/>
    <col min="6159" max="6403" width="9.140625" style="9"/>
    <col min="6404" max="6404" width="22.7109375" style="9" customWidth="1"/>
    <col min="6405" max="6405" width="10.28515625" style="9" customWidth="1"/>
    <col min="6406" max="6413" width="8.7109375" style="9" customWidth="1"/>
    <col min="6414" max="6414" width="22.7109375" style="9" customWidth="1"/>
    <col min="6415" max="6659" width="9.140625" style="9"/>
    <col min="6660" max="6660" width="22.7109375" style="9" customWidth="1"/>
    <col min="6661" max="6661" width="10.28515625" style="9" customWidth="1"/>
    <col min="6662" max="6669" width="8.7109375" style="9" customWidth="1"/>
    <col min="6670" max="6670" width="22.7109375" style="9" customWidth="1"/>
    <col min="6671" max="6915" width="9.140625" style="9"/>
    <col min="6916" max="6916" width="22.7109375" style="9" customWidth="1"/>
    <col min="6917" max="6917" width="10.28515625" style="9" customWidth="1"/>
    <col min="6918" max="6925" width="8.7109375" style="9" customWidth="1"/>
    <col min="6926" max="6926" width="22.7109375" style="9" customWidth="1"/>
    <col min="6927" max="7171" width="9.140625" style="9"/>
    <col min="7172" max="7172" width="22.7109375" style="9" customWidth="1"/>
    <col min="7173" max="7173" width="10.28515625" style="9" customWidth="1"/>
    <col min="7174" max="7181" width="8.7109375" style="9" customWidth="1"/>
    <col min="7182" max="7182" width="22.7109375" style="9" customWidth="1"/>
    <col min="7183" max="7427" width="9.140625" style="9"/>
    <col min="7428" max="7428" width="22.7109375" style="9" customWidth="1"/>
    <col min="7429" max="7429" width="10.28515625" style="9" customWidth="1"/>
    <col min="7430" max="7437" width="8.7109375" style="9" customWidth="1"/>
    <col min="7438" max="7438" width="22.7109375" style="9" customWidth="1"/>
    <col min="7439" max="7683" width="9.140625" style="9"/>
    <col min="7684" max="7684" width="22.7109375" style="9" customWidth="1"/>
    <col min="7685" max="7685" width="10.28515625" style="9" customWidth="1"/>
    <col min="7686" max="7693" width="8.7109375" style="9" customWidth="1"/>
    <col min="7694" max="7694" width="22.7109375" style="9" customWidth="1"/>
    <col min="7695" max="7939" width="9.140625" style="9"/>
    <col min="7940" max="7940" width="22.7109375" style="9" customWidth="1"/>
    <col min="7941" max="7941" width="10.28515625" style="9" customWidth="1"/>
    <col min="7942" max="7949" width="8.7109375" style="9" customWidth="1"/>
    <col min="7950" max="7950" width="22.7109375" style="9" customWidth="1"/>
    <col min="7951" max="8195" width="9.140625" style="9"/>
    <col min="8196" max="8196" width="22.7109375" style="9" customWidth="1"/>
    <col min="8197" max="8197" width="10.28515625" style="9" customWidth="1"/>
    <col min="8198" max="8205" width="8.7109375" style="9" customWidth="1"/>
    <col min="8206" max="8206" width="22.7109375" style="9" customWidth="1"/>
    <col min="8207" max="8451" width="9.140625" style="9"/>
    <col min="8452" max="8452" width="22.7109375" style="9" customWidth="1"/>
    <col min="8453" max="8453" width="10.28515625" style="9" customWidth="1"/>
    <col min="8454" max="8461" width="8.7109375" style="9" customWidth="1"/>
    <col min="8462" max="8462" width="22.7109375" style="9" customWidth="1"/>
    <col min="8463" max="8707" width="9.140625" style="9"/>
    <col min="8708" max="8708" width="22.7109375" style="9" customWidth="1"/>
    <col min="8709" max="8709" width="10.28515625" style="9" customWidth="1"/>
    <col min="8710" max="8717" width="8.7109375" style="9" customWidth="1"/>
    <col min="8718" max="8718" width="22.7109375" style="9" customWidth="1"/>
    <col min="8719" max="8963" width="9.140625" style="9"/>
    <col min="8964" max="8964" width="22.7109375" style="9" customWidth="1"/>
    <col min="8965" max="8965" width="10.28515625" style="9" customWidth="1"/>
    <col min="8966" max="8973" width="8.7109375" style="9" customWidth="1"/>
    <col min="8974" max="8974" width="22.7109375" style="9" customWidth="1"/>
    <col min="8975" max="9219" width="9.140625" style="9"/>
    <col min="9220" max="9220" width="22.7109375" style="9" customWidth="1"/>
    <col min="9221" max="9221" width="10.28515625" style="9" customWidth="1"/>
    <col min="9222" max="9229" width="8.7109375" style="9" customWidth="1"/>
    <col min="9230" max="9230" width="22.7109375" style="9" customWidth="1"/>
    <col min="9231" max="9475" width="9.140625" style="9"/>
    <col min="9476" max="9476" width="22.7109375" style="9" customWidth="1"/>
    <col min="9477" max="9477" width="10.28515625" style="9" customWidth="1"/>
    <col min="9478" max="9485" width="8.7109375" style="9" customWidth="1"/>
    <col min="9486" max="9486" width="22.7109375" style="9" customWidth="1"/>
    <col min="9487" max="9731" width="9.140625" style="9"/>
    <col min="9732" max="9732" width="22.7109375" style="9" customWidth="1"/>
    <col min="9733" max="9733" width="10.28515625" style="9" customWidth="1"/>
    <col min="9734" max="9741" width="8.7109375" style="9" customWidth="1"/>
    <col min="9742" max="9742" width="22.7109375" style="9" customWidth="1"/>
    <col min="9743" max="9987" width="9.140625" style="9"/>
    <col min="9988" max="9988" width="22.7109375" style="9" customWidth="1"/>
    <col min="9989" max="9989" width="10.28515625" style="9" customWidth="1"/>
    <col min="9990" max="9997" width="8.7109375" style="9" customWidth="1"/>
    <col min="9998" max="9998" width="22.7109375" style="9" customWidth="1"/>
    <col min="9999" max="10243" width="9.140625" style="9"/>
    <col min="10244" max="10244" width="22.7109375" style="9" customWidth="1"/>
    <col min="10245" max="10245" width="10.28515625" style="9" customWidth="1"/>
    <col min="10246" max="10253" width="8.7109375" style="9" customWidth="1"/>
    <col min="10254" max="10254" width="22.7109375" style="9" customWidth="1"/>
    <col min="10255" max="10499" width="9.140625" style="9"/>
    <col min="10500" max="10500" width="22.7109375" style="9" customWidth="1"/>
    <col min="10501" max="10501" width="10.28515625" style="9" customWidth="1"/>
    <col min="10502" max="10509" width="8.7109375" style="9" customWidth="1"/>
    <col min="10510" max="10510" width="22.7109375" style="9" customWidth="1"/>
    <col min="10511" max="10755" width="9.140625" style="9"/>
    <col min="10756" max="10756" width="22.7109375" style="9" customWidth="1"/>
    <col min="10757" max="10757" width="10.28515625" style="9" customWidth="1"/>
    <col min="10758" max="10765" width="8.7109375" style="9" customWidth="1"/>
    <col min="10766" max="10766" width="22.7109375" style="9" customWidth="1"/>
    <col min="10767" max="11011" width="9.140625" style="9"/>
    <col min="11012" max="11012" width="22.7109375" style="9" customWidth="1"/>
    <col min="11013" max="11013" width="10.28515625" style="9" customWidth="1"/>
    <col min="11014" max="11021" width="8.7109375" style="9" customWidth="1"/>
    <col min="11022" max="11022" width="22.7109375" style="9" customWidth="1"/>
    <col min="11023" max="11267" width="9.140625" style="9"/>
    <col min="11268" max="11268" width="22.7109375" style="9" customWidth="1"/>
    <col min="11269" max="11269" width="10.28515625" style="9" customWidth="1"/>
    <col min="11270" max="11277" width="8.7109375" style="9" customWidth="1"/>
    <col min="11278" max="11278" width="22.7109375" style="9" customWidth="1"/>
    <col min="11279" max="11523" width="9.140625" style="9"/>
    <col min="11524" max="11524" width="22.7109375" style="9" customWidth="1"/>
    <col min="11525" max="11525" width="10.28515625" style="9" customWidth="1"/>
    <col min="11526" max="11533" width="8.7109375" style="9" customWidth="1"/>
    <col min="11534" max="11534" width="22.7109375" style="9" customWidth="1"/>
    <col min="11535" max="11779" width="9.140625" style="9"/>
    <col min="11780" max="11780" width="22.7109375" style="9" customWidth="1"/>
    <col min="11781" max="11781" width="10.28515625" style="9" customWidth="1"/>
    <col min="11782" max="11789" width="8.7109375" style="9" customWidth="1"/>
    <col min="11790" max="11790" width="22.7109375" style="9" customWidth="1"/>
    <col min="11791" max="12035" width="9.140625" style="9"/>
    <col min="12036" max="12036" width="22.7109375" style="9" customWidth="1"/>
    <col min="12037" max="12037" width="10.28515625" style="9" customWidth="1"/>
    <col min="12038" max="12045" width="8.7109375" style="9" customWidth="1"/>
    <col min="12046" max="12046" width="22.7109375" style="9" customWidth="1"/>
    <col min="12047" max="12291" width="9.140625" style="9"/>
    <col min="12292" max="12292" width="22.7109375" style="9" customWidth="1"/>
    <col min="12293" max="12293" width="10.28515625" style="9" customWidth="1"/>
    <col min="12294" max="12301" width="8.7109375" style="9" customWidth="1"/>
    <col min="12302" max="12302" width="22.7109375" style="9" customWidth="1"/>
    <col min="12303" max="12547" width="9.140625" style="9"/>
    <col min="12548" max="12548" width="22.7109375" style="9" customWidth="1"/>
    <col min="12549" max="12549" width="10.28515625" style="9" customWidth="1"/>
    <col min="12550" max="12557" width="8.7109375" style="9" customWidth="1"/>
    <col min="12558" max="12558" width="22.7109375" style="9" customWidth="1"/>
    <col min="12559" max="12803" width="9.140625" style="9"/>
    <col min="12804" max="12804" width="22.7109375" style="9" customWidth="1"/>
    <col min="12805" max="12805" width="10.28515625" style="9" customWidth="1"/>
    <col min="12806" max="12813" width="8.7109375" style="9" customWidth="1"/>
    <col min="12814" max="12814" width="22.7109375" style="9" customWidth="1"/>
    <col min="12815" max="13059" width="9.140625" style="9"/>
    <col min="13060" max="13060" width="22.7109375" style="9" customWidth="1"/>
    <col min="13061" max="13061" width="10.28515625" style="9" customWidth="1"/>
    <col min="13062" max="13069" width="8.7109375" style="9" customWidth="1"/>
    <col min="13070" max="13070" width="22.7109375" style="9" customWidth="1"/>
    <col min="13071" max="13315" width="9.140625" style="9"/>
    <col min="13316" max="13316" width="22.7109375" style="9" customWidth="1"/>
    <col min="13317" max="13317" width="10.28515625" style="9" customWidth="1"/>
    <col min="13318" max="13325" width="8.7109375" style="9" customWidth="1"/>
    <col min="13326" max="13326" width="22.7109375" style="9" customWidth="1"/>
    <col min="13327" max="13571" width="9.140625" style="9"/>
    <col min="13572" max="13572" width="22.7109375" style="9" customWidth="1"/>
    <col min="13573" max="13573" width="10.28515625" style="9" customWidth="1"/>
    <col min="13574" max="13581" width="8.7109375" style="9" customWidth="1"/>
    <col min="13582" max="13582" width="22.7109375" style="9" customWidth="1"/>
    <col min="13583" max="13827" width="9.140625" style="9"/>
    <col min="13828" max="13828" width="22.7109375" style="9" customWidth="1"/>
    <col min="13829" max="13829" width="10.28515625" style="9" customWidth="1"/>
    <col min="13830" max="13837" width="8.7109375" style="9" customWidth="1"/>
    <col min="13838" max="13838" width="22.7109375" style="9" customWidth="1"/>
    <col min="13839" max="14083" width="9.140625" style="9"/>
    <col min="14084" max="14084" width="22.7109375" style="9" customWidth="1"/>
    <col min="14085" max="14085" width="10.28515625" style="9" customWidth="1"/>
    <col min="14086" max="14093" width="8.7109375" style="9" customWidth="1"/>
    <col min="14094" max="14094" width="22.7109375" style="9" customWidth="1"/>
    <col min="14095" max="14339" width="9.140625" style="9"/>
    <col min="14340" max="14340" width="22.7109375" style="9" customWidth="1"/>
    <col min="14341" max="14341" width="10.28515625" style="9" customWidth="1"/>
    <col min="14342" max="14349" width="8.7109375" style="9" customWidth="1"/>
    <col min="14350" max="14350" width="22.7109375" style="9" customWidth="1"/>
    <col min="14351" max="14595" width="9.140625" style="9"/>
    <col min="14596" max="14596" width="22.7109375" style="9" customWidth="1"/>
    <col min="14597" max="14597" width="10.28515625" style="9" customWidth="1"/>
    <col min="14598" max="14605" width="8.7109375" style="9" customWidth="1"/>
    <col min="14606" max="14606" width="22.7109375" style="9" customWidth="1"/>
    <col min="14607" max="14851" width="9.140625" style="9"/>
    <col min="14852" max="14852" width="22.7109375" style="9" customWidth="1"/>
    <col min="14853" max="14853" width="10.28515625" style="9" customWidth="1"/>
    <col min="14854" max="14861" width="8.7109375" style="9" customWidth="1"/>
    <col min="14862" max="14862" width="22.7109375" style="9" customWidth="1"/>
    <col min="14863" max="15107" width="9.140625" style="9"/>
    <col min="15108" max="15108" width="22.7109375" style="9" customWidth="1"/>
    <col min="15109" max="15109" width="10.28515625" style="9" customWidth="1"/>
    <col min="15110" max="15117" width="8.7109375" style="9" customWidth="1"/>
    <col min="15118" max="15118" width="22.7109375" style="9" customWidth="1"/>
    <col min="15119" max="15363" width="9.140625" style="9"/>
    <col min="15364" max="15364" width="22.7109375" style="9" customWidth="1"/>
    <col min="15365" max="15365" width="10.28515625" style="9" customWidth="1"/>
    <col min="15366" max="15373" width="8.7109375" style="9" customWidth="1"/>
    <col min="15374" max="15374" width="22.7109375" style="9" customWidth="1"/>
    <col min="15375" max="15619" width="9.140625" style="9"/>
    <col min="15620" max="15620" width="22.7109375" style="9" customWidth="1"/>
    <col min="15621" max="15621" width="10.28515625" style="9" customWidth="1"/>
    <col min="15622" max="15629" width="8.7109375" style="9" customWidth="1"/>
    <col min="15630" max="15630" width="22.7109375" style="9" customWidth="1"/>
    <col min="15631" max="15875" width="9.140625" style="9"/>
    <col min="15876" max="15876" width="22.7109375" style="9" customWidth="1"/>
    <col min="15877" max="15877" width="10.28515625" style="9" customWidth="1"/>
    <col min="15878" max="15885" width="8.7109375" style="9" customWidth="1"/>
    <col min="15886" max="15886" width="22.7109375" style="9" customWidth="1"/>
    <col min="15887" max="16131" width="9.140625" style="9"/>
    <col min="16132" max="16132" width="22.7109375" style="9" customWidth="1"/>
    <col min="16133" max="16133" width="10.28515625" style="9" customWidth="1"/>
    <col min="16134" max="16141" width="8.7109375" style="9" customWidth="1"/>
    <col min="16142" max="16142" width="22.7109375" style="9" customWidth="1"/>
    <col min="16143" max="16384" width="9.140625" style="9"/>
  </cols>
  <sheetData>
    <row r="1" spans="1:15" s="27" customFormat="1" ht="23.25" x14ac:dyDescent="0.2">
      <c r="A1" s="1285" t="s">
        <v>507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</row>
    <row r="2" spans="1:15" x14ac:dyDescent="0.2">
      <c r="A2" s="1286" t="s">
        <v>478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</row>
    <row r="3" spans="1:15" x14ac:dyDescent="0.2">
      <c r="A3" s="1286" t="s">
        <v>1077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5" s="25" customFormat="1" ht="27.75" customHeight="1" x14ac:dyDescent="0.3">
      <c r="A4" s="615" t="s">
        <v>114</v>
      </c>
      <c r="B4" s="256"/>
      <c r="C4" s="256"/>
      <c r="D4" s="256"/>
      <c r="E4" s="1641"/>
      <c r="F4" s="1641"/>
      <c r="G4" s="1641"/>
      <c r="H4" s="1641"/>
      <c r="I4" s="256"/>
      <c r="J4" s="256"/>
      <c r="K4" s="256"/>
      <c r="L4" s="256"/>
      <c r="M4" s="257"/>
      <c r="N4" s="1109" t="s">
        <v>33</v>
      </c>
    </row>
    <row r="5" spans="1:15" s="25" customFormat="1" ht="24" customHeight="1" thickBot="1" x14ac:dyDescent="0.25">
      <c r="A5" s="1642" t="s">
        <v>994</v>
      </c>
      <c r="B5" s="1644" t="s">
        <v>654</v>
      </c>
      <c r="C5" s="1644"/>
      <c r="D5" s="1644"/>
      <c r="E5" s="1644"/>
      <c r="F5" s="1645" t="s">
        <v>653</v>
      </c>
      <c r="G5" s="1645"/>
      <c r="H5" s="1645"/>
      <c r="I5" s="1645"/>
      <c r="J5" s="1645" t="s">
        <v>655</v>
      </c>
      <c r="K5" s="1645"/>
      <c r="L5" s="1645"/>
      <c r="M5" s="1645"/>
      <c r="N5" s="1646" t="s">
        <v>631</v>
      </c>
    </row>
    <row r="6" spans="1:15" s="25" customFormat="1" ht="40.5" customHeight="1" x14ac:dyDescent="0.2">
      <c r="A6" s="1643"/>
      <c r="B6" s="693" t="s">
        <v>630</v>
      </c>
      <c r="C6" s="694" t="s">
        <v>338</v>
      </c>
      <c r="D6" s="694" t="s">
        <v>524</v>
      </c>
      <c r="E6" s="694" t="s">
        <v>523</v>
      </c>
      <c r="F6" s="693" t="s">
        <v>387</v>
      </c>
      <c r="G6" s="694" t="s">
        <v>338</v>
      </c>
      <c r="H6" s="694" t="s">
        <v>524</v>
      </c>
      <c r="I6" s="694" t="s">
        <v>523</v>
      </c>
      <c r="J6" s="693" t="s">
        <v>387</v>
      </c>
      <c r="K6" s="694" t="s">
        <v>338</v>
      </c>
      <c r="L6" s="694" t="s">
        <v>524</v>
      </c>
      <c r="M6" s="694" t="s">
        <v>523</v>
      </c>
      <c r="N6" s="1647"/>
    </row>
    <row r="7" spans="1:15" s="25" customFormat="1" ht="24.95" customHeight="1" thickBot="1" x14ac:dyDescent="0.3">
      <c r="A7" s="978">
        <v>2014</v>
      </c>
      <c r="B7" s="154">
        <f>E7+D7+C7</f>
        <v>168</v>
      </c>
      <c r="C7" s="154">
        <f t="shared" ref="C7:D12" si="0">K7+G7</f>
        <v>0</v>
      </c>
      <c r="D7" s="154">
        <f>L7+H7</f>
        <v>83</v>
      </c>
      <c r="E7" s="154">
        <f>M7+I7</f>
        <v>85</v>
      </c>
      <c r="F7" s="154">
        <f t="shared" ref="F7:F16" si="1">I7+H7+G7</f>
        <v>110</v>
      </c>
      <c r="G7" s="154">
        <v>0</v>
      </c>
      <c r="H7" s="712">
        <v>52</v>
      </c>
      <c r="I7" s="712">
        <v>58</v>
      </c>
      <c r="J7" s="154">
        <f t="shared" ref="J7:J16" si="2">M7+L7+K7</f>
        <v>58</v>
      </c>
      <c r="K7" s="154">
        <v>0</v>
      </c>
      <c r="L7" s="712">
        <v>31</v>
      </c>
      <c r="M7" s="712">
        <v>27</v>
      </c>
      <c r="N7" s="979">
        <v>2014</v>
      </c>
      <c r="O7" s="4"/>
    </row>
    <row r="8" spans="1:15" s="25" customFormat="1" ht="24.95" customHeight="1" thickTop="1" thickBot="1" x14ac:dyDescent="0.3">
      <c r="A8" s="954">
        <v>2015</v>
      </c>
      <c r="B8" s="150">
        <f t="shared" ref="B8:B16" si="3">E8+D8+C8</f>
        <v>197</v>
      </c>
      <c r="C8" s="150">
        <f t="shared" si="0"/>
        <v>0</v>
      </c>
      <c r="D8" s="150">
        <f t="shared" si="0"/>
        <v>95</v>
      </c>
      <c r="E8" s="150">
        <f t="shared" ref="E8:E16" si="4">M8+I8</f>
        <v>102</v>
      </c>
      <c r="F8" s="150">
        <f t="shared" si="1"/>
        <v>128</v>
      </c>
      <c r="G8" s="150">
        <v>0</v>
      </c>
      <c r="H8" s="178">
        <v>60</v>
      </c>
      <c r="I8" s="178">
        <v>68</v>
      </c>
      <c r="J8" s="150">
        <f t="shared" si="2"/>
        <v>69</v>
      </c>
      <c r="K8" s="150">
        <v>0</v>
      </c>
      <c r="L8" s="178">
        <v>35</v>
      </c>
      <c r="M8" s="178">
        <v>34</v>
      </c>
      <c r="N8" s="1174">
        <v>2015</v>
      </c>
      <c r="O8" s="4"/>
    </row>
    <row r="9" spans="1:15" s="25" customFormat="1" ht="24.95" customHeight="1" thickTop="1" thickBot="1" x14ac:dyDescent="0.3">
      <c r="A9" s="978">
        <v>2016</v>
      </c>
      <c r="B9" s="154">
        <f t="shared" si="3"/>
        <v>161</v>
      </c>
      <c r="C9" s="154">
        <f t="shared" si="0"/>
        <v>0</v>
      </c>
      <c r="D9" s="154">
        <f>L9+H9</f>
        <v>79</v>
      </c>
      <c r="E9" s="154">
        <f t="shared" si="4"/>
        <v>82</v>
      </c>
      <c r="F9" s="154">
        <f t="shared" si="1"/>
        <v>108</v>
      </c>
      <c r="G9" s="154">
        <v>0</v>
      </c>
      <c r="H9" s="712">
        <v>54</v>
      </c>
      <c r="I9" s="712">
        <v>54</v>
      </c>
      <c r="J9" s="154">
        <f t="shared" si="2"/>
        <v>53</v>
      </c>
      <c r="K9" s="154">
        <v>0</v>
      </c>
      <c r="L9" s="712">
        <v>25</v>
      </c>
      <c r="M9" s="712">
        <v>28</v>
      </c>
      <c r="N9" s="979">
        <v>2016</v>
      </c>
      <c r="O9" s="4"/>
    </row>
    <row r="10" spans="1:15" s="25" customFormat="1" ht="24.95" customHeight="1" thickTop="1" thickBot="1" x14ac:dyDescent="0.3">
      <c r="A10" s="954">
        <v>2017</v>
      </c>
      <c r="B10" s="150">
        <f t="shared" si="3"/>
        <v>151</v>
      </c>
      <c r="C10" s="150">
        <f t="shared" si="0"/>
        <v>0</v>
      </c>
      <c r="D10" s="150">
        <f>L10+H10</f>
        <v>68</v>
      </c>
      <c r="E10" s="150">
        <f t="shared" si="4"/>
        <v>83</v>
      </c>
      <c r="F10" s="150">
        <f t="shared" si="1"/>
        <v>107</v>
      </c>
      <c r="G10" s="150">
        <v>0</v>
      </c>
      <c r="H10" s="178">
        <v>53</v>
      </c>
      <c r="I10" s="178">
        <v>54</v>
      </c>
      <c r="J10" s="150">
        <f t="shared" si="2"/>
        <v>44</v>
      </c>
      <c r="K10" s="150">
        <v>0</v>
      </c>
      <c r="L10" s="178">
        <v>15</v>
      </c>
      <c r="M10" s="178">
        <v>29</v>
      </c>
      <c r="N10" s="1174">
        <v>2017</v>
      </c>
      <c r="O10" s="4"/>
    </row>
    <row r="11" spans="1:15" s="25" customFormat="1" ht="24.95" customHeight="1" thickTop="1" thickBot="1" x14ac:dyDescent="0.3">
      <c r="A11" s="978">
        <v>2018</v>
      </c>
      <c r="B11" s="154">
        <f t="shared" si="3"/>
        <v>172</v>
      </c>
      <c r="C11" s="154">
        <f t="shared" si="0"/>
        <v>0</v>
      </c>
      <c r="D11" s="154">
        <f>L11+H11</f>
        <v>89</v>
      </c>
      <c r="E11" s="154">
        <f t="shared" si="4"/>
        <v>83</v>
      </c>
      <c r="F11" s="154">
        <f t="shared" si="1"/>
        <v>117</v>
      </c>
      <c r="G11" s="154">
        <v>0</v>
      </c>
      <c r="H11" s="712">
        <v>59</v>
      </c>
      <c r="I11" s="712">
        <v>58</v>
      </c>
      <c r="J11" s="154">
        <f t="shared" si="2"/>
        <v>55</v>
      </c>
      <c r="K11" s="154">
        <v>0</v>
      </c>
      <c r="L11" s="712">
        <v>30</v>
      </c>
      <c r="M11" s="712">
        <v>25</v>
      </c>
      <c r="N11" s="979">
        <v>2018</v>
      </c>
      <c r="O11" s="4"/>
    </row>
    <row r="12" spans="1:15" s="25" customFormat="1" ht="24.95" customHeight="1" thickTop="1" thickBot="1" x14ac:dyDescent="0.3">
      <c r="A12" s="954">
        <v>2019</v>
      </c>
      <c r="B12" s="150">
        <f t="shared" si="3"/>
        <v>137</v>
      </c>
      <c r="C12" s="150">
        <f t="shared" si="0"/>
        <v>0</v>
      </c>
      <c r="D12" s="150">
        <f>L12+H12</f>
        <v>70</v>
      </c>
      <c r="E12" s="150">
        <f t="shared" si="4"/>
        <v>67</v>
      </c>
      <c r="F12" s="150">
        <f t="shared" si="1"/>
        <v>109</v>
      </c>
      <c r="G12" s="150">
        <v>0</v>
      </c>
      <c r="H12" s="178">
        <v>59</v>
      </c>
      <c r="I12" s="178">
        <v>50</v>
      </c>
      <c r="J12" s="150">
        <f t="shared" si="2"/>
        <v>28</v>
      </c>
      <c r="K12" s="150">
        <v>0</v>
      </c>
      <c r="L12" s="178">
        <v>11</v>
      </c>
      <c r="M12" s="178">
        <v>17</v>
      </c>
      <c r="N12" s="1174">
        <v>2019</v>
      </c>
      <c r="O12" s="4"/>
    </row>
    <row r="13" spans="1:15" s="25" customFormat="1" ht="24.95" customHeight="1" thickTop="1" thickBot="1" x14ac:dyDescent="0.3">
      <c r="A13" s="978">
        <v>2020</v>
      </c>
      <c r="B13" s="154">
        <f>E13+D13+C13</f>
        <v>153</v>
      </c>
      <c r="C13" s="154">
        <f t="shared" ref="C13:D16" si="5">K13+G13</f>
        <v>0</v>
      </c>
      <c r="D13" s="154">
        <f>L13+H13</f>
        <v>70</v>
      </c>
      <c r="E13" s="154">
        <f>M13+I13</f>
        <v>83</v>
      </c>
      <c r="F13" s="154">
        <f t="shared" si="1"/>
        <v>114</v>
      </c>
      <c r="G13" s="154">
        <v>0</v>
      </c>
      <c r="H13" s="712">
        <v>53</v>
      </c>
      <c r="I13" s="712">
        <v>61</v>
      </c>
      <c r="J13" s="154">
        <f t="shared" si="2"/>
        <v>39</v>
      </c>
      <c r="K13" s="154">
        <v>0</v>
      </c>
      <c r="L13" s="712">
        <v>17</v>
      </c>
      <c r="M13" s="712">
        <v>22</v>
      </c>
      <c r="N13" s="979">
        <v>2020</v>
      </c>
      <c r="O13" s="4"/>
    </row>
    <row r="14" spans="1:15" s="25" customFormat="1" ht="24.95" customHeight="1" thickTop="1" thickBot="1" x14ac:dyDescent="0.3">
      <c r="A14" s="954">
        <v>2021</v>
      </c>
      <c r="B14" s="150">
        <f t="shared" si="3"/>
        <v>132</v>
      </c>
      <c r="C14" s="150">
        <f t="shared" si="5"/>
        <v>0</v>
      </c>
      <c r="D14" s="150">
        <f t="shared" si="5"/>
        <v>57</v>
      </c>
      <c r="E14" s="150">
        <f t="shared" si="4"/>
        <v>75</v>
      </c>
      <c r="F14" s="150">
        <f t="shared" si="1"/>
        <v>81</v>
      </c>
      <c r="G14" s="150">
        <v>0</v>
      </c>
      <c r="H14" s="178">
        <v>38</v>
      </c>
      <c r="I14" s="178">
        <v>43</v>
      </c>
      <c r="J14" s="150">
        <f t="shared" si="2"/>
        <v>51</v>
      </c>
      <c r="K14" s="150">
        <v>0</v>
      </c>
      <c r="L14" s="178">
        <v>19</v>
      </c>
      <c r="M14" s="178">
        <v>32</v>
      </c>
      <c r="N14" s="1174">
        <v>2021</v>
      </c>
      <c r="O14" s="4"/>
    </row>
    <row r="15" spans="1:15" s="25" customFormat="1" ht="24.95" customHeight="1" thickTop="1" thickBot="1" x14ac:dyDescent="0.3">
      <c r="A15" s="978">
        <v>2022</v>
      </c>
      <c r="B15" s="154">
        <f t="shared" ref="B15" si="6">E15+D15+C15</f>
        <v>172</v>
      </c>
      <c r="C15" s="154">
        <f t="shared" ref="C15" si="7">K15+G15</f>
        <v>1</v>
      </c>
      <c r="D15" s="154">
        <f t="shared" ref="D15" si="8">L15+H15</f>
        <v>85</v>
      </c>
      <c r="E15" s="154">
        <f t="shared" si="4"/>
        <v>86</v>
      </c>
      <c r="F15" s="154">
        <f t="shared" ref="F15" si="9">I15+H15+G15</f>
        <v>120</v>
      </c>
      <c r="G15" s="154">
        <v>1</v>
      </c>
      <c r="H15" s="712">
        <v>57</v>
      </c>
      <c r="I15" s="712">
        <v>62</v>
      </c>
      <c r="J15" s="154">
        <f t="shared" ref="J15" si="10">M15+L15+K15</f>
        <v>52</v>
      </c>
      <c r="K15" s="154">
        <v>0</v>
      </c>
      <c r="L15" s="712">
        <v>28</v>
      </c>
      <c r="M15" s="712">
        <v>24</v>
      </c>
      <c r="N15" s="979">
        <v>2022</v>
      </c>
      <c r="O15" s="4"/>
    </row>
    <row r="16" spans="1:15" s="25" customFormat="1" ht="24.95" customHeight="1" thickTop="1" thickBot="1" x14ac:dyDescent="0.3">
      <c r="A16" s="954">
        <v>2023</v>
      </c>
      <c r="B16" s="150">
        <f t="shared" si="3"/>
        <v>151</v>
      </c>
      <c r="C16" s="150">
        <f t="shared" si="5"/>
        <v>2</v>
      </c>
      <c r="D16" s="150">
        <f t="shared" si="5"/>
        <v>62</v>
      </c>
      <c r="E16" s="150">
        <f t="shared" si="4"/>
        <v>87</v>
      </c>
      <c r="F16" s="150">
        <f t="shared" si="1"/>
        <v>113</v>
      </c>
      <c r="G16" s="150">
        <v>2</v>
      </c>
      <c r="H16" s="178">
        <v>42</v>
      </c>
      <c r="I16" s="178">
        <v>69</v>
      </c>
      <c r="J16" s="150">
        <f t="shared" si="2"/>
        <v>38</v>
      </c>
      <c r="K16" s="150">
        <v>0</v>
      </c>
      <c r="L16" s="178">
        <v>20</v>
      </c>
      <c r="M16" s="178">
        <v>18</v>
      </c>
      <c r="N16" s="1174">
        <v>2023</v>
      </c>
      <c r="O16" s="4"/>
    </row>
    <row r="17" ht="16.5" thickTop="1" x14ac:dyDescent="0.2"/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4"/>
  <dimension ref="A1:O19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0.7109375" style="38" customWidth="1"/>
    <col min="2" max="13" width="7.85546875" style="38" customWidth="1"/>
    <col min="14" max="14" width="20.7109375" style="38" customWidth="1"/>
    <col min="15" max="15" width="12.7109375" style="25" bestFit="1" customWidth="1"/>
    <col min="16" max="259" width="9.140625" style="25"/>
    <col min="260" max="260" width="20.7109375" style="25" customWidth="1"/>
    <col min="261" max="269" width="8.7109375" style="25" customWidth="1"/>
    <col min="270" max="270" width="20.7109375" style="25" customWidth="1"/>
    <col min="271" max="271" width="12.7109375" style="25" bestFit="1" customWidth="1"/>
    <col min="272" max="515" width="9.140625" style="25"/>
    <col min="516" max="516" width="20.7109375" style="25" customWidth="1"/>
    <col min="517" max="525" width="8.7109375" style="25" customWidth="1"/>
    <col min="526" max="526" width="20.7109375" style="25" customWidth="1"/>
    <col min="527" max="527" width="12.7109375" style="25" bestFit="1" customWidth="1"/>
    <col min="528" max="771" width="9.140625" style="25"/>
    <col min="772" max="772" width="20.7109375" style="25" customWidth="1"/>
    <col min="773" max="781" width="8.7109375" style="25" customWidth="1"/>
    <col min="782" max="782" width="20.7109375" style="25" customWidth="1"/>
    <col min="783" max="783" width="12.7109375" style="25" bestFit="1" customWidth="1"/>
    <col min="784" max="1027" width="9.140625" style="25"/>
    <col min="1028" max="1028" width="20.7109375" style="25" customWidth="1"/>
    <col min="1029" max="1037" width="8.7109375" style="25" customWidth="1"/>
    <col min="1038" max="1038" width="20.7109375" style="25" customWidth="1"/>
    <col min="1039" max="1039" width="12.7109375" style="25" bestFit="1" customWidth="1"/>
    <col min="1040" max="1283" width="9.140625" style="25"/>
    <col min="1284" max="1284" width="20.7109375" style="25" customWidth="1"/>
    <col min="1285" max="1293" width="8.7109375" style="25" customWidth="1"/>
    <col min="1294" max="1294" width="20.7109375" style="25" customWidth="1"/>
    <col min="1295" max="1295" width="12.7109375" style="25" bestFit="1" customWidth="1"/>
    <col min="1296" max="1539" width="9.140625" style="25"/>
    <col min="1540" max="1540" width="20.7109375" style="25" customWidth="1"/>
    <col min="1541" max="1549" width="8.7109375" style="25" customWidth="1"/>
    <col min="1550" max="1550" width="20.7109375" style="25" customWidth="1"/>
    <col min="1551" max="1551" width="12.7109375" style="25" bestFit="1" customWidth="1"/>
    <col min="1552" max="1795" width="9.140625" style="25"/>
    <col min="1796" max="1796" width="20.7109375" style="25" customWidth="1"/>
    <col min="1797" max="1805" width="8.7109375" style="25" customWidth="1"/>
    <col min="1806" max="1806" width="20.7109375" style="25" customWidth="1"/>
    <col min="1807" max="1807" width="12.7109375" style="25" bestFit="1" customWidth="1"/>
    <col min="1808" max="2051" width="9.140625" style="25"/>
    <col min="2052" max="2052" width="20.7109375" style="25" customWidth="1"/>
    <col min="2053" max="2061" width="8.7109375" style="25" customWidth="1"/>
    <col min="2062" max="2062" width="20.7109375" style="25" customWidth="1"/>
    <col min="2063" max="2063" width="12.7109375" style="25" bestFit="1" customWidth="1"/>
    <col min="2064" max="2307" width="9.140625" style="25"/>
    <col min="2308" max="2308" width="20.7109375" style="25" customWidth="1"/>
    <col min="2309" max="2317" width="8.7109375" style="25" customWidth="1"/>
    <col min="2318" max="2318" width="20.7109375" style="25" customWidth="1"/>
    <col min="2319" max="2319" width="12.7109375" style="25" bestFit="1" customWidth="1"/>
    <col min="2320" max="2563" width="9.140625" style="25"/>
    <col min="2564" max="2564" width="20.7109375" style="25" customWidth="1"/>
    <col min="2565" max="2573" width="8.7109375" style="25" customWidth="1"/>
    <col min="2574" max="2574" width="20.7109375" style="25" customWidth="1"/>
    <col min="2575" max="2575" width="12.7109375" style="25" bestFit="1" customWidth="1"/>
    <col min="2576" max="2819" width="9.140625" style="25"/>
    <col min="2820" max="2820" width="20.7109375" style="25" customWidth="1"/>
    <col min="2821" max="2829" width="8.7109375" style="25" customWidth="1"/>
    <col min="2830" max="2830" width="20.7109375" style="25" customWidth="1"/>
    <col min="2831" max="2831" width="12.7109375" style="25" bestFit="1" customWidth="1"/>
    <col min="2832" max="3075" width="9.140625" style="25"/>
    <col min="3076" max="3076" width="20.7109375" style="25" customWidth="1"/>
    <col min="3077" max="3085" width="8.7109375" style="25" customWidth="1"/>
    <col min="3086" max="3086" width="20.7109375" style="25" customWidth="1"/>
    <col min="3087" max="3087" width="12.7109375" style="25" bestFit="1" customWidth="1"/>
    <col min="3088" max="3331" width="9.140625" style="25"/>
    <col min="3332" max="3332" width="20.7109375" style="25" customWidth="1"/>
    <col min="3333" max="3341" width="8.7109375" style="25" customWidth="1"/>
    <col min="3342" max="3342" width="20.7109375" style="25" customWidth="1"/>
    <col min="3343" max="3343" width="12.7109375" style="25" bestFit="1" customWidth="1"/>
    <col min="3344" max="3587" width="9.140625" style="25"/>
    <col min="3588" max="3588" width="20.7109375" style="25" customWidth="1"/>
    <col min="3589" max="3597" width="8.7109375" style="25" customWidth="1"/>
    <col min="3598" max="3598" width="20.7109375" style="25" customWidth="1"/>
    <col min="3599" max="3599" width="12.7109375" style="25" bestFit="1" customWidth="1"/>
    <col min="3600" max="3843" width="9.140625" style="25"/>
    <col min="3844" max="3844" width="20.7109375" style="25" customWidth="1"/>
    <col min="3845" max="3853" width="8.7109375" style="25" customWidth="1"/>
    <col min="3854" max="3854" width="20.7109375" style="25" customWidth="1"/>
    <col min="3855" max="3855" width="12.7109375" style="25" bestFit="1" customWidth="1"/>
    <col min="3856" max="4099" width="9.140625" style="25"/>
    <col min="4100" max="4100" width="20.7109375" style="25" customWidth="1"/>
    <col min="4101" max="4109" width="8.7109375" style="25" customWidth="1"/>
    <col min="4110" max="4110" width="20.7109375" style="25" customWidth="1"/>
    <col min="4111" max="4111" width="12.7109375" style="25" bestFit="1" customWidth="1"/>
    <col min="4112" max="4355" width="9.140625" style="25"/>
    <col min="4356" max="4356" width="20.7109375" style="25" customWidth="1"/>
    <col min="4357" max="4365" width="8.7109375" style="25" customWidth="1"/>
    <col min="4366" max="4366" width="20.7109375" style="25" customWidth="1"/>
    <col min="4367" max="4367" width="12.7109375" style="25" bestFit="1" customWidth="1"/>
    <col min="4368" max="4611" width="9.140625" style="25"/>
    <col min="4612" max="4612" width="20.7109375" style="25" customWidth="1"/>
    <col min="4613" max="4621" width="8.7109375" style="25" customWidth="1"/>
    <col min="4622" max="4622" width="20.7109375" style="25" customWidth="1"/>
    <col min="4623" max="4623" width="12.7109375" style="25" bestFit="1" customWidth="1"/>
    <col min="4624" max="4867" width="9.140625" style="25"/>
    <col min="4868" max="4868" width="20.7109375" style="25" customWidth="1"/>
    <col min="4869" max="4877" width="8.7109375" style="25" customWidth="1"/>
    <col min="4878" max="4878" width="20.7109375" style="25" customWidth="1"/>
    <col min="4879" max="4879" width="12.7109375" style="25" bestFit="1" customWidth="1"/>
    <col min="4880" max="5123" width="9.140625" style="25"/>
    <col min="5124" max="5124" width="20.7109375" style="25" customWidth="1"/>
    <col min="5125" max="5133" width="8.7109375" style="25" customWidth="1"/>
    <col min="5134" max="5134" width="20.7109375" style="25" customWidth="1"/>
    <col min="5135" max="5135" width="12.7109375" style="25" bestFit="1" customWidth="1"/>
    <col min="5136" max="5379" width="9.140625" style="25"/>
    <col min="5380" max="5380" width="20.7109375" style="25" customWidth="1"/>
    <col min="5381" max="5389" width="8.7109375" style="25" customWidth="1"/>
    <col min="5390" max="5390" width="20.7109375" style="25" customWidth="1"/>
    <col min="5391" max="5391" width="12.7109375" style="25" bestFit="1" customWidth="1"/>
    <col min="5392" max="5635" width="9.140625" style="25"/>
    <col min="5636" max="5636" width="20.7109375" style="25" customWidth="1"/>
    <col min="5637" max="5645" width="8.7109375" style="25" customWidth="1"/>
    <col min="5646" max="5646" width="20.7109375" style="25" customWidth="1"/>
    <col min="5647" max="5647" width="12.7109375" style="25" bestFit="1" customWidth="1"/>
    <col min="5648" max="5891" width="9.140625" style="25"/>
    <col min="5892" max="5892" width="20.7109375" style="25" customWidth="1"/>
    <col min="5893" max="5901" width="8.7109375" style="25" customWidth="1"/>
    <col min="5902" max="5902" width="20.7109375" style="25" customWidth="1"/>
    <col min="5903" max="5903" width="12.7109375" style="25" bestFit="1" customWidth="1"/>
    <col min="5904" max="6147" width="9.140625" style="25"/>
    <col min="6148" max="6148" width="20.7109375" style="25" customWidth="1"/>
    <col min="6149" max="6157" width="8.7109375" style="25" customWidth="1"/>
    <col min="6158" max="6158" width="20.7109375" style="25" customWidth="1"/>
    <col min="6159" max="6159" width="12.7109375" style="25" bestFit="1" customWidth="1"/>
    <col min="6160" max="6403" width="9.140625" style="25"/>
    <col min="6404" max="6404" width="20.7109375" style="25" customWidth="1"/>
    <col min="6405" max="6413" width="8.7109375" style="25" customWidth="1"/>
    <col min="6414" max="6414" width="20.7109375" style="25" customWidth="1"/>
    <col min="6415" max="6415" width="12.7109375" style="25" bestFit="1" customWidth="1"/>
    <col min="6416" max="6659" width="9.140625" style="25"/>
    <col min="6660" max="6660" width="20.7109375" style="25" customWidth="1"/>
    <col min="6661" max="6669" width="8.7109375" style="25" customWidth="1"/>
    <col min="6670" max="6670" width="20.7109375" style="25" customWidth="1"/>
    <col min="6671" max="6671" width="12.7109375" style="25" bestFit="1" customWidth="1"/>
    <col min="6672" max="6915" width="9.140625" style="25"/>
    <col min="6916" max="6916" width="20.7109375" style="25" customWidth="1"/>
    <col min="6917" max="6925" width="8.7109375" style="25" customWidth="1"/>
    <col min="6926" max="6926" width="20.7109375" style="25" customWidth="1"/>
    <col min="6927" max="6927" width="12.7109375" style="25" bestFit="1" customWidth="1"/>
    <col min="6928" max="7171" width="9.140625" style="25"/>
    <col min="7172" max="7172" width="20.7109375" style="25" customWidth="1"/>
    <col min="7173" max="7181" width="8.7109375" style="25" customWidth="1"/>
    <col min="7182" max="7182" width="20.7109375" style="25" customWidth="1"/>
    <col min="7183" max="7183" width="12.7109375" style="25" bestFit="1" customWidth="1"/>
    <col min="7184" max="7427" width="9.140625" style="25"/>
    <col min="7428" max="7428" width="20.7109375" style="25" customWidth="1"/>
    <col min="7429" max="7437" width="8.7109375" style="25" customWidth="1"/>
    <col min="7438" max="7438" width="20.7109375" style="25" customWidth="1"/>
    <col min="7439" max="7439" width="12.7109375" style="25" bestFit="1" customWidth="1"/>
    <col min="7440" max="7683" width="9.140625" style="25"/>
    <col min="7684" max="7684" width="20.7109375" style="25" customWidth="1"/>
    <col min="7685" max="7693" width="8.7109375" style="25" customWidth="1"/>
    <col min="7694" max="7694" width="20.7109375" style="25" customWidth="1"/>
    <col min="7695" max="7695" width="12.7109375" style="25" bestFit="1" customWidth="1"/>
    <col min="7696" max="7939" width="9.140625" style="25"/>
    <col min="7940" max="7940" width="20.7109375" style="25" customWidth="1"/>
    <col min="7941" max="7949" width="8.7109375" style="25" customWidth="1"/>
    <col min="7950" max="7950" width="20.7109375" style="25" customWidth="1"/>
    <col min="7951" max="7951" width="12.7109375" style="25" bestFit="1" customWidth="1"/>
    <col min="7952" max="8195" width="9.140625" style="25"/>
    <col min="8196" max="8196" width="20.7109375" style="25" customWidth="1"/>
    <col min="8197" max="8205" width="8.7109375" style="25" customWidth="1"/>
    <col min="8206" max="8206" width="20.7109375" style="25" customWidth="1"/>
    <col min="8207" max="8207" width="12.7109375" style="25" bestFit="1" customWidth="1"/>
    <col min="8208" max="8451" width="9.140625" style="25"/>
    <col min="8452" max="8452" width="20.7109375" style="25" customWidth="1"/>
    <col min="8453" max="8461" width="8.7109375" style="25" customWidth="1"/>
    <col min="8462" max="8462" width="20.7109375" style="25" customWidth="1"/>
    <col min="8463" max="8463" width="12.7109375" style="25" bestFit="1" customWidth="1"/>
    <col min="8464" max="8707" width="9.140625" style="25"/>
    <col min="8708" max="8708" width="20.7109375" style="25" customWidth="1"/>
    <col min="8709" max="8717" width="8.7109375" style="25" customWidth="1"/>
    <col min="8718" max="8718" width="20.7109375" style="25" customWidth="1"/>
    <col min="8719" max="8719" width="12.7109375" style="25" bestFit="1" customWidth="1"/>
    <col min="8720" max="8963" width="9.140625" style="25"/>
    <col min="8964" max="8964" width="20.7109375" style="25" customWidth="1"/>
    <col min="8965" max="8973" width="8.7109375" style="25" customWidth="1"/>
    <col min="8974" max="8974" width="20.7109375" style="25" customWidth="1"/>
    <col min="8975" max="8975" width="12.7109375" style="25" bestFit="1" customWidth="1"/>
    <col min="8976" max="9219" width="9.140625" style="25"/>
    <col min="9220" max="9220" width="20.7109375" style="25" customWidth="1"/>
    <col min="9221" max="9229" width="8.7109375" style="25" customWidth="1"/>
    <col min="9230" max="9230" width="20.7109375" style="25" customWidth="1"/>
    <col min="9231" max="9231" width="12.7109375" style="25" bestFit="1" customWidth="1"/>
    <col min="9232" max="9475" width="9.140625" style="25"/>
    <col min="9476" max="9476" width="20.7109375" style="25" customWidth="1"/>
    <col min="9477" max="9485" width="8.7109375" style="25" customWidth="1"/>
    <col min="9486" max="9486" width="20.7109375" style="25" customWidth="1"/>
    <col min="9487" max="9487" width="12.7109375" style="25" bestFit="1" customWidth="1"/>
    <col min="9488" max="9731" width="9.140625" style="25"/>
    <col min="9732" max="9732" width="20.7109375" style="25" customWidth="1"/>
    <col min="9733" max="9741" width="8.7109375" style="25" customWidth="1"/>
    <col min="9742" max="9742" width="20.7109375" style="25" customWidth="1"/>
    <col min="9743" max="9743" width="12.7109375" style="25" bestFit="1" customWidth="1"/>
    <col min="9744" max="9987" width="9.140625" style="25"/>
    <col min="9988" max="9988" width="20.7109375" style="25" customWidth="1"/>
    <col min="9989" max="9997" width="8.7109375" style="25" customWidth="1"/>
    <col min="9998" max="9998" width="20.7109375" style="25" customWidth="1"/>
    <col min="9999" max="9999" width="12.7109375" style="25" bestFit="1" customWidth="1"/>
    <col min="10000" max="10243" width="9.140625" style="25"/>
    <col min="10244" max="10244" width="20.7109375" style="25" customWidth="1"/>
    <col min="10245" max="10253" width="8.7109375" style="25" customWidth="1"/>
    <col min="10254" max="10254" width="20.7109375" style="25" customWidth="1"/>
    <col min="10255" max="10255" width="12.7109375" style="25" bestFit="1" customWidth="1"/>
    <col min="10256" max="10499" width="9.140625" style="25"/>
    <col min="10500" max="10500" width="20.7109375" style="25" customWidth="1"/>
    <col min="10501" max="10509" width="8.7109375" style="25" customWidth="1"/>
    <col min="10510" max="10510" width="20.7109375" style="25" customWidth="1"/>
    <col min="10511" max="10511" width="12.7109375" style="25" bestFit="1" customWidth="1"/>
    <col min="10512" max="10755" width="9.140625" style="25"/>
    <col min="10756" max="10756" width="20.7109375" style="25" customWidth="1"/>
    <col min="10757" max="10765" width="8.7109375" style="25" customWidth="1"/>
    <col min="10766" max="10766" width="20.7109375" style="25" customWidth="1"/>
    <col min="10767" max="10767" width="12.7109375" style="25" bestFit="1" customWidth="1"/>
    <col min="10768" max="11011" width="9.140625" style="25"/>
    <col min="11012" max="11012" width="20.7109375" style="25" customWidth="1"/>
    <col min="11013" max="11021" width="8.7109375" style="25" customWidth="1"/>
    <col min="11022" max="11022" width="20.7109375" style="25" customWidth="1"/>
    <col min="11023" max="11023" width="12.7109375" style="25" bestFit="1" customWidth="1"/>
    <col min="11024" max="11267" width="9.140625" style="25"/>
    <col min="11268" max="11268" width="20.7109375" style="25" customWidth="1"/>
    <col min="11269" max="11277" width="8.7109375" style="25" customWidth="1"/>
    <col min="11278" max="11278" width="20.7109375" style="25" customWidth="1"/>
    <col min="11279" max="11279" width="12.7109375" style="25" bestFit="1" customWidth="1"/>
    <col min="11280" max="11523" width="9.140625" style="25"/>
    <col min="11524" max="11524" width="20.7109375" style="25" customWidth="1"/>
    <col min="11525" max="11533" width="8.7109375" style="25" customWidth="1"/>
    <col min="11534" max="11534" width="20.7109375" style="25" customWidth="1"/>
    <col min="11535" max="11535" width="12.7109375" style="25" bestFit="1" customWidth="1"/>
    <col min="11536" max="11779" width="9.140625" style="25"/>
    <col min="11780" max="11780" width="20.7109375" style="25" customWidth="1"/>
    <col min="11781" max="11789" width="8.7109375" style="25" customWidth="1"/>
    <col min="11790" max="11790" width="20.7109375" style="25" customWidth="1"/>
    <col min="11791" max="11791" width="12.7109375" style="25" bestFit="1" customWidth="1"/>
    <col min="11792" max="12035" width="9.140625" style="25"/>
    <col min="12036" max="12036" width="20.7109375" style="25" customWidth="1"/>
    <col min="12037" max="12045" width="8.7109375" style="25" customWidth="1"/>
    <col min="12046" max="12046" width="20.7109375" style="25" customWidth="1"/>
    <col min="12047" max="12047" width="12.7109375" style="25" bestFit="1" customWidth="1"/>
    <col min="12048" max="12291" width="9.140625" style="25"/>
    <col min="12292" max="12292" width="20.7109375" style="25" customWidth="1"/>
    <col min="12293" max="12301" width="8.7109375" style="25" customWidth="1"/>
    <col min="12302" max="12302" width="20.7109375" style="25" customWidth="1"/>
    <col min="12303" max="12303" width="12.7109375" style="25" bestFit="1" customWidth="1"/>
    <col min="12304" max="12547" width="9.140625" style="25"/>
    <col min="12548" max="12548" width="20.7109375" style="25" customWidth="1"/>
    <col min="12549" max="12557" width="8.7109375" style="25" customWidth="1"/>
    <col min="12558" max="12558" width="20.7109375" style="25" customWidth="1"/>
    <col min="12559" max="12559" width="12.7109375" style="25" bestFit="1" customWidth="1"/>
    <col min="12560" max="12803" width="9.140625" style="25"/>
    <col min="12804" max="12804" width="20.7109375" style="25" customWidth="1"/>
    <col min="12805" max="12813" width="8.7109375" style="25" customWidth="1"/>
    <col min="12814" max="12814" width="20.7109375" style="25" customWidth="1"/>
    <col min="12815" max="12815" width="12.7109375" style="25" bestFit="1" customWidth="1"/>
    <col min="12816" max="13059" width="9.140625" style="25"/>
    <col min="13060" max="13060" width="20.7109375" style="25" customWidth="1"/>
    <col min="13061" max="13069" width="8.7109375" style="25" customWidth="1"/>
    <col min="13070" max="13070" width="20.7109375" style="25" customWidth="1"/>
    <col min="13071" max="13071" width="12.7109375" style="25" bestFit="1" customWidth="1"/>
    <col min="13072" max="13315" width="9.140625" style="25"/>
    <col min="13316" max="13316" width="20.7109375" style="25" customWidth="1"/>
    <col min="13317" max="13325" width="8.7109375" style="25" customWidth="1"/>
    <col min="13326" max="13326" width="20.7109375" style="25" customWidth="1"/>
    <col min="13327" max="13327" width="12.7109375" style="25" bestFit="1" customWidth="1"/>
    <col min="13328" max="13571" width="9.140625" style="25"/>
    <col min="13572" max="13572" width="20.7109375" style="25" customWidth="1"/>
    <col min="13573" max="13581" width="8.7109375" style="25" customWidth="1"/>
    <col min="13582" max="13582" width="20.7109375" style="25" customWidth="1"/>
    <col min="13583" max="13583" width="12.7109375" style="25" bestFit="1" customWidth="1"/>
    <col min="13584" max="13827" width="9.140625" style="25"/>
    <col min="13828" max="13828" width="20.7109375" style="25" customWidth="1"/>
    <col min="13829" max="13837" width="8.7109375" style="25" customWidth="1"/>
    <col min="13838" max="13838" width="20.7109375" style="25" customWidth="1"/>
    <col min="13839" max="13839" width="12.7109375" style="25" bestFit="1" customWidth="1"/>
    <col min="13840" max="14083" width="9.140625" style="25"/>
    <col min="14084" max="14084" width="20.7109375" style="25" customWidth="1"/>
    <col min="14085" max="14093" width="8.7109375" style="25" customWidth="1"/>
    <col min="14094" max="14094" width="20.7109375" style="25" customWidth="1"/>
    <col min="14095" max="14095" width="12.7109375" style="25" bestFit="1" customWidth="1"/>
    <col min="14096" max="14339" width="9.140625" style="25"/>
    <col min="14340" max="14340" width="20.7109375" style="25" customWidth="1"/>
    <col min="14341" max="14349" width="8.7109375" style="25" customWidth="1"/>
    <col min="14350" max="14350" width="20.7109375" style="25" customWidth="1"/>
    <col min="14351" max="14351" width="12.7109375" style="25" bestFit="1" customWidth="1"/>
    <col min="14352" max="14595" width="9.140625" style="25"/>
    <col min="14596" max="14596" width="20.7109375" style="25" customWidth="1"/>
    <col min="14597" max="14605" width="8.7109375" style="25" customWidth="1"/>
    <col min="14606" max="14606" width="20.7109375" style="25" customWidth="1"/>
    <col min="14607" max="14607" width="12.7109375" style="25" bestFit="1" customWidth="1"/>
    <col min="14608" max="14851" width="9.140625" style="25"/>
    <col min="14852" max="14852" width="20.7109375" style="25" customWidth="1"/>
    <col min="14853" max="14861" width="8.7109375" style="25" customWidth="1"/>
    <col min="14862" max="14862" width="20.7109375" style="25" customWidth="1"/>
    <col min="14863" max="14863" width="12.7109375" style="25" bestFit="1" customWidth="1"/>
    <col min="14864" max="15107" width="9.140625" style="25"/>
    <col min="15108" max="15108" width="20.7109375" style="25" customWidth="1"/>
    <col min="15109" max="15117" width="8.7109375" style="25" customWidth="1"/>
    <col min="15118" max="15118" width="20.7109375" style="25" customWidth="1"/>
    <col min="15119" max="15119" width="12.7109375" style="25" bestFit="1" customWidth="1"/>
    <col min="15120" max="15363" width="9.140625" style="25"/>
    <col min="15364" max="15364" width="20.7109375" style="25" customWidth="1"/>
    <col min="15365" max="15373" width="8.7109375" style="25" customWidth="1"/>
    <col min="15374" max="15374" width="20.7109375" style="25" customWidth="1"/>
    <col min="15375" max="15375" width="12.7109375" style="25" bestFit="1" customWidth="1"/>
    <col min="15376" max="15619" width="9.140625" style="25"/>
    <col min="15620" max="15620" width="20.7109375" style="25" customWidth="1"/>
    <col min="15621" max="15629" width="8.7109375" style="25" customWidth="1"/>
    <col min="15630" max="15630" width="20.7109375" style="25" customWidth="1"/>
    <col min="15631" max="15631" width="12.7109375" style="25" bestFit="1" customWidth="1"/>
    <col min="15632" max="15875" width="9.140625" style="25"/>
    <col min="15876" max="15876" width="20.7109375" style="25" customWidth="1"/>
    <col min="15877" max="15885" width="8.7109375" style="25" customWidth="1"/>
    <col min="15886" max="15886" width="20.7109375" style="25" customWidth="1"/>
    <col min="15887" max="15887" width="12.7109375" style="25" bestFit="1" customWidth="1"/>
    <col min="15888" max="16131" width="9.140625" style="25"/>
    <col min="16132" max="16132" width="20.7109375" style="25" customWidth="1"/>
    <col min="16133" max="16141" width="8.7109375" style="25" customWidth="1"/>
    <col min="16142" max="16142" width="20.7109375" style="25" customWidth="1"/>
    <col min="16143" max="16143" width="12.7109375" style="25" bestFit="1" customWidth="1"/>
    <col min="16144" max="16384" width="9.140625" style="25"/>
  </cols>
  <sheetData>
    <row r="1" spans="1:15" ht="23.25" x14ac:dyDescent="0.25">
      <c r="A1" s="1285" t="s">
        <v>400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4"/>
    </row>
    <row r="2" spans="1:15" ht="15.75" x14ac:dyDescent="0.25">
      <c r="A2" s="1286" t="s">
        <v>418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4"/>
    </row>
    <row r="3" spans="1:15" ht="15.75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4"/>
    </row>
    <row r="4" spans="1:15" ht="27.75" customHeight="1" x14ac:dyDescent="0.3">
      <c r="A4" s="615" t="s">
        <v>124</v>
      </c>
      <c r="B4" s="256"/>
      <c r="C4" s="256"/>
      <c r="D4" s="256"/>
      <c r="E4" s="1641"/>
      <c r="F4" s="1641"/>
      <c r="G4" s="1641"/>
      <c r="H4" s="1641"/>
      <c r="I4" s="256"/>
      <c r="J4" s="256"/>
      <c r="K4" s="256"/>
      <c r="L4" s="256"/>
      <c r="M4" s="257"/>
      <c r="N4" s="1109" t="s">
        <v>125</v>
      </c>
    </row>
    <row r="5" spans="1:15" ht="24.75" customHeight="1" x14ac:dyDescent="0.2">
      <c r="A5" s="1648" t="s">
        <v>819</v>
      </c>
      <c r="B5" s="1644" t="s">
        <v>654</v>
      </c>
      <c r="C5" s="1644"/>
      <c r="D5" s="1644"/>
      <c r="E5" s="1644"/>
      <c r="F5" s="1645" t="s">
        <v>653</v>
      </c>
      <c r="G5" s="1645"/>
      <c r="H5" s="1645"/>
      <c r="I5" s="1645"/>
      <c r="J5" s="1645" t="s">
        <v>655</v>
      </c>
      <c r="K5" s="1645"/>
      <c r="L5" s="1645"/>
      <c r="M5" s="1645"/>
      <c r="N5" s="1650" t="s">
        <v>712</v>
      </c>
    </row>
    <row r="6" spans="1:15" ht="35.25" customHeight="1" x14ac:dyDescent="0.2">
      <c r="A6" s="1649"/>
      <c r="B6" s="343" t="s">
        <v>630</v>
      </c>
      <c r="C6" s="344" t="s">
        <v>338</v>
      </c>
      <c r="D6" s="344" t="s">
        <v>524</v>
      </c>
      <c r="E6" s="344" t="s">
        <v>523</v>
      </c>
      <c r="F6" s="343" t="s">
        <v>387</v>
      </c>
      <c r="G6" s="344" t="s">
        <v>338</v>
      </c>
      <c r="H6" s="344" t="s">
        <v>524</v>
      </c>
      <c r="I6" s="344" t="s">
        <v>523</v>
      </c>
      <c r="J6" s="343" t="s">
        <v>387</v>
      </c>
      <c r="K6" s="344" t="s">
        <v>338</v>
      </c>
      <c r="L6" s="344" t="s">
        <v>524</v>
      </c>
      <c r="M6" s="344" t="s">
        <v>523</v>
      </c>
      <c r="N6" s="1651"/>
    </row>
    <row r="7" spans="1:15" ht="25.5" customHeight="1" thickBot="1" x14ac:dyDescent="0.25">
      <c r="A7" s="1052" t="s">
        <v>539</v>
      </c>
      <c r="B7" s="1053">
        <f>E7+D7+C7</f>
        <v>23</v>
      </c>
      <c r="C7" s="1053">
        <v>0</v>
      </c>
      <c r="D7" s="1053">
        <v>10</v>
      </c>
      <c r="E7" s="1053">
        <f>M7+I7</f>
        <v>13</v>
      </c>
      <c r="F7" s="1053">
        <f>I7+H7+G7</f>
        <v>18</v>
      </c>
      <c r="G7" s="1053">
        <v>0</v>
      </c>
      <c r="H7" s="1054">
        <v>7</v>
      </c>
      <c r="I7" s="1054">
        <v>11</v>
      </c>
      <c r="J7" s="1053">
        <f>M7+L7+K7</f>
        <v>5</v>
      </c>
      <c r="K7" s="1053">
        <v>0</v>
      </c>
      <c r="L7" s="1054">
        <v>3</v>
      </c>
      <c r="M7" s="1054">
        <v>2</v>
      </c>
      <c r="N7" s="1055" t="s">
        <v>35</v>
      </c>
    </row>
    <row r="8" spans="1:15" ht="24.95" customHeight="1" thickTop="1" x14ac:dyDescent="0.25">
      <c r="A8" s="1033" t="s">
        <v>540</v>
      </c>
      <c r="B8" s="153">
        <f t="shared" ref="B8:B15" si="0">E8+D8+C8</f>
        <v>10</v>
      </c>
      <c r="C8" s="153">
        <v>0</v>
      </c>
      <c r="D8" s="153">
        <v>2</v>
      </c>
      <c r="E8" s="153">
        <f>M8+I8</f>
        <v>8</v>
      </c>
      <c r="F8" s="153">
        <f>I8+H8+G8</f>
        <v>7</v>
      </c>
      <c r="G8" s="153">
        <v>0</v>
      </c>
      <c r="H8" s="180">
        <v>0</v>
      </c>
      <c r="I8" s="180">
        <v>7</v>
      </c>
      <c r="J8" s="153">
        <f t="shared" ref="J8:J16" si="1">M8+L8+K8</f>
        <v>3</v>
      </c>
      <c r="K8" s="153">
        <v>0</v>
      </c>
      <c r="L8" s="180">
        <v>2</v>
      </c>
      <c r="M8" s="180">
        <v>1</v>
      </c>
      <c r="N8" s="531" t="s">
        <v>36</v>
      </c>
      <c r="O8" s="4"/>
    </row>
    <row r="9" spans="1:15" ht="24.95" customHeight="1" thickBot="1" x14ac:dyDescent="0.3">
      <c r="A9" s="486" t="s">
        <v>541</v>
      </c>
      <c r="B9" s="146">
        <f t="shared" si="0"/>
        <v>4</v>
      </c>
      <c r="C9" s="146">
        <v>0</v>
      </c>
      <c r="D9" s="146">
        <v>4</v>
      </c>
      <c r="E9" s="146">
        <v>0</v>
      </c>
      <c r="F9" s="146">
        <f t="shared" ref="F9:F15" si="2">I9+H9+G9</f>
        <v>3</v>
      </c>
      <c r="G9" s="146">
        <v>0</v>
      </c>
      <c r="H9" s="176">
        <v>3</v>
      </c>
      <c r="I9" s="176">
        <v>0</v>
      </c>
      <c r="J9" s="146">
        <f t="shared" ref="J9:J14" si="3">M9+L9+K9</f>
        <v>1</v>
      </c>
      <c r="K9" s="146">
        <v>0</v>
      </c>
      <c r="L9" s="176">
        <v>1</v>
      </c>
      <c r="M9" s="176">
        <v>0</v>
      </c>
      <c r="N9" s="432" t="s">
        <v>37</v>
      </c>
      <c r="O9" s="4"/>
    </row>
    <row r="10" spans="1:15" ht="24.95" customHeight="1" thickTop="1" x14ac:dyDescent="0.25">
      <c r="A10" s="1033" t="s">
        <v>542</v>
      </c>
      <c r="B10" s="153">
        <f t="shared" si="0"/>
        <v>4</v>
      </c>
      <c r="C10" s="153">
        <v>0</v>
      </c>
      <c r="D10" s="153">
        <v>1</v>
      </c>
      <c r="E10" s="153">
        <v>3</v>
      </c>
      <c r="F10" s="153">
        <f t="shared" si="2"/>
        <v>2</v>
      </c>
      <c r="G10" s="153">
        <v>0</v>
      </c>
      <c r="H10" s="180">
        <v>1</v>
      </c>
      <c r="I10" s="180">
        <v>1</v>
      </c>
      <c r="J10" s="153">
        <f t="shared" si="3"/>
        <v>2</v>
      </c>
      <c r="K10" s="153">
        <v>0</v>
      </c>
      <c r="L10" s="180">
        <v>0</v>
      </c>
      <c r="M10" s="180">
        <v>2</v>
      </c>
      <c r="N10" s="531" t="s">
        <v>38</v>
      </c>
      <c r="O10" s="4"/>
    </row>
    <row r="11" spans="1:15" ht="24.95" customHeight="1" thickBot="1" x14ac:dyDescent="0.3">
      <c r="A11" s="486" t="s">
        <v>543</v>
      </c>
      <c r="B11" s="146">
        <f t="shared" si="0"/>
        <v>2</v>
      </c>
      <c r="C11" s="146">
        <v>0</v>
      </c>
      <c r="D11" s="146">
        <v>1</v>
      </c>
      <c r="E11" s="146">
        <v>1</v>
      </c>
      <c r="F11" s="146">
        <f t="shared" si="2"/>
        <v>2</v>
      </c>
      <c r="G11" s="146">
        <v>0</v>
      </c>
      <c r="H11" s="176">
        <v>1</v>
      </c>
      <c r="I11" s="176">
        <v>1</v>
      </c>
      <c r="J11" s="146">
        <f t="shared" si="3"/>
        <v>0</v>
      </c>
      <c r="K11" s="146">
        <v>0</v>
      </c>
      <c r="L11" s="176">
        <v>0</v>
      </c>
      <c r="M11" s="176">
        <v>0</v>
      </c>
      <c r="N11" s="432" t="s">
        <v>39</v>
      </c>
      <c r="O11" s="4"/>
    </row>
    <row r="12" spans="1:15" ht="24.95" customHeight="1" thickTop="1" x14ac:dyDescent="0.25">
      <c r="A12" s="1033" t="s">
        <v>544</v>
      </c>
      <c r="B12" s="153">
        <f t="shared" si="0"/>
        <v>0</v>
      </c>
      <c r="C12" s="153">
        <v>0</v>
      </c>
      <c r="D12" s="153">
        <v>0</v>
      </c>
      <c r="E12" s="153">
        <v>0</v>
      </c>
      <c r="F12" s="153">
        <f t="shared" si="2"/>
        <v>0</v>
      </c>
      <c r="G12" s="153">
        <v>0</v>
      </c>
      <c r="H12" s="180">
        <v>0</v>
      </c>
      <c r="I12" s="180">
        <v>0</v>
      </c>
      <c r="J12" s="153">
        <f t="shared" si="3"/>
        <v>0</v>
      </c>
      <c r="K12" s="153">
        <v>0</v>
      </c>
      <c r="L12" s="180">
        <v>0</v>
      </c>
      <c r="M12" s="180">
        <v>0</v>
      </c>
      <c r="N12" s="531" t="s">
        <v>40</v>
      </c>
      <c r="O12" s="4"/>
    </row>
    <row r="13" spans="1:15" ht="24.95" customHeight="1" thickBot="1" x14ac:dyDescent="0.3">
      <c r="A13" s="486" t="s">
        <v>545</v>
      </c>
      <c r="B13" s="146">
        <f t="shared" si="0"/>
        <v>1</v>
      </c>
      <c r="C13" s="146">
        <v>0</v>
      </c>
      <c r="D13" s="146">
        <v>0</v>
      </c>
      <c r="E13" s="146">
        <v>1</v>
      </c>
      <c r="F13" s="146">
        <f t="shared" si="2"/>
        <v>0</v>
      </c>
      <c r="G13" s="146">
        <v>0</v>
      </c>
      <c r="H13" s="176">
        <v>0</v>
      </c>
      <c r="I13" s="176">
        <v>0</v>
      </c>
      <c r="J13" s="146">
        <f t="shared" si="3"/>
        <v>1</v>
      </c>
      <c r="K13" s="146">
        <v>0</v>
      </c>
      <c r="L13" s="176">
        <v>0</v>
      </c>
      <c r="M13" s="176">
        <v>1</v>
      </c>
      <c r="N13" s="432" t="s">
        <v>41</v>
      </c>
      <c r="O13" s="4"/>
    </row>
    <row r="14" spans="1:15" ht="24.95" customHeight="1" thickTop="1" x14ac:dyDescent="0.25">
      <c r="A14" s="1033" t="s">
        <v>546</v>
      </c>
      <c r="B14" s="153">
        <f>E14+D14+C14</f>
        <v>1</v>
      </c>
      <c r="C14" s="153">
        <v>0</v>
      </c>
      <c r="D14" s="153">
        <v>0</v>
      </c>
      <c r="E14" s="153">
        <v>1</v>
      </c>
      <c r="F14" s="153">
        <f t="shared" si="2"/>
        <v>1</v>
      </c>
      <c r="G14" s="153">
        <v>0</v>
      </c>
      <c r="H14" s="180">
        <v>0</v>
      </c>
      <c r="I14" s="180">
        <v>1</v>
      </c>
      <c r="J14" s="153">
        <f t="shared" si="3"/>
        <v>0</v>
      </c>
      <c r="K14" s="153">
        <v>0</v>
      </c>
      <c r="L14" s="180">
        <v>0</v>
      </c>
      <c r="M14" s="180">
        <v>0</v>
      </c>
      <c r="N14" s="531" t="s">
        <v>500</v>
      </c>
      <c r="O14" s="4"/>
    </row>
    <row r="15" spans="1:15" ht="24.95" customHeight="1" thickBot="1" x14ac:dyDescent="0.3">
      <c r="A15" s="486" t="s">
        <v>552</v>
      </c>
      <c r="B15" s="146">
        <f t="shared" si="0"/>
        <v>1</v>
      </c>
      <c r="C15" s="146">
        <v>0</v>
      </c>
      <c r="D15" s="146">
        <v>1</v>
      </c>
      <c r="E15" s="146">
        <v>0</v>
      </c>
      <c r="F15" s="146">
        <f t="shared" si="2"/>
        <v>0</v>
      </c>
      <c r="G15" s="146">
        <v>0</v>
      </c>
      <c r="H15" s="176">
        <v>0</v>
      </c>
      <c r="I15" s="176">
        <v>0</v>
      </c>
      <c r="J15" s="146">
        <f t="shared" si="1"/>
        <v>1</v>
      </c>
      <c r="K15" s="146">
        <v>0</v>
      </c>
      <c r="L15" s="176">
        <v>1</v>
      </c>
      <c r="M15" s="176">
        <v>0</v>
      </c>
      <c r="N15" s="432" t="s">
        <v>175</v>
      </c>
      <c r="O15" s="4"/>
    </row>
    <row r="16" spans="1:15" ht="24.95" customHeight="1" thickTop="1" x14ac:dyDescent="0.25">
      <c r="A16" s="1033" t="s">
        <v>69</v>
      </c>
      <c r="B16" s="153">
        <f>E16+D16+C16</f>
        <v>105</v>
      </c>
      <c r="C16" s="153">
        <v>2</v>
      </c>
      <c r="D16" s="153">
        <v>43</v>
      </c>
      <c r="E16" s="153">
        <v>60</v>
      </c>
      <c r="F16" s="153">
        <v>80</v>
      </c>
      <c r="G16" s="153">
        <v>2</v>
      </c>
      <c r="H16" s="180">
        <v>30</v>
      </c>
      <c r="I16" s="180">
        <v>48</v>
      </c>
      <c r="J16" s="153">
        <f t="shared" si="1"/>
        <v>25</v>
      </c>
      <c r="K16" s="153">
        <v>0</v>
      </c>
      <c r="L16" s="180">
        <v>13</v>
      </c>
      <c r="M16" s="180">
        <v>12</v>
      </c>
      <c r="N16" s="531" t="s">
        <v>70</v>
      </c>
      <c r="O16" s="4"/>
    </row>
    <row r="17" spans="1:14" ht="26.25" customHeight="1" x14ac:dyDescent="0.2">
      <c r="A17" s="1191" t="s">
        <v>42</v>
      </c>
      <c r="B17" s="277">
        <f>SUM(B7:B16)</f>
        <v>151</v>
      </c>
      <c r="C17" s="277">
        <f t="shared" ref="C17:L17" si="4">SUM(C7:C16)</f>
        <v>2</v>
      </c>
      <c r="D17" s="277">
        <f t="shared" si="4"/>
        <v>62</v>
      </c>
      <c r="E17" s="277">
        <f t="shared" si="4"/>
        <v>87</v>
      </c>
      <c r="F17" s="277">
        <f t="shared" si="4"/>
        <v>113</v>
      </c>
      <c r="G17" s="277">
        <f t="shared" si="4"/>
        <v>2</v>
      </c>
      <c r="H17" s="277">
        <f t="shared" si="4"/>
        <v>42</v>
      </c>
      <c r="I17" s="277">
        <f t="shared" si="4"/>
        <v>69</v>
      </c>
      <c r="J17" s="277">
        <f t="shared" si="4"/>
        <v>38</v>
      </c>
      <c r="K17" s="277">
        <f t="shared" si="4"/>
        <v>0</v>
      </c>
      <c r="L17" s="277">
        <f t="shared" si="4"/>
        <v>20</v>
      </c>
      <c r="M17" s="277">
        <f>SUM(M7:M16)</f>
        <v>18</v>
      </c>
      <c r="N17" s="1192" t="s">
        <v>43</v>
      </c>
    </row>
    <row r="18" spans="1:14" x14ac:dyDescent="0.25">
      <c r="A18" s="22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4" x14ac:dyDescent="0.25">
      <c r="A19" s="22"/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B9DF-8EF9-4CE8-8862-4513DDC426D3}">
  <sheetPr codeName="Sheet78"/>
  <dimension ref="A1:O21"/>
  <sheetViews>
    <sheetView view="pageBreakPreview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0.7109375" style="38" customWidth="1"/>
    <col min="2" max="13" width="7.85546875" style="38" customWidth="1"/>
    <col min="14" max="14" width="20.7109375" style="38" customWidth="1"/>
    <col min="15" max="15" width="12.7109375" style="25" bestFit="1" customWidth="1"/>
    <col min="16" max="259" width="9.140625" style="25"/>
    <col min="260" max="260" width="20.7109375" style="25" customWidth="1"/>
    <col min="261" max="269" width="8.7109375" style="25" customWidth="1"/>
    <col min="270" max="270" width="20.7109375" style="25" customWidth="1"/>
    <col min="271" max="271" width="12.7109375" style="25" bestFit="1" customWidth="1"/>
    <col min="272" max="515" width="9.140625" style="25"/>
    <col min="516" max="516" width="20.7109375" style="25" customWidth="1"/>
    <col min="517" max="525" width="8.7109375" style="25" customWidth="1"/>
    <col min="526" max="526" width="20.7109375" style="25" customWidth="1"/>
    <col min="527" max="527" width="12.7109375" style="25" bestFit="1" customWidth="1"/>
    <col min="528" max="771" width="9.140625" style="25"/>
    <col min="772" max="772" width="20.7109375" style="25" customWidth="1"/>
    <col min="773" max="781" width="8.7109375" style="25" customWidth="1"/>
    <col min="782" max="782" width="20.7109375" style="25" customWidth="1"/>
    <col min="783" max="783" width="12.7109375" style="25" bestFit="1" customWidth="1"/>
    <col min="784" max="1027" width="9.140625" style="25"/>
    <col min="1028" max="1028" width="20.7109375" style="25" customWidth="1"/>
    <col min="1029" max="1037" width="8.7109375" style="25" customWidth="1"/>
    <col min="1038" max="1038" width="20.7109375" style="25" customWidth="1"/>
    <col min="1039" max="1039" width="12.7109375" style="25" bestFit="1" customWidth="1"/>
    <col min="1040" max="1283" width="9.140625" style="25"/>
    <col min="1284" max="1284" width="20.7109375" style="25" customWidth="1"/>
    <col min="1285" max="1293" width="8.7109375" style="25" customWidth="1"/>
    <col min="1294" max="1294" width="20.7109375" style="25" customWidth="1"/>
    <col min="1295" max="1295" width="12.7109375" style="25" bestFit="1" customWidth="1"/>
    <col min="1296" max="1539" width="9.140625" style="25"/>
    <col min="1540" max="1540" width="20.7109375" style="25" customWidth="1"/>
    <col min="1541" max="1549" width="8.7109375" style="25" customWidth="1"/>
    <col min="1550" max="1550" width="20.7109375" style="25" customWidth="1"/>
    <col min="1551" max="1551" width="12.7109375" style="25" bestFit="1" customWidth="1"/>
    <col min="1552" max="1795" width="9.140625" style="25"/>
    <col min="1796" max="1796" width="20.7109375" style="25" customWidth="1"/>
    <col min="1797" max="1805" width="8.7109375" style="25" customWidth="1"/>
    <col min="1806" max="1806" width="20.7109375" style="25" customWidth="1"/>
    <col min="1807" max="1807" width="12.7109375" style="25" bestFit="1" customWidth="1"/>
    <col min="1808" max="2051" width="9.140625" style="25"/>
    <col min="2052" max="2052" width="20.7109375" style="25" customWidth="1"/>
    <col min="2053" max="2061" width="8.7109375" style="25" customWidth="1"/>
    <col min="2062" max="2062" width="20.7109375" style="25" customWidth="1"/>
    <col min="2063" max="2063" width="12.7109375" style="25" bestFit="1" customWidth="1"/>
    <col min="2064" max="2307" width="9.140625" style="25"/>
    <col min="2308" max="2308" width="20.7109375" style="25" customWidth="1"/>
    <col min="2309" max="2317" width="8.7109375" style="25" customWidth="1"/>
    <col min="2318" max="2318" width="20.7109375" style="25" customWidth="1"/>
    <col min="2319" max="2319" width="12.7109375" style="25" bestFit="1" customWidth="1"/>
    <col min="2320" max="2563" width="9.140625" style="25"/>
    <col min="2564" max="2564" width="20.7109375" style="25" customWidth="1"/>
    <col min="2565" max="2573" width="8.7109375" style="25" customWidth="1"/>
    <col min="2574" max="2574" width="20.7109375" style="25" customWidth="1"/>
    <col min="2575" max="2575" width="12.7109375" style="25" bestFit="1" customWidth="1"/>
    <col min="2576" max="2819" width="9.140625" style="25"/>
    <col min="2820" max="2820" width="20.7109375" style="25" customWidth="1"/>
    <col min="2821" max="2829" width="8.7109375" style="25" customWidth="1"/>
    <col min="2830" max="2830" width="20.7109375" style="25" customWidth="1"/>
    <col min="2831" max="2831" width="12.7109375" style="25" bestFit="1" customWidth="1"/>
    <col min="2832" max="3075" width="9.140625" style="25"/>
    <col min="3076" max="3076" width="20.7109375" style="25" customWidth="1"/>
    <col min="3077" max="3085" width="8.7109375" style="25" customWidth="1"/>
    <col min="3086" max="3086" width="20.7109375" style="25" customWidth="1"/>
    <col min="3087" max="3087" width="12.7109375" style="25" bestFit="1" customWidth="1"/>
    <col min="3088" max="3331" width="9.140625" style="25"/>
    <col min="3332" max="3332" width="20.7109375" style="25" customWidth="1"/>
    <col min="3333" max="3341" width="8.7109375" style="25" customWidth="1"/>
    <col min="3342" max="3342" width="20.7109375" style="25" customWidth="1"/>
    <col min="3343" max="3343" width="12.7109375" style="25" bestFit="1" customWidth="1"/>
    <col min="3344" max="3587" width="9.140625" style="25"/>
    <col min="3588" max="3588" width="20.7109375" style="25" customWidth="1"/>
    <col min="3589" max="3597" width="8.7109375" style="25" customWidth="1"/>
    <col min="3598" max="3598" width="20.7109375" style="25" customWidth="1"/>
    <col min="3599" max="3599" width="12.7109375" style="25" bestFit="1" customWidth="1"/>
    <col min="3600" max="3843" width="9.140625" style="25"/>
    <col min="3844" max="3844" width="20.7109375" style="25" customWidth="1"/>
    <col min="3845" max="3853" width="8.7109375" style="25" customWidth="1"/>
    <col min="3854" max="3854" width="20.7109375" style="25" customWidth="1"/>
    <col min="3855" max="3855" width="12.7109375" style="25" bestFit="1" customWidth="1"/>
    <col min="3856" max="4099" width="9.140625" style="25"/>
    <col min="4100" max="4100" width="20.7109375" style="25" customWidth="1"/>
    <col min="4101" max="4109" width="8.7109375" style="25" customWidth="1"/>
    <col min="4110" max="4110" width="20.7109375" style="25" customWidth="1"/>
    <col min="4111" max="4111" width="12.7109375" style="25" bestFit="1" customWidth="1"/>
    <col min="4112" max="4355" width="9.140625" style="25"/>
    <col min="4356" max="4356" width="20.7109375" style="25" customWidth="1"/>
    <col min="4357" max="4365" width="8.7109375" style="25" customWidth="1"/>
    <col min="4366" max="4366" width="20.7109375" style="25" customWidth="1"/>
    <col min="4367" max="4367" width="12.7109375" style="25" bestFit="1" customWidth="1"/>
    <col min="4368" max="4611" width="9.140625" style="25"/>
    <col min="4612" max="4612" width="20.7109375" style="25" customWidth="1"/>
    <col min="4613" max="4621" width="8.7109375" style="25" customWidth="1"/>
    <col min="4622" max="4622" width="20.7109375" style="25" customWidth="1"/>
    <col min="4623" max="4623" width="12.7109375" style="25" bestFit="1" customWidth="1"/>
    <col min="4624" max="4867" width="9.140625" style="25"/>
    <col min="4868" max="4868" width="20.7109375" style="25" customWidth="1"/>
    <col min="4869" max="4877" width="8.7109375" style="25" customWidth="1"/>
    <col min="4878" max="4878" width="20.7109375" style="25" customWidth="1"/>
    <col min="4879" max="4879" width="12.7109375" style="25" bestFit="1" customWidth="1"/>
    <col min="4880" max="5123" width="9.140625" style="25"/>
    <col min="5124" max="5124" width="20.7109375" style="25" customWidth="1"/>
    <col min="5125" max="5133" width="8.7109375" style="25" customWidth="1"/>
    <col min="5134" max="5134" width="20.7109375" style="25" customWidth="1"/>
    <col min="5135" max="5135" width="12.7109375" style="25" bestFit="1" customWidth="1"/>
    <col min="5136" max="5379" width="9.140625" style="25"/>
    <col min="5380" max="5380" width="20.7109375" style="25" customWidth="1"/>
    <col min="5381" max="5389" width="8.7109375" style="25" customWidth="1"/>
    <col min="5390" max="5390" width="20.7109375" style="25" customWidth="1"/>
    <col min="5391" max="5391" width="12.7109375" style="25" bestFit="1" customWidth="1"/>
    <col min="5392" max="5635" width="9.140625" style="25"/>
    <col min="5636" max="5636" width="20.7109375" style="25" customWidth="1"/>
    <col min="5637" max="5645" width="8.7109375" style="25" customWidth="1"/>
    <col min="5646" max="5646" width="20.7109375" style="25" customWidth="1"/>
    <col min="5647" max="5647" width="12.7109375" style="25" bestFit="1" customWidth="1"/>
    <col min="5648" max="5891" width="9.140625" style="25"/>
    <col min="5892" max="5892" width="20.7109375" style="25" customWidth="1"/>
    <col min="5893" max="5901" width="8.7109375" style="25" customWidth="1"/>
    <col min="5902" max="5902" width="20.7109375" style="25" customWidth="1"/>
    <col min="5903" max="5903" width="12.7109375" style="25" bestFit="1" customWidth="1"/>
    <col min="5904" max="6147" width="9.140625" style="25"/>
    <col min="6148" max="6148" width="20.7109375" style="25" customWidth="1"/>
    <col min="6149" max="6157" width="8.7109375" style="25" customWidth="1"/>
    <col min="6158" max="6158" width="20.7109375" style="25" customWidth="1"/>
    <col min="6159" max="6159" width="12.7109375" style="25" bestFit="1" customWidth="1"/>
    <col min="6160" max="6403" width="9.140625" style="25"/>
    <col min="6404" max="6404" width="20.7109375" style="25" customWidth="1"/>
    <col min="6405" max="6413" width="8.7109375" style="25" customWidth="1"/>
    <col min="6414" max="6414" width="20.7109375" style="25" customWidth="1"/>
    <col min="6415" max="6415" width="12.7109375" style="25" bestFit="1" customWidth="1"/>
    <col min="6416" max="6659" width="9.140625" style="25"/>
    <col min="6660" max="6660" width="20.7109375" style="25" customWidth="1"/>
    <col min="6661" max="6669" width="8.7109375" style="25" customWidth="1"/>
    <col min="6670" max="6670" width="20.7109375" style="25" customWidth="1"/>
    <col min="6671" max="6671" width="12.7109375" style="25" bestFit="1" customWidth="1"/>
    <col min="6672" max="6915" width="9.140625" style="25"/>
    <col min="6916" max="6916" width="20.7109375" style="25" customWidth="1"/>
    <col min="6917" max="6925" width="8.7109375" style="25" customWidth="1"/>
    <col min="6926" max="6926" width="20.7109375" style="25" customWidth="1"/>
    <col min="6927" max="6927" width="12.7109375" style="25" bestFit="1" customWidth="1"/>
    <col min="6928" max="7171" width="9.140625" style="25"/>
    <col min="7172" max="7172" width="20.7109375" style="25" customWidth="1"/>
    <col min="7173" max="7181" width="8.7109375" style="25" customWidth="1"/>
    <col min="7182" max="7182" width="20.7109375" style="25" customWidth="1"/>
    <col min="7183" max="7183" width="12.7109375" style="25" bestFit="1" customWidth="1"/>
    <col min="7184" max="7427" width="9.140625" style="25"/>
    <col min="7428" max="7428" width="20.7109375" style="25" customWidth="1"/>
    <col min="7429" max="7437" width="8.7109375" style="25" customWidth="1"/>
    <col min="7438" max="7438" width="20.7109375" style="25" customWidth="1"/>
    <col min="7439" max="7439" width="12.7109375" style="25" bestFit="1" customWidth="1"/>
    <col min="7440" max="7683" width="9.140625" style="25"/>
    <col min="7684" max="7684" width="20.7109375" style="25" customWidth="1"/>
    <col min="7685" max="7693" width="8.7109375" style="25" customWidth="1"/>
    <col min="7694" max="7694" width="20.7109375" style="25" customWidth="1"/>
    <col min="7695" max="7695" width="12.7109375" style="25" bestFit="1" customWidth="1"/>
    <col min="7696" max="7939" width="9.140625" style="25"/>
    <col min="7940" max="7940" width="20.7109375" style="25" customWidth="1"/>
    <col min="7941" max="7949" width="8.7109375" style="25" customWidth="1"/>
    <col min="7950" max="7950" width="20.7109375" style="25" customWidth="1"/>
    <col min="7951" max="7951" width="12.7109375" style="25" bestFit="1" customWidth="1"/>
    <col min="7952" max="8195" width="9.140625" style="25"/>
    <col min="8196" max="8196" width="20.7109375" style="25" customWidth="1"/>
    <col min="8197" max="8205" width="8.7109375" style="25" customWidth="1"/>
    <col min="8206" max="8206" width="20.7109375" style="25" customWidth="1"/>
    <col min="8207" max="8207" width="12.7109375" style="25" bestFit="1" customWidth="1"/>
    <col min="8208" max="8451" width="9.140625" style="25"/>
    <col min="8452" max="8452" width="20.7109375" style="25" customWidth="1"/>
    <col min="8453" max="8461" width="8.7109375" style="25" customWidth="1"/>
    <col min="8462" max="8462" width="20.7109375" style="25" customWidth="1"/>
    <col min="8463" max="8463" width="12.7109375" style="25" bestFit="1" customWidth="1"/>
    <col min="8464" max="8707" width="9.140625" style="25"/>
    <col min="8708" max="8708" width="20.7109375" style="25" customWidth="1"/>
    <col min="8709" max="8717" width="8.7109375" style="25" customWidth="1"/>
    <col min="8718" max="8718" width="20.7109375" style="25" customWidth="1"/>
    <col min="8719" max="8719" width="12.7109375" style="25" bestFit="1" customWidth="1"/>
    <col min="8720" max="8963" width="9.140625" style="25"/>
    <col min="8964" max="8964" width="20.7109375" style="25" customWidth="1"/>
    <col min="8965" max="8973" width="8.7109375" style="25" customWidth="1"/>
    <col min="8974" max="8974" width="20.7109375" style="25" customWidth="1"/>
    <col min="8975" max="8975" width="12.7109375" style="25" bestFit="1" customWidth="1"/>
    <col min="8976" max="9219" width="9.140625" style="25"/>
    <col min="9220" max="9220" width="20.7109375" style="25" customWidth="1"/>
    <col min="9221" max="9229" width="8.7109375" style="25" customWidth="1"/>
    <col min="9230" max="9230" width="20.7109375" style="25" customWidth="1"/>
    <col min="9231" max="9231" width="12.7109375" style="25" bestFit="1" customWidth="1"/>
    <col min="9232" max="9475" width="9.140625" style="25"/>
    <col min="9476" max="9476" width="20.7109375" style="25" customWidth="1"/>
    <col min="9477" max="9485" width="8.7109375" style="25" customWidth="1"/>
    <col min="9486" max="9486" width="20.7109375" style="25" customWidth="1"/>
    <col min="9487" max="9487" width="12.7109375" style="25" bestFit="1" customWidth="1"/>
    <col min="9488" max="9731" width="9.140625" style="25"/>
    <col min="9732" max="9732" width="20.7109375" style="25" customWidth="1"/>
    <col min="9733" max="9741" width="8.7109375" style="25" customWidth="1"/>
    <col min="9742" max="9742" width="20.7109375" style="25" customWidth="1"/>
    <col min="9743" max="9743" width="12.7109375" style="25" bestFit="1" customWidth="1"/>
    <col min="9744" max="9987" width="9.140625" style="25"/>
    <col min="9988" max="9988" width="20.7109375" style="25" customWidth="1"/>
    <col min="9989" max="9997" width="8.7109375" style="25" customWidth="1"/>
    <col min="9998" max="9998" width="20.7109375" style="25" customWidth="1"/>
    <col min="9999" max="9999" width="12.7109375" style="25" bestFit="1" customWidth="1"/>
    <col min="10000" max="10243" width="9.140625" style="25"/>
    <col min="10244" max="10244" width="20.7109375" style="25" customWidth="1"/>
    <col min="10245" max="10253" width="8.7109375" style="25" customWidth="1"/>
    <col min="10254" max="10254" width="20.7109375" style="25" customWidth="1"/>
    <col min="10255" max="10255" width="12.7109375" style="25" bestFit="1" customWidth="1"/>
    <col min="10256" max="10499" width="9.140625" style="25"/>
    <col min="10500" max="10500" width="20.7109375" style="25" customWidth="1"/>
    <col min="10501" max="10509" width="8.7109375" style="25" customWidth="1"/>
    <col min="10510" max="10510" width="20.7109375" style="25" customWidth="1"/>
    <col min="10511" max="10511" width="12.7109375" style="25" bestFit="1" customWidth="1"/>
    <col min="10512" max="10755" width="9.140625" style="25"/>
    <col min="10756" max="10756" width="20.7109375" style="25" customWidth="1"/>
    <col min="10757" max="10765" width="8.7109375" style="25" customWidth="1"/>
    <col min="10766" max="10766" width="20.7109375" style="25" customWidth="1"/>
    <col min="10767" max="10767" width="12.7109375" style="25" bestFit="1" customWidth="1"/>
    <col min="10768" max="11011" width="9.140625" style="25"/>
    <col min="11012" max="11012" width="20.7109375" style="25" customWidth="1"/>
    <col min="11013" max="11021" width="8.7109375" style="25" customWidth="1"/>
    <col min="11022" max="11022" width="20.7109375" style="25" customWidth="1"/>
    <col min="11023" max="11023" width="12.7109375" style="25" bestFit="1" customWidth="1"/>
    <col min="11024" max="11267" width="9.140625" style="25"/>
    <col min="11268" max="11268" width="20.7109375" style="25" customWidth="1"/>
    <col min="11269" max="11277" width="8.7109375" style="25" customWidth="1"/>
    <col min="11278" max="11278" width="20.7109375" style="25" customWidth="1"/>
    <col min="11279" max="11279" width="12.7109375" style="25" bestFit="1" customWidth="1"/>
    <col min="11280" max="11523" width="9.140625" style="25"/>
    <col min="11524" max="11524" width="20.7109375" style="25" customWidth="1"/>
    <col min="11525" max="11533" width="8.7109375" style="25" customWidth="1"/>
    <col min="11534" max="11534" width="20.7109375" style="25" customWidth="1"/>
    <col min="11535" max="11535" width="12.7109375" style="25" bestFit="1" customWidth="1"/>
    <col min="11536" max="11779" width="9.140625" style="25"/>
    <col min="11780" max="11780" width="20.7109375" style="25" customWidth="1"/>
    <col min="11781" max="11789" width="8.7109375" style="25" customWidth="1"/>
    <col min="11790" max="11790" width="20.7109375" style="25" customWidth="1"/>
    <col min="11791" max="11791" width="12.7109375" style="25" bestFit="1" customWidth="1"/>
    <col min="11792" max="12035" width="9.140625" style="25"/>
    <col min="12036" max="12036" width="20.7109375" style="25" customWidth="1"/>
    <col min="12037" max="12045" width="8.7109375" style="25" customWidth="1"/>
    <col min="12046" max="12046" width="20.7109375" style="25" customWidth="1"/>
    <col min="12047" max="12047" width="12.7109375" style="25" bestFit="1" customWidth="1"/>
    <col min="12048" max="12291" width="9.140625" style="25"/>
    <col min="12292" max="12292" width="20.7109375" style="25" customWidth="1"/>
    <col min="12293" max="12301" width="8.7109375" style="25" customWidth="1"/>
    <col min="12302" max="12302" width="20.7109375" style="25" customWidth="1"/>
    <col min="12303" max="12303" width="12.7109375" style="25" bestFit="1" customWidth="1"/>
    <col min="12304" max="12547" width="9.140625" style="25"/>
    <col min="12548" max="12548" width="20.7109375" style="25" customWidth="1"/>
    <col min="12549" max="12557" width="8.7109375" style="25" customWidth="1"/>
    <col min="12558" max="12558" width="20.7109375" style="25" customWidth="1"/>
    <col min="12559" max="12559" width="12.7109375" style="25" bestFit="1" customWidth="1"/>
    <col min="12560" max="12803" width="9.140625" style="25"/>
    <col min="12804" max="12804" width="20.7109375" style="25" customWidth="1"/>
    <col min="12805" max="12813" width="8.7109375" style="25" customWidth="1"/>
    <col min="12814" max="12814" width="20.7109375" style="25" customWidth="1"/>
    <col min="12815" max="12815" width="12.7109375" style="25" bestFit="1" customWidth="1"/>
    <col min="12816" max="13059" width="9.140625" style="25"/>
    <col min="13060" max="13060" width="20.7109375" style="25" customWidth="1"/>
    <col min="13061" max="13069" width="8.7109375" style="25" customWidth="1"/>
    <col min="13070" max="13070" width="20.7109375" style="25" customWidth="1"/>
    <col min="13071" max="13071" width="12.7109375" style="25" bestFit="1" customWidth="1"/>
    <col min="13072" max="13315" width="9.140625" style="25"/>
    <col min="13316" max="13316" width="20.7109375" style="25" customWidth="1"/>
    <col min="13317" max="13325" width="8.7109375" style="25" customWidth="1"/>
    <col min="13326" max="13326" width="20.7109375" style="25" customWidth="1"/>
    <col min="13327" max="13327" width="12.7109375" style="25" bestFit="1" customWidth="1"/>
    <col min="13328" max="13571" width="9.140625" style="25"/>
    <col min="13572" max="13572" width="20.7109375" style="25" customWidth="1"/>
    <col min="13573" max="13581" width="8.7109375" style="25" customWidth="1"/>
    <col min="13582" max="13582" width="20.7109375" style="25" customWidth="1"/>
    <col min="13583" max="13583" width="12.7109375" style="25" bestFit="1" customWidth="1"/>
    <col min="13584" max="13827" width="9.140625" style="25"/>
    <col min="13828" max="13828" width="20.7109375" style="25" customWidth="1"/>
    <col min="13829" max="13837" width="8.7109375" style="25" customWidth="1"/>
    <col min="13838" max="13838" width="20.7109375" style="25" customWidth="1"/>
    <col min="13839" max="13839" width="12.7109375" style="25" bestFit="1" customWidth="1"/>
    <col min="13840" max="14083" width="9.140625" style="25"/>
    <col min="14084" max="14084" width="20.7109375" style="25" customWidth="1"/>
    <col min="14085" max="14093" width="8.7109375" style="25" customWidth="1"/>
    <col min="14094" max="14094" width="20.7109375" style="25" customWidth="1"/>
    <col min="14095" max="14095" width="12.7109375" style="25" bestFit="1" customWidth="1"/>
    <col min="14096" max="14339" width="9.140625" style="25"/>
    <col min="14340" max="14340" width="20.7109375" style="25" customWidth="1"/>
    <col min="14341" max="14349" width="8.7109375" style="25" customWidth="1"/>
    <col min="14350" max="14350" width="20.7109375" style="25" customWidth="1"/>
    <col min="14351" max="14351" width="12.7109375" style="25" bestFit="1" customWidth="1"/>
    <col min="14352" max="14595" width="9.140625" style="25"/>
    <col min="14596" max="14596" width="20.7109375" style="25" customWidth="1"/>
    <col min="14597" max="14605" width="8.7109375" style="25" customWidth="1"/>
    <col min="14606" max="14606" width="20.7109375" style="25" customWidth="1"/>
    <col min="14607" max="14607" width="12.7109375" style="25" bestFit="1" customWidth="1"/>
    <col min="14608" max="14851" width="9.140625" style="25"/>
    <col min="14852" max="14852" width="20.7109375" style="25" customWidth="1"/>
    <col min="14853" max="14861" width="8.7109375" style="25" customWidth="1"/>
    <col min="14862" max="14862" width="20.7109375" style="25" customWidth="1"/>
    <col min="14863" max="14863" width="12.7109375" style="25" bestFit="1" customWidth="1"/>
    <col min="14864" max="15107" width="9.140625" style="25"/>
    <col min="15108" max="15108" width="20.7109375" style="25" customWidth="1"/>
    <col min="15109" max="15117" width="8.7109375" style="25" customWidth="1"/>
    <col min="15118" max="15118" width="20.7109375" style="25" customWidth="1"/>
    <col min="15119" max="15119" width="12.7109375" style="25" bestFit="1" customWidth="1"/>
    <col min="15120" max="15363" width="9.140625" style="25"/>
    <col min="15364" max="15364" width="20.7109375" style="25" customWidth="1"/>
    <col min="15365" max="15373" width="8.7109375" style="25" customWidth="1"/>
    <col min="15374" max="15374" width="20.7109375" style="25" customWidth="1"/>
    <col min="15375" max="15375" width="12.7109375" style="25" bestFit="1" customWidth="1"/>
    <col min="15376" max="15619" width="9.140625" style="25"/>
    <col min="15620" max="15620" width="20.7109375" style="25" customWidth="1"/>
    <col min="15621" max="15629" width="8.7109375" style="25" customWidth="1"/>
    <col min="15630" max="15630" width="20.7109375" style="25" customWidth="1"/>
    <col min="15631" max="15631" width="12.7109375" style="25" bestFit="1" customWidth="1"/>
    <col min="15632" max="15875" width="9.140625" style="25"/>
    <col min="15876" max="15876" width="20.7109375" style="25" customWidth="1"/>
    <col min="15877" max="15885" width="8.7109375" style="25" customWidth="1"/>
    <col min="15886" max="15886" width="20.7109375" style="25" customWidth="1"/>
    <col min="15887" max="15887" width="12.7109375" style="25" bestFit="1" customWidth="1"/>
    <col min="15888" max="16131" width="9.140625" style="25"/>
    <col min="16132" max="16132" width="20.7109375" style="25" customWidth="1"/>
    <col min="16133" max="16141" width="8.7109375" style="25" customWidth="1"/>
    <col min="16142" max="16142" width="20.7109375" style="25" customWidth="1"/>
    <col min="16143" max="16143" width="12.7109375" style="25" bestFit="1" customWidth="1"/>
    <col min="16144" max="16384" width="9.140625" style="25"/>
  </cols>
  <sheetData>
    <row r="1" spans="1:15" ht="23.25" x14ac:dyDescent="0.25">
      <c r="A1" s="1285" t="s">
        <v>401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4"/>
    </row>
    <row r="2" spans="1:15" ht="15.75" x14ac:dyDescent="0.25">
      <c r="A2" s="1286" t="s">
        <v>419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4"/>
    </row>
    <row r="3" spans="1:15" ht="15.75" x14ac:dyDescent="0.25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4"/>
    </row>
    <row r="4" spans="1:15" ht="27.75" customHeight="1" x14ac:dyDescent="0.25">
      <c r="A4" s="615" t="s">
        <v>133</v>
      </c>
      <c r="B4" s="1206"/>
      <c r="C4" s="1206"/>
      <c r="D4" s="1206"/>
      <c r="E4" s="1652"/>
      <c r="F4" s="1652"/>
      <c r="G4" s="1652"/>
      <c r="H4" s="1652"/>
      <c r="I4" s="1206"/>
      <c r="J4" s="1206"/>
      <c r="K4" s="1206"/>
      <c r="L4" s="1206"/>
      <c r="M4" s="1208"/>
      <c r="N4" s="1109" t="s">
        <v>44</v>
      </c>
    </row>
    <row r="5" spans="1:15" ht="24.75" customHeight="1" x14ac:dyDescent="0.2">
      <c r="A5" s="1648" t="s">
        <v>996</v>
      </c>
      <c r="B5" s="1644" t="s">
        <v>654</v>
      </c>
      <c r="C5" s="1644"/>
      <c r="D5" s="1644"/>
      <c r="E5" s="1644"/>
      <c r="F5" s="1645" t="s">
        <v>653</v>
      </c>
      <c r="G5" s="1645"/>
      <c r="H5" s="1645"/>
      <c r="I5" s="1645"/>
      <c r="J5" s="1645" t="s">
        <v>655</v>
      </c>
      <c r="K5" s="1645"/>
      <c r="L5" s="1645"/>
      <c r="M5" s="1645"/>
      <c r="N5" s="1650" t="s">
        <v>995</v>
      </c>
    </row>
    <row r="6" spans="1:15" ht="35.25" customHeight="1" x14ac:dyDescent="0.2">
      <c r="A6" s="1649"/>
      <c r="B6" s="343" t="s">
        <v>630</v>
      </c>
      <c r="C6" s="344" t="s">
        <v>338</v>
      </c>
      <c r="D6" s="344" t="s">
        <v>524</v>
      </c>
      <c r="E6" s="344" t="s">
        <v>523</v>
      </c>
      <c r="F6" s="343" t="s">
        <v>387</v>
      </c>
      <c r="G6" s="344" t="s">
        <v>338</v>
      </c>
      <c r="H6" s="344" t="s">
        <v>524</v>
      </c>
      <c r="I6" s="344" t="s">
        <v>523</v>
      </c>
      <c r="J6" s="343" t="s">
        <v>387</v>
      </c>
      <c r="K6" s="344" t="s">
        <v>338</v>
      </c>
      <c r="L6" s="344" t="s">
        <v>524</v>
      </c>
      <c r="M6" s="344" t="s">
        <v>523</v>
      </c>
      <c r="N6" s="1651"/>
    </row>
    <row r="7" spans="1:15" ht="24.95" customHeight="1" thickBot="1" x14ac:dyDescent="0.3">
      <c r="A7" s="486" t="s">
        <v>589</v>
      </c>
      <c r="B7" s="146">
        <f>E7+D7+C7</f>
        <v>12</v>
      </c>
      <c r="C7" s="146">
        <f>SUM(K7+G7)</f>
        <v>0</v>
      </c>
      <c r="D7" s="146">
        <f>SUM(L7+H7)</f>
        <v>4</v>
      </c>
      <c r="E7" s="146">
        <f t="shared" ref="E7:E18" si="0">SUM(M7+I7)</f>
        <v>8</v>
      </c>
      <c r="F7" s="146">
        <f>I7+H7+G7</f>
        <v>8</v>
      </c>
      <c r="G7" s="146">
        <v>0</v>
      </c>
      <c r="H7" s="176">
        <v>3</v>
      </c>
      <c r="I7" s="176">
        <v>5</v>
      </c>
      <c r="J7" s="146">
        <f>M7+L7+K7</f>
        <v>4</v>
      </c>
      <c r="K7" s="175">
        <v>0</v>
      </c>
      <c r="L7" s="176">
        <v>1</v>
      </c>
      <c r="M7" s="176">
        <v>3</v>
      </c>
      <c r="N7" s="432" t="s">
        <v>45</v>
      </c>
      <c r="O7" s="4"/>
    </row>
    <row r="8" spans="1:15" ht="24.95" customHeight="1" thickTop="1" thickBot="1" x14ac:dyDescent="0.3">
      <c r="A8" s="519" t="s">
        <v>590</v>
      </c>
      <c r="B8" s="150">
        <f t="shared" ref="B8:B18" si="1">E8+D8+C8</f>
        <v>9</v>
      </c>
      <c r="C8" s="150">
        <f t="shared" ref="C8:D18" si="2">SUM(K8+G8)</f>
        <v>0</v>
      </c>
      <c r="D8" s="150">
        <f t="shared" si="2"/>
        <v>4</v>
      </c>
      <c r="E8" s="150">
        <f t="shared" si="0"/>
        <v>5</v>
      </c>
      <c r="F8" s="150">
        <f t="shared" ref="F8:F18" si="3">I8+H8+G8</f>
        <v>4</v>
      </c>
      <c r="G8" s="150">
        <v>0</v>
      </c>
      <c r="H8" s="178">
        <v>1</v>
      </c>
      <c r="I8" s="178">
        <v>3</v>
      </c>
      <c r="J8" s="150">
        <f t="shared" ref="J8:J18" si="4">M8+L8+K8</f>
        <v>5</v>
      </c>
      <c r="K8" s="177">
        <v>0</v>
      </c>
      <c r="L8" s="178">
        <v>3</v>
      </c>
      <c r="M8" s="178">
        <v>2</v>
      </c>
      <c r="N8" s="529" t="s">
        <v>46</v>
      </c>
      <c r="O8" s="4"/>
    </row>
    <row r="9" spans="1:15" ht="24.95" customHeight="1" thickTop="1" thickBot="1" x14ac:dyDescent="0.3">
      <c r="A9" s="486" t="s">
        <v>591</v>
      </c>
      <c r="B9" s="146">
        <f t="shared" si="1"/>
        <v>16</v>
      </c>
      <c r="C9" s="146">
        <f t="shared" si="2"/>
        <v>0</v>
      </c>
      <c r="D9" s="146">
        <f t="shared" si="2"/>
        <v>11</v>
      </c>
      <c r="E9" s="146">
        <f t="shared" si="0"/>
        <v>5</v>
      </c>
      <c r="F9" s="146">
        <f t="shared" si="3"/>
        <v>14</v>
      </c>
      <c r="G9" s="146">
        <v>0</v>
      </c>
      <c r="H9" s="176">
        <v>10</v>
      </c>
      <c r="I9" s="176">
        <v>4</v>
      </c>
      <c r="J9" s="146">
        <f t="shared" si="4"/>
        <v>2</v>
      </c>
      <c r="K9" s="175">
        <v>0</v>
      </c>
      <c r="L9" s="176">
        <v>1</v>
      </c>
      <c r="M9" s="176">
        <v>1</v>
      </c>
      <c r="N9" s="432" t="s">
        <v>47</v>
      </c>
      <c r="O9" s="4"/>
    </row>
    <row r="10" spans="1:15" ht="24.95" customHeight="1" thickTop="1" thickBot="1" x14ac:dyDescent="0.3">
      <c r="A10" s="519" t="s">
        <v>592</v>
      </c>
      <c r="B10" s="150">
        <f t="shared" si="1"/>
        <v>7</v>
      </c>
      <c r="C10" s="150">
        <f t="shared" si="2"/>
        <v>0</v>
      </c>
      <c r="D10" s="150">
        <f t="shared" si="2"/>
        <v>4</v>
      </c>
      <c r="E10" s="150">
        <f t="shared" si="0"/>
        <v>3</v>
      </c>
      <c r="F10" s="150">
        <f t="shared" si="3"/>
        <v>5</v>
      </c>
      <c r="G10" s="150">
        <v>0</v>
      </c>
      <c r="H10" s="178">
        <v>2</v>
      </c>
      <c r="I10" s="178">
        <v>3</v>
      </c>
      <c r="J10" s="150">
        <f t="shared" si="4"/>
        <v>2</v>
      </c>
      <c r="K10" s="177">
        <v>0</v>
      </c>
      <c r="L10" s="178">
        <v>2</v>
      </c>
      <c r="M10" s="178">
        <v>0</v>
      </c>
      <c r="N10" s="529" t="s">
        <v>48</v>
      </c>
      <c r="O10" s="4"/>
    </row>
    <row r="11" spans="1:15" ht="24.95" customHeight="1" thickTop="1" thickBot="1" x14ac:dyDescent="0.3">
      <c r="A11" s="486" t="s">
        <v>593</v>
      </c>
      <c r="B11" s="146">
        <f t="shared" si="1"/>
        <v>13</v>
      </c>
      <c r="C11" s="146">
        <f t="shared" ref="C11:C13" si="5">SUM(K11+G11)</f>
        <v>0</v>
      </c>
      <c r="D11" s="146">
        <f t="shared" ref="D11:D13" si="6">SUM(L11+H11)</f>
        <v>1</v>
      </c>
      <c r="E11" s="146">
        <f t="shared" ref="E11:E13" si="7">SUM(M11+I11)</f>
        <v>12</v>
      </c>
      <c r="F11" s="146">
        <f t="shared" si="3"/>
        <v>9</v>
      </c>
      <c r="G11" s="146">
        <v>0</v>
      </c>
      <c r="H11" s="176">
        <v>1</v>
      </c>
      <c r="I11" s="176">
        <v>8</v>
      </c>
      <c r="J11" s="146">
        <f t="shared" si="4"/>
        <v>4</v>
      </c>
      <c r="K11" s="175">
        <v>0</v>
      </c>
      <c r="L11" s="176">
        <v>0</v>
      </c>
      <c r="M11" s="176">
        <v>4</v>
      </c>
      <c r="N11" s="432" t="s">
        <v>49</v>
      </c>
      <c r="O11" s="4"/>
    </row>
    <row r="12" spans="1:15" ht="24.95" customHeight="1" thickTop="1" thickBot="1" x14ac:dyDescent="0.3">
      <c r="A12" s="519" t="s">
        <v>594</v>
      </c>
      <c r="B12" s="150">
        <f t="shared" si="1"/>
        <v>11</v>
      </c>
      <c r="C12" s="150">
        <f t="shared" si="5"/>
        <v>0</v>
      </c>
      <c r="D12" s="150">
        <f t="shared" si="6"/>
        <v>5</v>
      </c>
      <c r="E12" s="150">
        <f t="shared" si="7"/>
        <v>6</v>
      </c>
      <c r="F12" s="150">
        <f t="shared" si="3"/>
        <v>9</v>
      </c>
      <c r="G12" s="150">
        <v>0</v>
      </c>
      <c r="H12" s="178">
        <v>4</v>
      </c>
      <c r="I12" s="178">
        <v>5</v>
      </c>
      <c r="J12" s="150">
        <f t="shared" si="4"/>
        <v>2</v>
      </c>
      <c r="K12" s="177">
        <v>0</v>
      </c>
      <c r="L12" s="178">
        <v>1</v>
      </c>
      <c r="M12" s="178">
        <v>1</v>
      </c>
      <c r="N12" s="529" t="s">
        <v>506</v>
      </c>
      <c r="O12" s="4"/>
    </row>
    <row r="13" spans="1:15" ht="24.95" customHeight="1" thickTop="1" thickBot="1" x14ac:dyDescent="0.3">
      <c r="A13" s="486" t="s">
        <v>595</v>
      </c>
      <c r="B13" s="146">
        <f t="shared" si="1"/>
        <v>20</v>
      </c>
      <c r="C13" s="146">
        <f t="shared" si="5"/>
        <v>0</v>
      </c>
      <c r="D13" s="146">
        <f t="shared" si="6"/>
        <v>10</v>
      </c>
      <c r="E13" s="146">
        <f t="shared" si="7"/>
        <v>10</v>
      </c>
      <c r="F13" s="146">
        <f t="shared" si="3"/>
        <v>17</v>
      </c>
      <c r="G13" s="146">
        <v>0</v>
      </c>
      <c r="H13" s="176">
        <v>7</v>
      </c>
      <c r="I13" s="176">
        <v>10</v>
      </c>
      <c r="J13" s="146">
        <f t="shared" si="4"/>
        <v>3</v>
      </c>
      <c r="K13" s="175">
        <v>0</v>
      </c>
      <c r="L13" s="176">
        <v>3</v>
      </c>
      <c r="M13" s="176">
        <v>0</v>
      </c>
      <c r="N13" s="432" t="s">
        <v>50</v>
      </c>
      <c r="O13" s="4"/>
    </row>
    <row r="14" spans="1:15" ht="24.95" customHeight="1" thickTop="1" thickBot="1" x14ac:dyDescent="0.3">
      <c r="A14" s="519" t="s">
        <v>596</v>
      </c>
      <c r="B14" s="206">
        <f t="shared" si="1"/>
        <v>9</v>
      </c>
      <c r="C14" s="206">
        <f t="shared" si="2"/>
        <v>1</v>
      </c>
      <c r="D14" s="206">
        <f t="shared" si="2"/>
        <v>3</v>
      </c>
      <c r="E14" s="206">
        <f t="shared" si="0"/>
        <v>5</v>
      </c>
      <c r="F14" s="206">
        <f t="shared" si="3"/>
        <v>6</v>
      </c>
      <c r="G14" s="206">
        <v>1</v>
      </c>
      <c r="H14" s="208">
        <v>1</v>
      </c>
      <c r="I14" s="208">
        <v>4</v>
      </c>
      <c r="J14" s="206">
        <f t="shared" si="4"/>
        <v>3</v>
      </c>
      <c r="K14" s="209">
        <v>0</v>
      </c>
      <c r="L14" s="208">
        <v>2</v>
      </c>
      <c r="M14" s="208">
        <v>1</v>
      </c>
      <c r="N14" s="529" t="s">
        <v>51</v>
      </c>
      <c r="O14" s="4"/>
    </row>
    <row r="15" spans="1:15" ht="24.95" customHeight="1" thickTop="1" thickBot="1" x14ac:dyDescent="0.3">
      <c r="A15" s="486" t="s">
        <v>597</v>
      </c>
      <c r="B15" s="148">
        <f t="shared" si="1"/>
        <v>12</v>
      </c>
      <c r="C15" s="148">
        <f t="shared" si="2"/>
        <v>0</v>
      </c>
      <c r="D15" s="148">
        <f t="shared" si="2"/>
        <v>3</v>
      </c>
      <c r="E15" s="148">
        <f t="shared" si="0"/>
        <v>9</v>
      </c>
      <c r="F15" s="148">
        <f t="shared" si="3"/>
        <v>9</v>
      </c>
      <c r="G15" s="148">
        <v>0</v>
      </c>
      <c r="H15" s="155">
        <v>2</v>
      </c>
      <c r="I15" s="155">
        <v>7</v>
      </c>
      <c r="J15" s="148">
        <f t="shared" si="4"/>
        <v>3</v>
      </c>
      <c r="K15" s="179">
        <v>0</v>
      </c>
      <c r="L15" s="155">
        <v>1</v>
      </c>
      <c r="M15" s="155">
        <v>2</v>
      </c>
      <c r="N15" s="432" t="s">
        <v>52</v>
      </c>
      <c r="O15" s="4"/>
    </row>
    <row r="16" spans="1:15" ht="24.95" customHeight="1" thickTop="1" thickBot="1" x14ac:dyDescent="0.3">
      <c r="A16" s="519" t="s">
        <v>598</v>
      </c>
      <c r="B16" s="206">
        <f t="shared" si="1"/>
        <v>17</v>
      </c>
      <c r="C16" s="206">
        <f t="shared" si="2"/>
        <v>1</v>
      </c>
      <c r="D16" s="206">
        <f t="shared" si="2"/>
        <v>5</v>
      </c>
      <c r="E16" s="206">
        <f t="shared" si="0"/>
        <v>11</v>
      </c>
      <c r="F16" s="206">
        <f t="shared" si="3"/>
        <v>9</v>
      </c>
      <c r="G16" s="206">
        <v>1</v>
      </c>
      <c r="H16" s="208">
        <v>1</v>
      </c>
      <c r="I16" s="208">
        <v>7</v>
      </c>
      <c r="J16" s="206">
        <f t="shared" si="4"/>
        <v>8</v>
      </c>
      <c r="K16" s="209">
        <v>0</v>
      </c>
      <c r="L16" s="208">
        <v>4</v>
      </c>
      <c r="M16" s="208">
        <v>4</v>
      </c>
      <c r="N16" s="529" t="s">
        <v>53</v>
      </c>
      <c r="O16" s="4"/>
    </row>
    <row r="17" spans="1:15" ht="24.95" customHeight="1" thickTop="1" thickBot="1" x14ac:dyDescent="0.3">
      <c r="A17" s="486" t="s">
        <v>599</v>
      </c>
      <c r="B17" s="148">
        <f t="shared" si="1"/>
        <v>9</v>
      </c>
      <c r="C17" s="148">
        <f t="shared" si="2"/>
        <v>0</v>
      </c>
      <c r="D17" s="148">
        <f t="shared" si="2"/>
        <v>5</v>
      </c>
      <c r="E17" s="148">
        <f t="shared" si="0"/>
        <v>4</v>
      </c>
      <c r="F17" s="148">
        <f t="shared" si="3"/>
        <v>7</v>
      </c>
      <c r="G17" s="148">
        <v>0</v>
      </c>
      <c r="H17" s="155">
        <v>3</v>
      </c>
      <c r="I17" s="155">
        <v>4</v>
      </c>
      <c r="J17" s="148">
        <f t="shared" si="4"/>
        <v>2</v>
      </c>
      <c r="K17" s="179">
        <v>0</v>
      </c>
      <c r="L17" s="155">
        <v>2</v>
      </c>
      <c r="M17" s="155">
        <v>0</v>
      </c>
      <c r="N17" s="432" t="s">
        <v>54</v>
      </c>
      <c r="O17" s="4"/>
    </row>
    <row r="18" spans="1:15" ht="24.95" customHeight="1" thickTop="1" x14ac:dyDescent="0.25">
      <c r="A18" s="520" t="s">
        <v>600</v>
      </c>
      <c r="B18" s="153">
        <f t="shared" si="1"/>
        <v>16</v>
      </c>
      <c r="C18" s="153">
        <f t="shared" si="2"/>
        <v>0</v>
      </c>
      <c r="D18" s="153">
        <f t="shared" si="2"/>
        <v>7</v>
      </c>
      <c r="E18" s="153">
        <f t="shared" si="0"/>
        <v>9</v>
      </c>
      <c r="F18" s="153">
        <f t="shared" si="3"/>
        <v>16</v>
      </c>
      <c r="G18" s="153">
        <v>0</v>
      </c>
      <c r="H18" s="180">
        <v>7</v>
      </c>
      <c r="I18" s="180">
        <v>9</v>
      </c>
      <c r="J18" s="153">
        <f t="shared" si="4"/>
        <v>0</v>
      </c>
      <c r="K18" s="983">
        <v>0</v>
      </c>
      <c r="L18" s="180">
        <v>0</v>
      </c>
      <c r="M18" s="180">
        <v>0</v>
      </c>
      <c r="N18" s="539" t="s">
        <v>55</v>
      </c>
      <c r="O18" s="4"/>
    </row>
    <row r="19" spans="1:15" ht="30" customHeight="1" x14ac:dyDescent="0.2">
      <c r="A19" s="371" t="s">
        <v>42</v>
      </c>
      <c r="B19" s="174">
        <f t="shared" ref="B19:M19" si="8">SUM(B7:B18)</f>
        <v>151</v>
      </c>
      <c r="C19" s="174">
        <f t="shared" si="8"/>
        <v>2</v>
      </c>
      <c r="D19" s="174">
        <f t="shared" si="8"/>
        <v>62</v>
      </c>
      <c r="E19" s="174">
        <f t="shared" si="8"/>
        <v>87</v>
      </c>
      <c r="F19" s="174">
        <f t="shared" si="8"/>
        <v>113</v>
      </c>
      <c r="G19" s="174">
        <f t="shared" si="8"/>
        <v>2</v>
      </c>
      <c r="H19" s="174">
        <f t="shared" si="8"/>
        <v>42</v>
      </c>
      <c r="I19" s="174">
        <f t="shared" si="8"/>
        <v>69</v>
      </c>
      <c r="J19" s="174">
        <f t="shared" si="8"/>
        <v>38</v>
      </c>
      <c r="K19" s="174">
        <f t="shared" si="8"/>
        <v>0</v>
      </c>
      <c r="L19" s="174">
        <f t="shared" si="8"/>
        <v>20</v>
      </c>
      <c r="M19" s="174">
        <f t="shared" si="8"/>
        <v>18</v>
      </c>
      <c r="N19" s="429" t="s">
        <v>43</v>
      </c>
    </row>
    <row r="20" spans="1:15" s="38" customFormat="1" x14ac:dyDescent="0.25">
      <c r="A20" s="22"/>
      <c r="O20" s="25"/>
    </row>
    <row r="21" spans="1:15" s="38" customFormat="1" x14ac:dyDescent="0.25">
      <c r="A21" s="22"/>
      <c r="O21" s="25"/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6"/>
  <dimension ref="A1:N33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14.42578125" style="22" customWidth="1"/>
    <col min="2" max="13" width="7.140625" style="22" customWidth="1"/>
    <col min="14" max="14" width="14.7109375" style="22" customWidth="1"/>
    <col min="15" max="259" width="9.140625" style="25"/>
    <col min="260" max="260" width="23.140625" style="25" bestFit="1" customWidth="1"/>
    <col min="261" max="261" width="10.7109375" style="25" customWidth="1"/>
    <col min="262" max="269" width="8.7109375" style="25" customWidth="1"/>
    <col min="270" max="270" width="27.42578125" style="25" bestFit="1" customWidth="1"/>
    <col min="271" max="515" width="9.140625" style="25"/>
    <col min="516" max="516" width="23.140625" style="25" bestFit="1" customWidth="1"/>
    <col min="517" max="517" width="10.7109375" style="25" customWidth="1"/>
    <col min="518" max="525" width="8.7109375" style="25" customWidth="1"/>
    <col min="526" max="526" width="27.42578125" style="25" bestFit="1" customWidth="1"/>
    <col min="527" max="771" width="9.140625" style="25"/>
    <col min="772" max="772" width="23.140625" style="25" bestFit="1" customWidth="1"/>
    <col min="773" max="773" width="10.7109375" style="25" customWidth="1"/>
    <col min="774" max="781" width="8.7109375" style="25" customWidth="1"/>
    <col min="782" max="782" width="27.42578125" style="25" bestFit="1" customWidth="1"/>
    <col min="783" max="1027" width="9.140625" style="25"/>
    <col min="1028" max="1028" width="23.140625" style="25" bestFit="1" customWidth="1"/>
    <col min="1029" max="1029" width="10.7109375" style="25" customWidth="1"/>
    <col min="1030" max="1037" width="8.7109375" style="25" customWidth="1"/>
    <col min="1038" max="1038" width="27.42578125" style="25" bestFit="1" customWidth="1"/>
    <col min="1039" max="1283" width="9.140625" style="25"/>
    <col min="1284" max="1284" width="23.140625" style="25" bestFit="1" customWidth="1"/>
    <col min="1285" max="1285" width="10.7109375" style="25" customWidth="1"/>
    <col min="1286" max="1293" width="8.7109375" style="25" customWidth="1"/>
    <col min="1294" max="1294" width="27.42578125" style="25" bestFit="1" customWidth="1"/>
    <col min="1295" max="1539" width="9.140625" style="25"/>
    <col min="1540" max="1540" width="23.140625" style="25" bestFit="1" customWidth="1"/>
    <col min="1541" max="1541" width="10.7109375" style="25" customWidth="1"/>
    <col min="1542" max="1549" width="8.7109375" style="25" customWidth="1"/>
    <col min="1550" max="1550" width="27.42578125" style="25" bestFit="1" customWidth="1"/>
    <col min="1551" max="1795" width="9.140625" style="25"/>
    <col min="1796" max="1796" width="23.140625" style="25" bestFit="1" customWidth="1"/>
    <col min="1797" max="1797" width="10.7109375" style="25" customWidth="1"/>
    <col min="1798" max="1805" width="8.7109375" style="25" customWidth="1"/>
    <col min="1806" max="1806" width="27.42578125" style="25" bestFit="1" customWidth="1"/>
    <col min="1807" max="2051" width="9.140625" style="25"/>
    <col min="2052" max="2052" width="23.140625" style="25" bestFit="1" customWidth="1"/>
    <col min="2053" max="2053" width="10.7109375" style="25" customWidth="1"/>
    <col min="2054" max="2061" width="8.7109375" style="25" customWidth="1"/>
    <col min="2062" max="2062" width="27.42578125" style="25" bestFit="1" customWidth="1"/>
    <col min="2063" max="2307" width="9.140625" style="25"/>
    <col min="2308" max="2308" width="23.140625" style="25" bestFit="1" customWidth="1"/>
    <col min="2309" max="2309" width="10.7109375" style="25" customWidth="1"/>
    <col min="2310" max="2317" width="8.7109375" style="25" customWidth="1"/>
    <col min="2318" max="2318" width="27.42578125" style="25" bestFit="1" customWidth="1"/>
    <col min="2319" max="2563" width="9.140625" style="25"/>
    <col min="2564" max="2564" width="23.140625" style="25" bestFit="1" customWidth="1"/>
    <col min="2565" max="2565" width="10.7109375" style="25" customWidth="1"/>
    <col min="2566" max="2573" width="8.7109375" style="25" customWidth="1"/>
    <col min="2574" max="2574" width="27.42578125" style="25" bestFit="1" customWidth="1"/>
    <col min="2575" max="2819" width="9.140625" style="25"/>
    <col min="2820" max="2820" width="23.140625" style="25" bestFit="1" customWidth="1"/>
    <col min="2821" max="2821" width="10.7109375" style="25" customWidth="1"/>
    <col min="2822" max="2829" width="8.7109375" style="25" customWidth="1"/>
    <col min="2830" max="2830" width="27.42578125" style="25" bestFit="1" customWidth="1"/>
    <col min="2831" max="3075" width="9.140625" style="25"/>
    <col min="3076" max="3076" width="23.140625" style="25" bestFit="1" customWidth="1"/>
    <col min="3077" max="3077" width="10.7109375" style="25" customWidth="1"/>
    <col min="3078" max="3085" width="8.7109375" style="25" customWidth="1"/>
    <col min="3086" max="3086" width="27.42578125" style="25" bestFit="1" customWidth="1"/>
    <col min="3087" max="3331" width="9.140625" style="25"/>
    <col min="3332" max="3332" width="23.140625" style="25" bestFit="1" customWidth="1"/>
    <col min="3333" max="3333" width="10.7109375" style="25" customWidth="1"/>
    <col min="3334" max="3341" width="8.7109375" style="25" customWidth="1"/>
    <col min="3342" max="3342" width="27.42578125" style="25" bestFit="1" customWidth="1"/>
    <col min="3343" max="3587" width="9.140625" style="25"/>
    <col min="3588" max="3588" width="23.140625" style="25" bestFit="1" customWidth="1"/>
    <col min="3589" max="3589" width="10.7109375" style="25" customWidth="1"/>
    <col min="3590" max="3597" width="8.7109375" style="25" customWidth="1"/>
    <col min="3598" max="3598" width="27.42578125" style="25" bestFit="1" customWidth="1"/>
    <col min="3599" max="3843" width="9.140625" style="25"/>
    <col min="3844" max="3844" width="23.140625" style="25" bestFit="1" customWidth="1"/>
    <col min="3845" max="3845" width="10.7109375" style="25" customWidth="1"/>
    <col min="3846" max="3853" width="8.7109375" style="25" customWidth="1"/>
    <col min="3854" max="3854" width="27.42578125" style="25" bestFit="1" customWidth="1"/>
    <col min="3855" max="4099" width="9.140625" style="25"/>
    <col min="4100" max="4100" width="23.140625" style="25" bestFit="1" customWidth="1"/>
    <col min="4101" max="4101" width="10.7109375" style="25" customWidth="1"/>
    <col min="4102" max="4109" width="8.7109375" style="25" customWidth="1"/>
    <col min="4110" max="4110" width="27.42578125" style="25" bestFit="1" customWidth="1"/>
    <col min="4111" max="4355" width="9.140625" style="25"/>
    <col min="4356" max="4356" width="23.140625" style="25" bestFit="1" customWidth="1"/>
    <col min="4357" max="4357" width="10.7109375" style="25" customWidth="1"/>
    <col min="4358" max="4365" width="8.7109375" style="25" customWidth="1"/>
    <col min="4366" max="4366" width="27.42578125" style="25" bestFit="1" customWidth="1"/>
    <col min="4367" max="4611" width="9.140625" style="25"/>
    <col min="4612" max="4612" width="23.140625" style="25" bestFit="1" customWidth="1"/>
    <col min="4613" max="4613" width="10.7109375" style="25" customWidth="1"/>
    <col min="4614" max="4621" width="8.7109375" style="25" customWidth="1"/>
    <col min="4622" max="4622" width="27.42578125" style="25" bestFit="1" customWidth="1"/>
    <col min="4623" max="4867" width="9.140625" style="25"/>
    <col min="4868" max="4868" width="23.140625" style="25" bestFit="1" customWidth="1"/>
    <col min="4869" max="4869" width="10.7109375" style="25" customWidth="1"/>
    <col min="4870" max="4877" width="8.7109375" style="25" customWidth="1"/>
    <col min="4878" max="4878" width="27.42578125" style="25" bestFit="1" customWidth="1"/>
    <col min="4879" max="5123" width="9.140625" style="25"/>
    <col min="5124" max="5124" width="23.140625" style="25" bestFit="1" customWidth="1"/>
    <col min="5125" max="5125" width="10.7109375" style="25" customWidth="1"/>
    <col min="5126" max="5133" width="8.7109375" style="25" customWidth="1"/>
    <col min="5134" max="5134" width="27.42578125" style="25" bestFit="1" customWidth="1"/>
    <col min="5135" max="5379" width="9.140625" style="25"/>
    <col min="5380" max="5380" width="23.140625" style="25" bestFit="1" customWidth="1"/>
    <col min="5381" max="5381" width="10.7109375" style="25" customWidth="1"/>
    <col min="5382" max="5389" width="8.7109375" style="25" customWidth="1"/>
    <col min="5390" max="5390" width="27.42578125" style="25" bestFit="1" customWidth="1"/>
    <col min="5391" max="5635" width="9.140625" style="25"/>
    <col min="5636" max="5636" width="23.140625" style="25" bestFit="1" customWidth="1"/>
    <col min="5637" max="5637" width="10.7109375" style="25" customWidth="1"/>
    <col min="5638" max="5645" width="8.7109375" style="25" customWidth="1"/>
    <col min="5646" max="5646" width="27.42578125" style="25" bestFit="1" customWidth="1"/>
    <col min="5647" max="5891" width="9.140625" style="25"/>
    <col min="5892" max="5892" width="23.140625" style="25" bestFit="1" customWidth="1"/>
    <col min="5893" max="5893" width="10.7109375" style="25" customWidth="1"/>
    <col min="5894" max="5901" width="8.7109375" style="25" customWidth="1"/>
    <col min="5902" max="5902" width="27.42578125" style="25" bestFit="1" customWidth="1"/>
    <col min="5903" max="6147" width="9.140625" style="25"/>
    <col min="6148" max="6148" width="23.140625" style="25" bestFit="1" customWidth="1"/>
    <col min="6149" max="6149" width="10.7109375" style="25" customWidth="1"/>
    <col min="6150" max="6157" width="8.7109375" style="25" customWidth="1"/>
    <col min="6158" max="6158" width="27.42578125" style="25" bestFit="1" customWidth="1"/>
    <col min="6159" max="6403" width="9.140625" style="25"/>
    <col min="6404" max="6404" width="23.140625" style="25" bestFit="1" customWidth="1"/>
    <col min="6405" max="6405" width="10.7109375" style="25" customWidth="1"/>
    <col min="6406" max="6413" width="8.7109375" style="25" customWidth="1"/>
    <col min="6414" max="6414" width="27.42578125" style="25" bestFit="1" customWidth="1"/>
    <col min="6415" max="6659" width="9.140625" style="25"/>
    <col min="6660" max="6660" width="23.140625" style="25" bestFit="1" customWidth="1"/>
    <col min="6661" max="6661" width="10.7109375" style="25" customWidth="1"/>
    <col min="6662" max="6669" width="8.7109375" style="25" customWidth="1"/>
    <col min="6670" max="6670" width="27.42578125" style="25" bestFit="1" customWidth="1"/>
    <col min="6671" max="6915" width="9.140625" style="25"/>
    <col min="6916" max="6916" width="23.140625" style="25" bestFit="1" customWidth="1"/>
    <col min="6917" max="6917" width="10.7109375" style="25" customWidth="1"/>
    <col min="6918" max="6925" width="8.7109375" style="25" customWidth="1"/>
    <col min="6926" max="6926" width="27.42578125" style="25" bestFit="1" customWidth="1"/>
    <col min="6927" max="7171" width="9.140625" style="25"/>
    <col min="7172" max="7172" width="23.140625" style="25" bestFit="1" customWidth="1"/>
    <col min="7173" max="7173" width="10.7109375" style="25" customWidth="1"/>
    <col min="7174" max="7181" width="8.7109375" style="25" customWidth="1"/>
    <col min="7182" max="7182" width="27.42578125" style="25" bestFit="1" customWidth="1"/>
    <col min="7183" max="7427" width="9.140625" style="25"/>
    <col min="7428" max="7428" width="23.140625" style="25" bestFit="1" customWidth="1"/>
    <col min="7429" max="7429" width="10.7109375" style="25" customWidth="1"/>
    <col min="7430" max="7437" width="8.7109375" style="25" customWidth="1"/>
    <col min="7438" max="7438" width="27.42578125" style="25" bestFit="1" customWidth="1"/>
    <col min="7439" max="7683" width="9.140625" style="25"/>
    <col min="7684" max="7684" width="23.140625" style="25" bestFit="1" customWidth="1"/>
    <col min="7685" max="7685" width="10.7109375" style="25" customWidth="1"/>
    <col min="7686" max="7693" width="8.7109375" style="25" customWidth="1"/>
    <col min="7694" max="7694" width="27.42578125" style="25" bestFit="1" customWidth="1"/>
    <col min="7695" max="7939" width="9.140625" style="25"/>
    <col min="7940" max="7940" width="23.140625" style="25" bestFit="1" customWidth="1"/>
    <col min="7941" max="7941" width="10.7109375" style="25" customWidth="1"/>
    <col min="7942" max="7949" width="8.7109375" style="25" customWidth="1"/>
    <col min="7950" max="7950" width="27.42578125" style="25" bestFit="1" customWidth="1"/>
    <col min="7951" max="8195" width="9.140625" style="25"/>
    <col min="8196" max="8196" width="23.140625" style="25" bestFit="1" customWidth="1"/>
    <col min="8197" max="8197" width="10.7109375" style="25" customWidth="1"/>
    <col min="8198" max="8205" width="8.7109375" style="25" customWidth="1"/>
    <col min="8206" max="8206" width="27.42578125" style="25" bestFit="1" customWidth="1"/>
    <col min="8207" max="8451" width="9.140625" style="25"/>
    <col min="8452" max="8452" width="23.140625" style="25" bestFit="1" customWidth="1"/>
    <col min="8453" max="8453" width="10.7109375" style="25" customWidth="1"/>
    <col min="8454" max="8461" width="8.7109375" style="25" customWidth="1"/>
    <col min="8462" max="8462" width="27.42578125" style="25" bestFit="1" customWidth="1"/>
    <col min="8463" max="8707" width="9.140625" style="25"/>
    <col min="8708" max="8708" width="23.140625" style="25" bestFit="1" customWidth="1"/>
    <col min="8709" max="8709" width="10.7109375" style="25" customWidth="1"/>
    <col min="8710" max="8717" width="8.7109375" style="25" customWidth="1"/>
    <col min="8718" max="8718" width="27.42578125" style="25" bestFit="1" customWidth="1"/>
    <col min="8719" max="8963" width="9.140625" style="25"/>
    <col min="8964" max="8964" width="23.140625" style="25" bestFit="1" customWidth="1"/>
    <col min="8965" max="8965" width="10.7109375" style="25" customWidth="1"/>
    <col min="8966" max="8973" width="8.7109375" style="25" customWidth="1"/>
    <col min="8974" max="8974" width="27.42578125" style="25" bestFit="1" customWidth="1"/>
    <col min="8975" max="9219" width="9.140625" style="25"/>
    <col min="9220" max="9220" width="23.140625" style="25" bestFit="1" customWidth="1"/>
    <col min="9221" max="9221" width="10.7109375" style="25" customWidth="1"/>
    <col min="9222" max="9229" width="8.7109375" style="25" customWidth="1"/>
    <col min="9230" max="9230" width="27.42578125" style="25" bestFit="1" customWidth="1"/>
    <col min="9231" max="9475" width="9.140625" style="25"/>
    <col min="9476" max="9476" width="23.140625" style="25" bestFit="1" customWidth="1"/>
    <col min="9477" max="9477" width="10.7109375" style="25" customWidth="1"/>
    <col min="9478" max="9485" width="8.7109375" style="25" customWidth="1"/>
    <col min="9486" max="9486" width="27.42578125" style="25" bestFit="1" customWidth="1"/>
    <col min="9487" max="9731" width="9.140625" style="25"/>
    <col min="9732" max="9732" width="23.140625" style="25" bestFit="1" customWidth="1"/>
    <col min="9733" max="9733" width="10.7109375" style="25" customWidth="1"/>
    <col min="9734" max="9741" width="8.7109375" style="25" customWidth="1"/>
    <col min="9742" max="9742" width="27.42578125" style="25" bestFit="1" customWidth="1"/>
    <col min="9743" max="9987" width="9.140625" style="25"/>
    <col min="9988" max="9988" width="23.140625" style="25" bestFit="1" customWidth="1"/>
    <col min="9989" max="9989" width="10.7109375" style="25" customWidth="1"/>
    <col min="9990" max="9997" width="8.7109375" style="25" customWidth="1"/>
    <col min="9998" max="9998" width="27.42578125" style="25" bestFit="1" customWidth="1"/>
    <col min="9999" max="10243" width="9.140625" style="25"/>
    <col min="10244" max="10244" width="23.140625" style="25" bestFit="1" customWidth="1"/>
    <col min="10245" max="10245" width="10.7109375" style="25" customWidth="1"/>
    <col min="10246" max="10253" width="8.7109375" style="25" customWidth="1"/>
    <col min="10254" max="10254" width="27.42578125" style="25" bestFit="1" customWidth="1"/>
    <col min="10255" max="10499" width="9.140625" style="25"/>
    <col min="10500" max="10500" width="23.140625" style="25" bestFit="1" customWidth="1"/>
    <col min="10501" max="10501" width="10.7109375" style="25" customWidth="1"/>
    <col min="10502" max="10509" width="8.7109375" style="25" customWidth="1"/>
    <col min="10510" max="10510" width="27.42578125" style="25" bestFit="1" customWidth="1"/>
    <col min="10511" max="10755" width="9.140625" style="25"/>
    <col min="10756" max="10756" width="23.140625" style="25" bestFit="1" customWidth="1"/>
    <col min="10757" max="10757" width="10.7109375" style="25" customWidth="1"/>
    <col min="10758" max="10765" width="8.7109375" style="25" customWidth="1"/>
    <col min="10766" max="10766" width="27.42578125" style="25" bestFit="1" customWidth="1"/>
    <col min="10767" max="11011" width="9.140625" style="25"/>
    <col min="11012" max="11012" width="23.140625" style="25" bestFit="1" customWidth="1"/>
    <col min="11013" max="11013" width="10.7109375" style="25" customWidth="1"/>
    <col min="11014" max="11021" width="8.7109375" style="25" customWidth="1"/>
    <col min="11022" max="11022" width="27.42578125" style="25" bestFit="1" customWidth="1"/>
    <col min="11023" max="11267" width="9.140625" style="25"/>
    <col min="11268" max="11268" width="23.140625" style="25" bestFit="1" customWidth="1"/>
    <col min="11269" max="11269" width="10.7109375" style="25" customWidth="1"/>
    <col min="11270" max="11277" width="8.7109375" style="25" customWidth="1"/>
    <col min="11278" max="11278" width="27.42578125" style="25" bestFit="1" customWidth="1"/>
    <col min="11279" max="11523" width="9.140625" style="25"/>
    <col min="11524" max="11524" width="23.140625" style="25" bestFit="1" customWidth="1"/>
    <col min="11525" max="11525" width="10.7109375" style="25" customWidth="1"/>
    <col min="11526" max="11533" width="8.7109375" style="25" customWidth="1"/>
    <col min="11534" max="11534" width="27.42578125" style="25" bestFit="1" customWidth="1"/>
    <col min="11535" max="11779" width="9.140625" style="25"/>
    <col min="11780" max="11780" width="23.140625" style="25" bestFit="1" customWidth="1"/>
    <col min="11781" max="11781" width="10.7109375" style="25" customWidth="1"/>
    <col min="11782" max="11789" width="8.7109375" style="25" customWidth="1"/>
    <col min="11790" max="11790" width="27.42578125" style="25" bestFit="1" customWidth="1"/>
    <col min="11791" max="12035" width="9.140625" style="25"/>
    <col min="12036" max="12036" width="23.140625" style="25" bestFit="1" customWidth="1"/>
    <col min="12037" max="12037" width="10.7109375" style="25" customWidth="1"/>
    <col min="12038" max="12045" width="8.7109375" style="25" customWidth="1"/>
    <col min="12046" max="12046" width="27.42578125" style="25" bestFit="1" customWidth="1"/>
    <col min="12047" max="12291" width="9.140625" style="25"/>
    <col min="12292" max="12292" width="23.140625" style="25" bestFit="1" customWidth="1"/>
    <col min="12293" max="12293" width="10.7109375" style="25" customWidth="1"/>
    <col min="12294" max="12301" width="8.7109375" style="25" customWidth="1"/>
    <col min="12302" max="12302" width="27.42578125" style="25" bestFit="1" customWidth="1"/>
    <col min="12303" max="12547" width="9.140625" style="25"/>
    <col min="12548" max="12548" width="23.140625" style="25" bestFit="1" customWidth="1"/>
    <col min="12549" max="12549" width="10.7109375" style="25" customWidth="1"/>
    <col min="12550" max="12557" width="8.7109375" style="25" customWidth="1"/>
    <col min="12558" max="12558" width="27.42578125" style="25" bestFit="1" customWidth="1"/>
    <col min="12559" max="12803" width="9.140625" style="25"/>
    <col min="12804" max="12804" width="23.140625" style="25" bestFit="1" customWidth="1"/>
    <col min="12805" max="12805" width="10.7109375" style="25" customWidth="1"/>
    <col min="12806" max="12813" width="8.7109375" style="25" customWidth="1"/>
    <col min="12814" max="12814" width="27.42578125" style="25" bestFit="1" customWidth="1"/>
    <col min="12815" max="13059" width="9.140625" style="25"/>
    <col min="13060" max="13060" width="23.140625" style="25" bestFit="1" customWidth="1"/>
    <col min="13061" max="13061" width="10.7109375" style="25" customWidth="1"/>
    <col min="13062" max="13069" width="8.7109375" style="25" customWidth="1"/>
    <col min="13070" max="13070" width="27.42578125" style="25" bestFit="1" customWidth="1"/>
    <col min="13071" max="13315" width="9.140625" style="25"/>
    <col min="13316" max="13316" width="23.140625" style="25" bestFit="1" customWidth="1"/>
    <col min="13317" max="13317" width="10.7109375" style="25" customWidth="1"/>
    <col min="13318" max="13325" width="8.7109375" style="25" customWidth="1"/>
    <col min="13326" max="13326" width="27.42578125" style="25" bestFit="1" customWidth="1"/>
    <col min="13327" max="13571" width="9.140625" style="25"/>
    <col min="13572" max="13572" width="23.140625" style="25" bestFit="1" customWidth="1"/>
    <col min="13573" max="13573" width="10.7109375" style="25" customWidth="1"/>
    <col min="13574" max="13581" width="8.7109375" style="25" customWidth="1"/>
    <col min="13582" max="13582" width="27.42578125" style="25" bestFit="1" customWidth="1"/>
    <col min="13583" max="13827" width="9.140625" style="25"/>
    <col min="13828" max="13828" width="23.140625" style="25" bestFit="1" customWidth="1"/>
    <col min="13829" max="13829" width="10.7109375" style="25" customWidth="1"/>
    <col min="13830" max="13837" width="8.7109375" style="25" customWidth="1"/>
    <col min="13838" max="13838" width="27.42578125" style="25" bestFit="1" customWidth="1"/>
    <col min="13839" max="14083" width="9.140625" style="25"/>
    <col min="14084" max="14084" width="23.140625" style="25" bestFit="1" customWidth="1"/>
    <col min="14085" max="14085" width="10.7109375" style="25" customWidth="1"/>
    <col min="14086" max="14093" width="8.7109375" style="25" customWidth="1"/>
    <col min="14094" max="14094" width="27.42578125" style="25" bestFit="1" customWidth="1"/>
    <col min="14095" max="14339" width="9.140625" style="25"/>
    <col min="14340" max="14340" width="23.140625" style="25" bestFit="1" customWidth="1"/>
    <col min="14341" max="14341" width="10.7109375" style="25" customWidth="1"/>
    <col min="14342" max="14349" width="8.7109375" style="25" customWidth="1"/>
    <col min="14350" max="14350" width="27.42578125" style="25" bestFit="1" customWidth="1"/>
    <col min="14351" max="14595" width="9.140625" style="25"/>
    <col min="14596" max="14596" width="23.140625" style="25" bestFit="1" customWidth="1"/>
    <col min="14597" max="14597" width="10.7109375" style="25" customWidth="1"/>
    <col min="14598" max="14605" width="8.7109375" style="25" customWidth="1"/>
    <col min="14606" max="14606" width="27.42578125" style="25" bestFit="1" customWidth="1"/>
    <col min="14607" max="14851" width="9.140625" style="25"/>
    <col min="14852" max="14852" width="23.140625" style="25" bestFit="1" customWidth="1"/>
    <col min="14853" max="14853" width="10.7109375" style="25" customWidth="1"/>
    <col min="14854" max="14861" width="8.7109375" style="25" customWidth="1"/>
    <col min="14862" max="14862" width="27.42578125" style="25" bestFit="1" customWidth="1"/>
    <col min="14863" max="15107" width="9.140625" style="25"/>
    <col min="15108" max="15108" width="23.140625" style="25" bestFit="1" customWidth="1"/>
    <col min="15109" max="15109" width="10.7109375" style="25" customWidth="1"/>
    <col min="15110" max="15117" width="8.7109375" style="25" customWidth="1"/>
    <col min="15118" max="15118" width="27.42578125" style="25" bestFit="1" customWidth="1"/>
    <col min="15119" max="15363" width="9.140625" style="25"/>
    <col min="15364" max="15364" width="23.140625" style="25" bestFit="1" customWidth="1"/>
    <col min="15365" max="15365" width="10.7109375" style="25" customWidth="1"/>
    <col min="15366" max="15373" width="8.7109375" style="25" customWidth="1"/>
    <col min="15374" max="15374" width="27.42578125" style="25" bestFit="1" customWidth="1"/>
    <col min="15375" max="15619" width="9.140625" style="25"/>
    <col min="15620" max="15620" width="23.140625" style="25" bestFit="1" customWidth="1"/>
    <col min="15621" max="15621" width="10.7109375" style="25" customWidth="1"/>
    <col min="15622" max="15629" width="8.7109375" style="25" customWidth="1"/>
    <col min="15630" max="15630" width="27.42578125" style="25" bestFit="1" customWidth="1"/>
    <col min="15631" max="15875" width="9.140625" style="25"/>
    <col min="15876" max="15876" width="23.140625" style="25" bestFit="1" customWidth="1"/>
    <col min="15877" max="15877" width="10.7109375" style="25" customWidth="1"/>
    <col min="15878" max="15885" width="8.7109375" style="25" customWidth="1"/>
    <col min="15886" max="15886" width="27.42578125" style="25" bestFit="1" customWidth="1"/>
    <col min="15887" max="16131" width="9.140625" style="25"/>
    <col min="16132" max="16132" width="23.140625" style="25" bestFit="1" customWidth="1"/>
    <col min="16133" max="16133" width="10.7109375" style="25" customWidth="1"/>
    <col min="16134" max="16141" width="8.7109375" style="25" customWidth="1"/>
    <col min="16142" max="16142" width="27.42578125" style="25" bestFit="1" customWidth="1"/>
    <col min="16143" max="16384" width="9.140625" style="25"/>
  </cols>
  <sheetData>
    <row r="1" spans="1:14" ht="18" customHeight="1" x14ac:dyDescent="0.2">
      <c r="A1" s="1285" t="s">
        <v>420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</row>
    <row r="2" spans="1:14" ht="34.5" customHeight="1" x14ac:dyDescent="0.2">
      <c r="A2" s="1472" t="s">
        <v>481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</row>
    <row r="3" spans="1:14" ht="18" customHeight="1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</row>
    <row r="4" spans="1:14" ht="18" customHeight="1" x14ac:dyDescent="0.25">
      <c r="A4" s="255" t="s">
        <v>140</v>
      </c>
      <c r="B4" s="1206"/>
      <c r="C4" s="1206"/>
      <c r="D4" s="1206"/>
      <c r="E4" s="1652"/>
      <c r="F4" s="1652"/>
      <c r="G4" s="1652"/>
      <c r="H4" s="1652"/>
      <c r="I4" s="1206"/>
      <c r="J4" s="1206"/>
      <c r="K4" s="1206"/>
      <c r="L4" s="1206"/>
      <c r="M4" s="1208"/>
      <c r="N4" s="1108" t="s">
        <v>56</v>
      </c>
    </row>
    <row r="5" spans="1:14" s="2" customFormat="1" ht="29.25" customHeight="1" x14ac:dyDescent="0.2">
      <c r="A5" s="1648" t="s">
        <v>998</v>
      </c>
      <c r="B5" s="1644" t="s">
        <v>654</v>
      </c>
      <c r="C5" s="1644"/>
      <c r="D5" s="1644"/>
      <c r="E5" s="1644"/>
      <c r="F5" s="1645" t="s">
        <v>653</v>
      </c>
      <c r="G5" s="1645"/>
      <c r="H5" s="1645"/>
      <c r="I5" s="1645"/>
      <c r="J5" s="1645" t="s">
        <v>652</v>
      </c>
      <c r="K5" s="1645"/>
      <c r="L5" s="1645"/>
      <c r="M5" s="1645"/>
      <c r="N5" s="1650" t="s">
        <v>997</v>
      </c>
    </row>
    <row r="6" spans="1:14" s="2" customFormat="1" ht="45.75" customHeight="1" x14ac:dyDescent="0.2">
      <c r="A6" s="1649"/>
      <c r="B6" s="343" t="s">
        <v>630</v>
      </c>
      <c r="C6" s="344" t="s">
        <v>338</v>
      </c>
      <c r="D6" s="344" t="s">
        <v>524</v>
      </c>
      <c r="E6" s="344" t="s">
        <v>523</v>
      </c>
      <c r="F6" s="343" t="s">
        <v>387</v>
      </c>
      <c r="G6" s="344" t="s">
        <v>338</v>
      </c>
      <c r="H6" s="344" t="s">
        <v>524</v>
      </c>
      <c r="I6" s="344" t="s">
        <v>523</v>
      </c>
      <c r="J6" s="343" t="s">
        <v>387</v>
      </c>
      <c r="K6" s="344" t="s">
        <v>338</v>
      </c>
      <c r="L6" s="344" t="s">
        <v>524</v>
      </c>
      <c r="M6" s="344" t="s">
        <v>523</v>
      </c>
      <c r="N6" s="1651"/>
    </row>
    <row r="7" spans="1:14" s="2" customFormat="1" ht="17.25" customHeight="1" x14ac:dyDescent="0.2">
      <c r="A7" s="436" t="s">
        <v>746</v>
      </c>
      <c r="B7" s="438"/>
      <c r="C7" s="438"/>
      <c r="D7" s="439"/>
      <c r="E7" s="439"/>
      <c r="F7" s="438"/>
      <c r="G7" s="438"/>
      <c r="H7" s="439"/>
      <c r="I7" s="439"/>
      <c r="J7" s="438"/>
      <c r="K7" s="438"/>
      <c r="L7" s="439"/>
      <c r="M7" s="439"/>
      <c r="N7" s="437" t="s">
        <v>745</v>
      </c>
    </row>
    <row r="8" spans="1:14" ht="21" customHeight="1" thickBot="1" x14ac:dyDescent="0.25">
      <c r="A8" s="543" t="s">
        <v>760</v>
      </c>
      <c r="B8" s="206">
        <f>D8+E8+C8</f>
        <v>58</v>
      </c>
      <c r="C8" s="209">
        <f>K8+G8</f>
        <v>1</v>
      </c>
      <c r="D8" s="209">
        <f t="shared" ref="D8" si="0">L8+H8</f>
        <v>20</v>
      </c>
      <c r="E8" s="209">
        <f>M8+I8</f>
        <v>37</v>
      </c>
      <c r="F8" s="206">
        <f>H8+I8+G8</f>
        <v>47</v>
      </c>
      <c r="G8" s="209">
        <v>1</v>
      </c>
      <c r="H8" s="208">
        <v>17</v>
      </c>
      <c r="I8" s="208">
        <v>29</v>
      </c>
      <c r="J8" s="206">
        <f>L8+M8+K8</f>
        <v>11</v>
      </c>
      <c r="K8" s="209">
        <v>0</v>
      </c>
      <c r="L8" s="208">
        <v>3</v>
      </c>
      <c r="M8" s="208">
        <v>8</v>
      </c>
      <c r="N8" s="445" t="s">
        <v>301</v>
      </c>
    </row>
    <row r="9" spans="1:14" ht="21" customHeight="1" thickTop="1" thickBot="1" x14ac:dyDescent="0.25">
      <c r="A9" s="138">
        <v>1</v>
      </c>
      <c r="B9" s="148">
        <f t="shared" ref="B9:B32" si="1">D9+E9+C9</f>
        <v>9</v>
      </c>
      <c r="C9" s="179">
        <f t="shared" ref="C9:C32" si="2">K9+G9</f>
        <v>0</v>
      </c>
      <c r="D9" s="179">
        <f t="shared" ref="D9:D32" si="3">L9+H9</f>
        <v>4</v>
      </c>
      <c r="E9" s="179">
        <f t="shared" ref="E9:E32" si="4">M9+I9</f>
        <v>5</v>
      </c>
      <c r="F9" s="148">
        <f t="shared" ref="F9:F32" si="5">H9+I9+G9</f>
        <v>9</v>
      </c>
      <c r="G9" s="179">
        <v>0</v>
      </c>
      <c r="H9" s="155">
        <v>4</v>
      </c>
      <c r="I9" s="155">
        <v>5</v>
      </c>
      <c r="J9" s="148">
        <f t="shared" ref="J9:J32" si="6">L9+M9+K9</f>
        <v>0</v>
      </c>
      <c r="K9" s="155">
        <v>0</v>
      </c>
      <c r="L9" s="155">
        <v>0</v>
      </c>
      <c r="M9" s="155">
        <v>0</v>
      </c>
      <c r="N9" s="430">
        <v>1</v>
      </c>
    </row>
    <row r="10" spans="1:14" ht="21" customHeight="1" thickTop="1" thickBot="1" x14ac:dyDescent="0.25">
      <c r="A10" s="547">
        <v>2</v>
      </c>
      <c r="B10" s="150">
        <f t="shared" si="1"/>
        <v>6</v>
      </c>
      <c r="C10" s="177">
        <f t="shared" si="2"/>
        <v>0</v>
      </c>
      <c r="D10" s="177">
        <f t="shared" si="3"/>
        <v>2</v>
      </c>
      <c r="E10" s="177">
        <f t="shared" si="4"/>
        <v>4</v>
      </c>
      <c r="F10" s="150">
        <f t="shared" si="5"/>
        <v>5</v>
      </c>
      <c r="G10" s="177">
        <v>0</v>
      </c>
      <c r="H10" s="178">
        <v>2</v>
      </c>
      <c r="I10" s="178">
        <v>3</v>
      </c>
      <c r="J10" s="150">
        <f t="shared" si="6"/>
        <v>1</v>
      </c>
      <c r="K10" s="177">
        <v>0</v>
      </c>
      <c r="L10" s="178">
        <v>0</v>
      </c>
      <c r="M10" s="178">
        <v>1</v>
      </c>
      <c r="N10" s="433">
        <v>2</v>
      </c>
    </row>
    <row r="11" spans="1:14" ht="21" customHeight="1" thickTop="1" thickBot="1" x14ac:dyDescent="0.25">
      <c r="A11" s="138">
        <v>3</v>
      </c>
      <c r="B11" s="148">
        <f t="shared" si="1"/>
        <v>3</v>
      </c>
      <c r="C11" s="179">
        <f t="shared" si="2"/>
        <v>0</v>
      </c>
      <c r="D11" s="179">
        <f t="shared" si="3"/>
        <v>1</v>
      </c>
      <c r="E11" s="179">
        <f t="shared" si="4"/>
        <v>2</v>
      </c>
      <c r="F11" s="148">
        <f t="shared" si="5"/>
        <v>2</v>
      </c>
      <c r="G11" s="179">
        <v>0</v>
      </c>
      <c r="H11" s="155">
        <v>0</v>
      </c>
      <c r="I11" s="155">
        <v>2</v>
      </c>
      <c r="J11" s="148">
        <f t="shared" si="6"/>
        <v>1</v>
      </c>
      <c r="K11" s="179">
        <v>0</v>
      </c>
      <c r="L11" s="155">
        <v>1</v>
      </c>
      <c r="M11" s="155">
        <v>0</v>
      </c>
      <c r="N11" s="430">
        <v>3</v>
      </c>
    </row>
    <row r="12" spans="1:14" ht="21" customHeight="1" thickTop="1" thickBot="1" x14ac:dyDescent="0.25">
      <c r="A12" s="547">
        <v>4</v>
      </c>
      <c r="B12" s="150">
        <f t="shared" si="1"/>
        <v>1</v>
      </c>
      <c r="C12" s="177">
        <f t="shared" si="2"/>
        <v>0</v>
      </c>
      <c r="D12" s="177">
        <f t="shared" si="3"/>
        <v>0</v>
      </c>
      <c r="E12" s="177">
        <f t="shared" si="4"/>
        <v>1</v>
      </c>
      <c r="F12" s="150">
        <f t="shared" si="5"/>
        <v>1</v>
      </c>
      <c r="G12" s="177">
        <v>0</v>
      </c>
      <c r="H12" s="178">
        <v>0</v>
      </c>
      <c r="I12" s="178">
        <v>1</v>
      </c>
      <c r="J12" s="150">
        <f t="shared" si="6"/>
        <v>0</v>
      </c>
      <c r="K12" s="177">
        <v>0</v>
      </c>
      <c r="L12" s="178">
        <v>0</v>
      </c>
      <c r="M12" s="178">
        <v>0</v>
      </c>
      <c r="N12" s="433">
        <v>4</v>
      </c>
    </row>
    <row r="13" spans="1:14" ht="21" customHeight="1" thickTop="1" thickBot="1" x14ac:dyDescent="0.25">
      <c r="A13" s="138">
        <v>5</v>
      </c>
      <c r="B13" s="148">
        <f t="shared" si="1"/>
        <v>1</v>
      </c>
      <c r="C13" s="179">
        <f t="shared" si="2"/>
        <v>0</v>
      </c>
      <c r="D13" s="179">
        <f t="shared" si="3"/>
        <v>0</v>
      </c>
      <c r="E13" s="179">
        <f t="shared" si="4"/>
        <v>1</v>
      </c>
      <c r="F13" s="148">
        <f t="shared" si="5"/>
        <v>1</v>
      </c>
      <c r="G13" s="179">
        <v>0</v>
      </c>
      <c r="H13" s="155">
        <v>0</v>
      </c>
      <c r="I13" s="155">
        <v>1</v>
      </c>
      <c r="J13" s="148">
        <f t="shared" si="6"/>
        <v>0</v>
      </c>
      <c r="K13" s="179">
        <v>0</v>
      </c>
      <c r="L13" s="155">
        <v>0</v>
      </c>
      <c r="M13" s="155">
        <v>0</v>
      </c>
      <c r="N13" s="430">
        <v>5</v>
      </c>
    </row>
    <row r="14" spans="1:14" ht="21" customHeight="1" thickTop="1" thickBot="1" x14ac:dyDescent="0.25">
      <c r="A14" s="547">
        <v>6</v>
      </c>
      <c r="B14" s="150">
        <f t="shared" si="1"/>
        <v>3</v>
      </c>
      <c r="C14" s="177">
        <f t="shared" si="2"/>
        <v>1</v>
      </c>
      <c r="D14" s="177">
        <f t="shared" si="3"/>
        <v>1</v>
      </c>
      <c r="E14" s="177">
        <f t="shared" si="4"/>
        <v>1</v>
      </c>
      <c r="F14" s="150">
        <f t="shared" si="5"/>
        <v>3</v>
      </c>
      <c r="G14" s="177">
        <v>1</v>
      </c>
      <c r="H14" s="178">
        <v>1</v>
      </c>
      <c r="I14" s="178">
        <v>1</v>
      </c>
      <c r="J14" s="150">
        <f t="shared" si="6"/>
        <v>0</v>
      </c>
      <c r="K14" s="177">
        <v>0</v>
      </c>
      <c r="L14" s="178">
        <v>0</v>
      </c>
      <c r="M14" s="178">
        <v>0</v>
      </c>
      <c r="N14" s="433">
        <v>6</v>
      </c>
    </row>
    <row r="15" spans="1:14" ht="21" customHeight="1" thickTop="1" thickBot="1" x14ac:dyDescent="0.25">
      <c r="A15" s="138" t="s">
        <v>748</v>
      </c>
      <c r="B15" s="148">
        <f t="shared" si="1"/>
        <v>12</v>
      </c>
      <c r="C15" s="179">
        <f t="shared" si="2"/>
        <v>0</v>
      </c>
      <c r="D15" s="179">
        <f t="shared" si="3"/>
        <v>8</v>
      </c>
      <c r="E15" s="179">
        <f t="shared" si="4"/>
        <v>4</v>
      </c>
      <c r="F15" s="148">
        <f t="shared" si="5"/>
        <v>7</v>
      </c>
      <c r="G15" s="179">
        <v>0</v>
      </c>
      <c r="H15" s="155">
        <v>4</v>
      </c>
      <c r="I15" s="155">
        <v>3</v>
      </c>
      <c r="J15" s="148">
        <f t="shared" si="6"/>
        <v>5</v>
      </c>
      <c r="K15" s="179">
        <v>0</v>
      </c>
      <c r="L15" s="155">
        <v>4</v>
      </c>
      <c r="M15" s="155">
        <v>1</v>
      </c>
      <c r="N15" s="430" t="s">
        <v>302</v>
      </c>
    </row>
    <row r="16" spans="1:14" ht="21" customHeight="1" thickTop="1" thickBot="1" x14ac:dyDescent="0.25">
      <c r="A16" s="547" t="s">
        <v>747</v>
      </c>
      <c r="B16" s="150">
        <f t="shared" si="1"/>
        <v>6</v>
      </c>
      <c r="C16" s="177">
        <f t="shared" si="2"/>
        <v>0</v>
      </c>
      <c r="D16" s="177">
        <f t="shared" si="3"/>
        <v>2</v>
      </c>
      <c r="E16" s="177">
        <f t="shared" si="4"/>
        <v>4</v>
      </c>
      <c r="F16" s="150">
        <f t="shared" si="5"/>
        <v>3</v>
      </c>
      <c r="G16" s="177">
        <v>0</v>
      </c>
      <c r="H16" s="178">
        <v>0</v>
      </c>
      <c r="I16" s="178">
        <v>3</v>
      </c>
      <c r="J16" s="150">
        <f t="shared" si="6"/>
        <v>3</v>
      </c>
      <c r="K16" s="177">
        <v>0</v>
      </c>
      <c r="L16" s="178">
        <v>2</v>
      </c>
      <c r="M16" s="178">
        <v>1</v>
      </c>
      <c r="N16" s="433" t="s">
        <v>747</v>
      </c>
    </row>
    <row r="17" spans="1:14" ht="21" customHeight="1" thickTop="1" thickBot="1" x14ac:dyDescent="0.25">
      <c r="A17" s="138" t="s">
        <v>303</v>
      </c>
      <c r="B17" s="148">
        <f t="shared" si="1"/>
        <v>3</v>
      </c>
      <c r="C17" s="179">
        <f t="shared" si="2"/>
        <v>0</v>
      </c>
      <c r="D17" s="179">
        <f t="shared" si="3"/>
        <v>1</v>
      </c>
      <c r="E17" s="179">
        <f t="shared" si="4"/>
        <v>2</v>
      </c>
      <c r="F17" s="148">
        <f t="shared" si="5"/>
        <v>1</v>
      </c>
      <c r="G17" s="179">
        <v>0</v>
      </c>
      <c r="H17" s="155">
        <v>0</v>
      </c>
      <c r="I17" s="155">
        <v>1</v>
      </c>
      <c r="J17" s="148">
        <f t="shared" si="6"/>
        <v>2</v>
      </c>
      <c r="K17" s="179">
        <v>0</v>
      </c>
      <c r="L17" s="155">
        <v>1</v>
      </c>
      <c r="M17" s="155">
        <v>1</v>
      </c>
      <c r="N17" s="430" t="s">
        <v>303</v>
      </c>
    </row>
    <row r="18" spans="1:14" ht="21" customHeight="1" thickTop="1" thickBot="1" x14ac:dyDescent="0.25">
      <c r="A18" s="547" t="s">
        <v>304</v>
      </c>
      <c r="B18" s="150">
        <f t="shared" si="1"/>
        <v>3</v>
      </c>
      <c r="C18" s="177">
        <f t="shared" si="2"/>
        <v>0</v>
      </c>
      <c r="D18" s="177">
        <f t="shared" si="3"/>
        <v>1</v>
      </c>
      <c r="E18" s="177">
        <f t="shared" si="4"/>
        <v>2</v>
      </c>
      <c r="F18" s="150">
        <f t="shared" si="5"/>
        <v>2</v>
      </c>
      <c r="G18" s="177">
        <v>0</v>
      </c>
      <c r="H18" s="178">
        <v>1</v>
      </c>
      <c r="I18" s="178">
        <v>1</v>
      </c>
      <c r="J18" s="150">
        <f t="shared" si="6"/>
        <v>1</v>
      </c>
      <c r="K18" s="177">
        <v>0</v>
      </c>
      <c r="L18" s="178">
        <v>0</v>
      </c>
      <c r="M18" s="178">
        <v>1</v>
      </c>
      <c r="N18" s="433" t="s">
        <v>304</v>
      </c>
    </row>
    <row r="19" spans="1:14" ht="21" customHeight="1" thickTop="1" thickBot="1" x14ac:dyDescent="0.25">
      <c r="A19" s="544" t="s">
        <v>69</v>
      </c>
      <c r="B19" s="148">
        <f t="shared" si="1"/>
        <v>0</v>
      </c>
      <c r="C19" s="179">
        <f t="shared" si="2"/>
        <v>0</v>
      </c>
      <c r="D19" s="179">
        <f t="shared" si="3"/>
        <v>0</v>
      </c>
      <c r="E19" s="179">
        <f t="shared" si="4"/>
        <v>0</v>
      </c>
      <c r="F19" s="148">
        <f t="shared" si="5"/>
        <v>0</v>
      </c>
      <c r="G19" s="155">
        <v>0</v>
      </c>
      <c r="H19" s="155">
        <v>0</v>
      </c>
      <c r="I19" s="155">
        <v>0</v>
      </c>
      <c r="J19" s="148">
        <f t="shared" si="6"/>
        <v>0</v>
      </c>
      <c r="K19" s="155">
        <v>0</v>
      </c>
      <c r="L19" s="155">
        <v>0</v>
      </c>
      <c r="M19" s="155">
        <v>0</v>
      </c>
      <c r="N19" s="430" t="s">
        <v>70</v>
      </c>
    </row>
    <row r="20" spans="1:14" ht="21" customHeight="1" thickTop="1" thickBot="1" x14ac:dyDescent="0.25">
      <c r="A20" s="441" t="s">
        <v>305</v>
      </c>
      <c r="B20" s="442"/>
      <c r="C20" s="982"/>
      <c r="D20" s="982"/>
      <c r="E20" s="982"/>
      <c r="F20" s="442"/>
      <c r="G20" s="982"/>
      <c r="H20" s="443"/>
      <c r="I20" s="443"/>
      <c r="J20" s="442"/>
      <c r="K20" s="982"/>
      <c r="L20" s="443"/>
      <c r="M20" s="443"/>
      <c r="N20" s="444" t="s">
        <v>306</v>
      </c>
    </row>
    <row r="21" spans="1:14" ht="21" customHeight="1" thickTop="1" thickBot="1" x14ac:dyDescent="0.25">
      <c r="A21" s="479">
        <v>1</v>
      </c>
      <c r="B21" s="148">
        <f t="shared" si="1"/>
        <v>7</v>
      </c>
      <c r="C21" s="179">
        <f t="shared" si="2"/>
        <v>0</v>
      </c>
      <c r="D21" s="179">
        <f t="shared" si="3"/>
        <v>4</v>
      </c>
      <c r="E21" s="179">
        <f t="shared" si="4"/>
        <v>3</v>
      </c>
      <c r="F21" s="148">
        <f t="shared" si="5"/>
        <v>5</v>
      </c>
      <c r="G21" s="179">
        <v>0</v>
      </c>
      <c r="H21" s="155">
        <v>3</v>
      </c>
      <c r="I21" s="155">
        <v>2</v>
      </c>
      <c r="J21" s="148">
        <f t="shared" si="6"/>
        <v>2</v>
      </c>
      <c r="K21" s="179">
        <v>0</v>
      </c>
      <c r="L21" s="155">
        <v>1</v>
      </c>
      <c r="M21" s="155">
        <v>1</v>
      </c>
      <c r="N21" s="430">
        <v>1</v>
      </c>
    </row>
    <row r="22" spans="1:14" ht="21" customHeight="1" thickTop="1" thickBot="1" x14ac:dyDescent="0.25">
      <c r="A22" s="542">
        <v>2</v>
      </c>
      <c r="B22" s="150">
        <f t="shared" si="1"/>
        <v>7</v>
      </c>
      <c r="C22" s="177">
        <f t="shared" si="2"/>
        <v>0</v>
      </c>
      <c r="D22" s="177">
        <f t="shared" si="3"/>
        <v>2</v>
      </c>
      <c r="E22" s="177">
        <f t="shared" si="4"/>
        <v>5</v>
      </c>
      <c r="F22" s="150">
        <f t="shared" si="5"/>
        <v>3</v>
      </c>
      <c r="G22" s="177">
        <v>0</v>
      </c>
      <c r="H22" s="178">
        <v>0</v>
      </c>
      <c r="I22" s="178">
        <v>3</v>
      </c>
      <c r="J22" s="150">
        <f t="shared" si="6"/>
        <v>4</v>
      </c>
      <c r="K22" s="177">
        <v>0</v>
      </c>
      <c r="L22" s="178">
        <v>2</v>
      </c>
      <c r="M22" s="178">
        <v>2</v>
      </c>
      <c r="N22" s="435">
        <v>2</v>
      </c>
    </row>
    <row r="23" spans="1:14" ht="21" customHeight="1" thickTop="1" thickBot="1" x14ac:dyDescent="0.25">
      <c r="A23" s="479">
        <v>3</v>
      </c>
      <c r="B23" s="148"/>
      <c r="C23" s="179">
        <f t="shared" si="2"/>
        <v>0</v>
      </c>
      <c r="D23" s="179">
        <f t="shared" si="3"/>
        <v>1</v>
      </c>
      <c r="E23" s="179">
        <f t="shared" si="4"/>
        <v>1</v>
      </c>
      <c r="F23" s="148">
        <f t="shared" si="5"/>
        <v>1</v>
      </c>
      <c r="G23" s="179">
        <v>0</v>
      </c>
      <c r="H23" s="155">
        <v>0</v>
      </c>
      <c r="I23" s="155">
        <v>1</v>
      </c>
      <c r="J23" s="148">
        <f t="shared" si="6"/>
        <v>1</v>
      </c>
      <c r="K23" s="179">
        <v>0</v>
      </c>
      <c r="L23" s="155">
        <v>1</v>
      </c>
      <c r="M23" s="155">
        <v>0</v>
      </c>
      <c r="N23" s="430">
        <v>3</v>
      </c>
    </row>
    <row r="24" spans="1:14" ht="21" customHeight="1" thickTop="1" thickBot="1" x14ac:dyDescent="0.25">
      <c r="A24" s="542">
        <v>4</v>
      </c>
      <c r="B24" s="150">
        <f t="shared" si="1"/>
        <v>4</v>
      </c>
      <c r="C24" s="177">
        <f t="shared" si="2"/>
        <v>0</v>
      </c>
      <c r="D24" s="177">
        <f t="shared" si="3"/>
        <v>4</v>
      </c>
      <c r="E24" s="177">
        <f t="shared" si="4"/>
        <v>0</v>
      </c>
      <c r="F24" s="150">
        <f t="shared" si="5"/>
        <v>2</v>
      </c>
      <c r="G24" s="177">
        <v>0</v>
      </c>
      <c r="H24" s="178">
        <v>2</v>
      </c>
      <c r="I24" s="178">
        <v>0</v>
      </c>
      <c r="J24" s="150">
        <f t="shared" si="6"/>
        <v>2</v>
      </c>
      <c r="K24" s="177">
        <v>0</v>
      </c>
      <c r="L24" s="178">
        <v>2</v>
      </c>
      <c r="M24" s="178">
        <v>0</v>
      </c>
      <c r="N24" s="435">
        <v>4</v>
      </c>
    </row>
    <row r="25" spans="1:14" ht="21" customHeight="1" thickTop="1" thickBot="1" x14ac:dyDescent="0.25">
      <c r="A25" s="479">
        <v>5</v>
      </c>
      <c r="B25" s="148">
        <f t="shared" si="1"/>
        <v>5</v>
      </c>
      <c r="C25" s="179">
        <f t="shared" si="2"/>
        <v>0</v>
      </c>
      <c r="D25" s="179">
        <f t="shared" si="3"/>
        <v>4</v>
      </c>
      <c r="E25" s="179">
        <f t="shared" si="4"/>
        <v>1</v>
      </c>
      <c r="F25" s="148">
        <f t="shared" si="5"/>
        <v>5</v>
      </c>
      <c r="G25" s="179">
        <v>0</v>
      </c>
      <c r="H25" s="155">
        <v>4</v>
      </c>
      <c r="I25" s="155">
        <v>1</v>
      </c>
      <c r="J25" s="148">
        <f t="shared" si="6"/>
        <v>0</v>
      </c>
      <c r="K25" s="179">
        <v>0</v>
      </c>
      <c r="L25" s="155">
        <v>0</v>
      </c>
      <c r="M25" s="155">
        <v>0</v>
      </c>
      <c r="N25" s="430">
        <v>5</v>
      </c>
    </row>
    <row r="26" spans="1:14" ht="21" customHeight="1" thickTop="1" thickBot="1" x14ac:dyDescent="0.25">
      <c r="A26" s="542">
        <v>6</v>
      </c>
      <c r="B26" s="150">
        <f t="shared" si="1"/>
        <v>0</v>
      </c>
      <c r="C26" s="177">
        <f t="shared" si="2"/>
        <v>0</v>
      </c>
      <c r="D26" s="177">
        <f t="shared" si="3"/>
        <v>0</v>
      </c>
      <c r="E26" s="177">
        <f t="shared" si="4"/>
        <v>0</v>
      </c>
      <c r="F26" s="150">
        <f t="shared" si="5"/>
        <v>0</v>
      </c>
      <c r="G26" s="177">
        <v>0</v>
      </c>
      <c r="H26" s="178">
        <v>0</v>
      </c>
      <c r="I26" s="178">
        <v>0</v>
      </c>
      <c r="J26" s="150">
        <f t="shared" si="6"/>
        <v>0</v>
      </c>
      <c r="K26" s="177">
        <v>0</v>
      </c>
      <c r="L26" s="178">
        <v>0</v>
      </c>
      <c r="M26" s="178">
        <v>0</v>
      </c>
      <c r="N26" s="435">
        <v>6</v>
      </c>
    </row>
    <row r="27" spans="1:14" ht="21" customHeight="1" thickTop="1" thickBot="1" x14ac:dyDescent="0.25">
      <c r="A27" s="479">
        <v>7</v>
      </c>
      <c r="B27" s="148">
        <f t="shared" si="1"/>
        <v>5</v>
      </c>
      <c r="C27" s="179">
        <f t="shared" si="2"/>
        <v>0</v>
      </c>
      <c r="D27" s="179">
        <f t="shared" si="3"/>
        <v>1</v>
      </c>
      <c r="E27" s="179">
        <f t="shared" si="4"/>
        <v>4</v>
      </c>
      <c r="F27" s="148">
        <f t="shared" si="5"/>
        <v>5</v>
      </c>
      <c r="G27" s="179">
        <v>0</v>
      </c>
      <c r="H27" s="155">
        <v>1</v>
      </c>
      <c r="I27" s="155">
        <v>4</v>
      </c>
      <c r="J27" s="148">
        <f t="shared" si="6"/>
        <v>0</v>
      </c>
      <c r="K27" s="179">
        <v>0</v>
      </c>
      <c r="L27" s="155">
        <v>0</v>
      </c>
      <c r="M27" s="155">
        <v>0</v>
      </c>
      <c r="N27" s="430">
        <v>7</v>
      </c>
    </row>
    <row r="28" spans="1:14" ht="21" customHeight="1" thickTop="1" thickBot="1" x14ac:dyDescent="0.25">
      <c r="A28" s="542">
        <v>8</v>
      </c>
      <c r="B28" s="150">
        <f t="shared" si="1"/>
        <v>0</v>
      </c>
      <c r="C28" s="177">
        <f t="shared" si="2"/>
        <v>0</v>
      </c>
      <c r="D28" s="177">
        <f t="shared" si="3"/>
        <v>0</v>
      </c>
      <c r="E28" s="177">
        <f t="shared" si="4"/>
        <v>0</v>
      </c>
      <c r="F28" s="150">
        <f t="shared" si="5"/>
        <v>0</v>
      </c>
      <c r="G28" s="177">
        <v>0</v>
      </c>
      <c r="H28" s="178">
        <v>0</v>
      </c>
      <c r="I28" s="178">
        <v>0</v>
      </c>
      <c r="J28" s="150">
        <f t="shared" si="6"/>
        <v>0</v>
      </c>
      <c r="K28" s="177">
        <v>0</v>
      </c>
      <c r="L28" s="178">
        <v>0</v>
      </c>
      <c r="M28" s="178">
        <v>0</v>
      </c>
      <c r="N28" s="435">
        <v>8</v>
      </c>
    </row>
    <row r="29" spans="1:14" ht="21" customHeight="1" thickTop="1" thickBot="1" x14ac:dyDescent="0.25">
      <c r="A29" s="479">
        <v>9</v>
      </c>
      <c r="B29" s="148">
        <f t="shared" si="1"/>
        <v>1</v>
      </c>
      <c r="C29" s="179">
        <f t="shared" si="2"/>
        <v>0</v>
      </c>
      <c r="D29" s="179">
        <f t="shared" si="3"/>
        <v>0</v>
      </c>
      <c r="E29" s="179">
        <f t="shared" si="4"/>
        <v>1</v>
      </c>
      <c r="F29" s="148">
        <f t="shared" si="5"/>
        <v>1</v>
      </c>
      <c r="G29" s="179">
        <v>0</v>
      </c>
      <c r="H29" s="155">
        <v>0</v>
      </c>
      <c r="I29" s="155">
        <v>1</v>
      </c>
      <c r="J29" s="148">
        <f t="shared" si="6"/>
        <v>0</v>
      </c>
      <c r="K29" s="179">
        <v>0</v>
      </c>
      <c r="L29" s="155">
        <v>0</v>
      </c>
      <c r="M29" s="155">
        <v>0</v>
      </c>
      <c r="N29" s="430">
        <v>9</v>
      </c>
    </row>
    <row r="30" spans="1:14" ht="21" customHeight="1" thickTop="1" thickBot="1" x14ac:dyDescent="0.25">
      <c r="A30" s="542">
        <v>10</v>
      </c>
      <c r="B30" s="150">
        <f t="shared" si="1"/>
        <v>2</v>
      </c>
      <c r="C30" s="177">
        <f t="shared" si="2"/>
        <v>0</v>
      </c>
      <c r="D30" s="177">
        <f t="shared" si="3"/>
        <v>1</v>
      </c>
      <c r="E30" s="177">
        <f t="shared" si="4"/>
        <v>1</v>
      </c>
      <c r="F30" s="150">
        <f t="shared" si="5"/>
        <v>1</v>
      </c>
      <c r="G30" s="177">
        <v>0</v>
      </c>
      <c r="H30" s="178">
        <v>0</v>
      </c>
      <c r="I30" s="178">
        <v>1</v>
      </c>
      <c r="J30" s="150">
        <f t="shared" si="6"/>
        <v>1</v>
      </c>
      <c r="K30" s="177">
        <v>0</v>
      </c>
      <c r="L30" s="178">
        <v>1</v>
      </c>
      <c r="M30" s="178">
        <v>0</v>
      </c>
      <c r="N30" s="435">
        <v>10</v>
      </c>
    </row>
    <row r="31" spans="1:14" ht="21" customHeight="1" thickTop="1" thickBot="1" x14ac:dyDescent="0.25">
      <c r="A31" s="544" t="s">
        <v>761</v>
      </c>
      <c r="B31" s="148">
        <f t="shared" si="1"/>
        <v>2</v>
      </c>
      <c r="C31" s="179">
        <f t="shared" si="2"/>
        <v>0</v>
      </c>
      <c r="D31" s="179">
        <f t="shared" si="3"/>
        <v>0</v>
      </c>
      <c r="E31" s="179">
        <f t="shared" si="4"/>
        <v>2</v>
      </c>
      <c r="F31" s="148">
        <f t="shared" si="5"/>
        <v>1</v>
      </c>
      <c r="G31" s="179">
        <v>0</v>
      </c>
      <c r="H31" s="155">
        <v>0</v>
      </c>
      <c r="I31" s="155">
        <v>1</v>
      </c>
      <c r="J31" s="148">
        <f t="shared" si="6"/>
        <v>1</v>
      </c>
      <c r="K31" s="179">
        <v>0</v>
      </c>
      <c r="L31" s="155">
        <v>0</v>
      </c>
      <c r="M31" s="155">
        <v>1</v>
      </c>
      <c r="N31" s="430" t="s">
        <v>759</v>
      </c>
    </row>
    <row r="32" spans="1:14" ht="21" customHeight="1" thickTop="1" x14ac:dyDescent="0.2">
      <c r="A32" s="545" t="s">
        <v>69</v>
      </c>
      <c r="B32" s="153">
        <f t="shared" si="1"/>
        <v>11</v>
      </c>
      <c r="C32" s="983">
        <f t="shared" si="2"/>
        <v>0</v>
      </c>
      <c r="D32" s="983">
        <f t="shared" si="3"/>
        <v>5</v>
      </c>
      <c r="E32" s="983">
        <f t="shared" si="4"/>
        <v>6</v>
      </c>
      <c r="F32" s="153">
        <f t="shared" si="5"/>
        <v>8</v>
      </c>
      <c r="G32" s="983">
        <v>0</v>
      </c>
      <c r="H32" s="180">
        <v>3</v>
      </c>
      <c r="I32" s="180">
        <v>5</v>
      </c>
      <c r="J32" s="153">
        <f t="shared" si="6"/>
        <v>3</v>
      </c>
      <c r="K32" s="983">
        <v>0</v>
      </c>
      <c r="L32" s="180">
        <v>2</v>
      </c>
      <c r="M32" s="180">
        <v>1</v>
      </c>
      <c r="N32" s="540" t="s">
        <v>70</v>
      </c>
    </row>
    <row r="33" spans="1:14" ht="30" customHeight="1" x14ac:dyDescent="0.2">
      <c r="A33" s="546" t="s">
        <v>42</v>
      </c>
      <c r="B33" s="440">
        <f t="shared" ref="B33:M33" si="7">SUM(B8:B32)</f>
        <v>149</v>
      </c>
      <c r="C33" s="440">
        <f t="shared" si="7"/>
        <v>2</v>
      </c>
      <c r="D33" s="440">
        <f t="shared" si="7"/>
        <v>62</v>
      </c>
      <c r="E33" s="440">
        <f t="shared" si="7"/>
        <v>87</v>
      </c>
      <c r="F33" s="440">
        <f t="shared" si="7"/>
        <v>113</v>
      </c>
      <c r="G33" s="440">
        <f t="shared" si="7"/>
        <v>2</v>
      </c>
      <c r="H33" s="440">
        <f t="shared" si="7"/>
        <v>42</v>
      </c>
      <c r="I33" s="440">
        <f t="shared" si="7"/>
        <v>69</v>
      </c>
      <c r="J33" s="440">
        <f t="shared" si="7"/>
        <v>38</v>
      </c>
      <c r="K33" s="440">
        <f t="shared" si="7"/>
        <v>0</v>
      </c>
      <c r="L33" s="440">
        <f t="shared" si="7"/>
        <v>20</v>
      </c>
      <c r="M33" s="440">
        <f t="shared" si="7"/>
        <v>18</v>
      </c>
      <c r="N33" s="541" t="s">
        <v>43</v>
      </c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7"/>
  <dimension ref="A1:O34"/>
  <sheetViews>
    <sheetView view="pageBreakPreview" zoomScale="80" zoomScaleNormal="100" zoomScaleSheetLayoutView="80" workbookViewId="0">
      <selection activeCell="O18" sqref="O18"/>
    </sheetView>
  </sheetViews>
  <sheetFormatPr defaultColWidth="8.85546875" defaultRowHeight="12.75" x14ac:dyDescent="0.2"/>
  <cols>
    <col min="1" max="1" width="22.7109375" style="22" customWidth="1"/>
    <col min="2" max="14" width="7.28515625" style="22" customWidth="1"/>
    <col min="15" max="15" width="22.7109375" style="22" customWidth="1"/>
    <col min="16" max="256" width="9.140625" style="25"/>
    <col min="257" max="257" width="22.7109375" style="25" customWidth="1"/>
    <col min="258" max="270" width="7.7109375" style="25" customWidth="1"/>
    <col min="271" max="271" width="22.7109375" style="25" customWidth="1"/>
    <col min="272" max="512" width="9.140625" style="25"/>
    <col min="513" max="513" width="22.7109375" style="25" customWidth="1"/>
    <col min="514" max="526" width="7.7109375" style="25" customWidth="1"/>
    <col min="527" max="527" width="22.7109375" style="25" customWidth="1"/>
    <col min="528" max="768" width="9.140625" style="25"/>
    <col min="769" max="769" width="22.7109375" style="25" customWidth="1"/>
    <col min="770" max="782" width="7.7109375" style="25" customWidth="1"/>
    <col min="783" max="783" width="22.7109375" style="25" customWidth="1"/>
    <col min="784" max="1024" width="9.140625" style="25"/>
    <col min="1025" max="1025" width="22.7109375" style="25" customWidth="1"/>
    <col min="1026" max="1038" width="7.7109375" style="25" customWidth="1"/>
    <col min="1039" max="1039" width="22.7109375" style="25" customWidth="1"/>
    <col min="1040" max="1280" width="9.140625" style="25"/>
    <col min="1281" max="1281" width="22.7109375" style="25" customWidth="1"/>
    <col min="1282" max="1294" width="7.7109375" style="25" customWidth="1"/>
    <col min="1295" max="1295" width="22.7109375" style="25" customWidth="1"/>
    <col min="1296" max="1536" width="9.140625" style="25"/>
    <col min="1537" max="1537" width="22.7109375" style="25" customWidth="1"/>
    <col min="1538" max="1550" width="7.7109375" style="25" customWidth="1"/>
    <col min="1551" max="1551" width="22.7109375" style="25" customWidth="1"/>
    <col min="1552" max="1792" width="9.140625" style="25"/>
    <col min="1793" max="1793" width="22.7109375" style="25" customWidth="1"/>
    <col min="1794" max="1806" width="7.7109375" style="25" customWidth="1"/>
    <col min="1807" max="1807" width="22.7109375" style="25" customWidth="1"/>
    <col min="1808" max="2048" width="9.140625" style="25"/>
    <col min="2049" max="2049" width="22.7109375" style="25" customWidth="1"/>
    <col min="2050" max="2062" width="7.7109375" style="25" customWidth="1"/>
    <col min="2063" max="2063" width="22.7109375" style="25" customWidth="1"/>
    <col min="2064" max="2304" width="9.140625" style="25"/>
    <col min="2305" max="2305" width="22.7109375" style="25" customWidth="1"/>
    <col min="2306" max="2318" width="7.7109375" style="25" customWidth="1"/>
    <col min="2319" max="2319" width="22.7109375" style="25" customWidth="1"/>
    <col min="2320" max="2560" width="9.140625" style="25"/>
    <col min="2561" max="2561" width="22.7109375" style="25" customWidth="1"/>
    <col min="2562" max="2574" width="7.7109375" style="25" customWidth="1"/>
    <col min="2575" max="2575" width="22.7109375" style="25" customWidth="1"/>
    <col min="2576" max="2816" width="9.140625" style="25"/>
    <col min="2817" max="2817" width="22.7109375" style="25" customWidth="1"/>
    <col min="2818" max="2830" width="7.7109375" style="25" customWidth="1"/>
    <col min="2831" max="2831" width="22.7109375" style="25" customWidth="1"/>
    <col min="2832" max="3072" width="9.140625" style="25"/>
    <col min="3073" max="3073" width="22.7109375" style="25" customWidth="1"/>
    <col min="3074" max="3086" width="7.7109375" style="25" customWidth="1"/>
    <col min="3087" max="3087" width="22.7109375" style="25" customWidth="1"/>
    <col min="3088" max="3328" width="9.140625" style="25"/>
    <col min="3329" max="3329" width="22.7109375" style="25" customWidth="1"/>
    <col min="3330" max="3342" width="7.7109375" style="25" customWidth="1"/>
    <col min="3343" max="3343" width="22.7109375" style="25" customWidth="1"/>
    <col min="3344" max="3584" width="9.140625" style="25"/>
    <col min="3585" max="3585" width="22.7109375" style="25" customWidth="1"/>
    <col min="3586" max="3598" width="7.7109375" style="25" customWidth="1"/>
    <col min="3599" max="3599" width="22.7109375" style="25" customWidth="1"/>
    <col min="3600" max="3840" width="9.140625" style="25"/>
    <col min="3841" max="3841" width="22.7109375" style="25" customWidth="1"/>
    <col min="3842" max="3854" width="7.7109375" style="25" customWidth="1"/>
    <col min="3855" max="3855" width="22.7109375" style="25" customWidth="1"/>
    <col min="3856" max="4096" width="9.140625" style="25"/>
    <col min="4097" max="4097" width="22.7109375" style="25" customWidth="1"/>
    <col min="4098" max="4110" width="7.7109375" style="25" customWidth="1"/>
    <col min="4111" max="4111" width="22.7109375" style="25" customWidth="1"/>
    <col min="4112" max="4352" width="9.140625" style="25"/>
    <col min="4353" max="4353" width="22.7109375" style="25" customWidth="1"/>
    <col min="4354" max="4366" width="7.7109375" style="25" customWidth="1"/>
    <col min="4367" max="4367" width="22.7109375" style="25" customWidth="1"/>
    <col min="4368" max="4608" width="9.140625" style="25"/>
    <col min="4609" max="4609" width="22.7109375" style="25" customWidth="1"/>
    <col min="4610" max="4622" width="7.7109375" style="25" customWidth="1"/>
    <col min="4623" max="4623" width="22.7109375" style="25" customWidth="1"/>
    <col min="4624" max="4864" width="9.140625" style="25"/>
    <col min="4865" max="4865" width="22.7109375" style="25" customWidth="1"/>
    <col min="4866" max="4878" width="7.7109375" style="25" customWidth="1"/>
    <col min="4879" max="4879" width="22.7109375" style="25" customWidth="1"/>
    <col min="4880" max="5120" width="9.140625" style="25"/>
    <col min="5121" max="5121" width="22.7109375" style="25" customWidth="1"/>
    <col min="5122" max="5134" width="7.7109375" style="25" customWidth="1"/>
    <col min="5135" max="5135" width="22.7109375" style="25" customWidth="1"/>
    <col min="5136" max="5376" width="9.140625" style="25"/>
    <col min="5377" max="5377" width="22.7109375" style="25" customWidth="1"/>
    <col min="5378" max="5390" width="7.7109375" style="25" customWidth="1"/>
    <col min="5391" max="5391" width="22.7109375" style="25" customWidth="1"/>
    <col min="5392" max="5632" width="9.140625" style="25"/>
    <col min="5633" max="5633" width="22.7109375" style="25" customWidth="1"/>
    <col min="5634" max="5646" width="7.7109375" style="25" customWidth="1"/>
    <col min="5647" max="5647" width="22.7109375" style="25" customWidth="1"/>
    <col min="5648" max="5888" width="9.140625" style="25"/>
    <col min="5889" max="5889" width="22.7109375" style="25" customWidth="1"/>
    <col min="5890" max="5902" width="7.7109375" style="25" customWidth="1"/>
    <col min="5903" max="5903" width="22.7109375" style="25" customWidth="1"/>
    <col min="5904" max="6144" width="9.140625" style="25"/>
    <col min="6145" max="6145" width="22.7109375" style="25" customWidth="1"/>
    <col min="6146" max="6158" width="7.7109375" style="25" customWidth="1"/>
    <col min="6159" max="6159" width="22.7109375" style="25" customWidth="1"/>
    <col min="6160" max="6400" width="9.140625" style="25"/>
    <col min="6401" max="6401" width="22.7109375" style="25" customWidth="1"/>
    <col min="6402" max="6414" width="7.7109375" style="25" customWidth="1"/>
    <col min="6415" max="6415" width="22.7109375" style="25" customWidth="1"/>
    <col min="6416" max="6656" width="9.140625" style="25"/>
    <col min="6657" max="6657" width="22.7109375" style="25" customWidth="1"/>
    <col min="6658" max="6670" width="7.7109375" style="25" customWidth="1"/>
    <col min="6671" max="6671" width="22.7109375" style="25" customWidth="1"/>
    <col min="6672" max="6912" width="9.140625" style="25"/>
    <col min="6913" max="6913" width="22.7109375" style="25" customWidth="1"/>
    <col min="6914" max="6926" width="7.7109375" style="25" customWidth="1"/>
    <col min="6927" max="6927" width="22.7109375" style="25" customWidth="1"/>
    <col min="6928" max="7168" width="9.140625" style="25"/>
    <col min="7169" max="7169" width="22.7109375" style="25" customWidth="1"/>
    <col min="7170" max="7182" width="7.7109375" style="25" customWidth="1"/>
    <col min="7183" max="7183" width="22.7109375" style="25" customWidth="1"/>
    <col min="7184" max="7424" width="9.140625" style="25"/>
    <col min="7425" max="7425" width="22.7109375" style="25" customWidth="1"/>
    <col min="7426" max="7438" width="7.7109375" style="25" customWidth="1"/>
    <col min="7439" max="7439" width="22.7109375" style="25" customWidth="1"/>
    <col min="7440" max="7680" width="9.140625" style="25"/>
    <col min="7681" max="7681" width="22.7109375" style="25" customWidth="1"/>
    <col min="7682" max="7694" width="7.7109375" style="25" customWidth="1"/>
    <col min="7695" max="7695" width="22.7109375" style="25" customWidth="1"/>
    <col min="7696" max="7936" width="9.140625" style="25"/>
    <col min="7937" max="7937" width="22.7109375" style="25" customWidth="1"/>
    <col min="7938" max="7950" width="7.7109375" style="25" customWidth="1"/>
    <col min="7951" max="7951" width="22.7109375" style="25" customWidth="1"/>
    <col min="7952" max="8192" width="9.140625" style="25"/>
    <col min="8193" max="8193" width="22.7109375" style="25" customWidth="1"/>
    <col min="8194" max="8206" width="7.7109375" style="25" customWidth="1"/>
    <col min="8207" max="8207" width="22.7109375" style="25" customWidth="1"/>
    <col min="8208" max="8448" width="9.140625" style="25"/>
    <col min="8449" max="8449" width="22.7109375" style="25" customWidth="1"/>
    <col min="8450" max="8462" width="7.7109375" style="25" customWidth="1"/>
    <col min="8463" max="8463" width="22.7109375" style="25" customWidth="1"/>
    <col min="8464" max="8704" width="9.140625" style="25"/>
    <col min="8705" max="8705" width="22.7109375" style="25" customWidth="1"/>
    <col min="8706" max="8718" width="7.7109375" style="25" customWidth="1"/>
    <col min="8719" max="8719" width="22.7109375" style="25" customWidth="1"/>
    <col min="8720" max="8960" width="9.140625" style="25"/>
    <col min="8961" max="8961" width="22.7109375" style="25" customWidth="1"/>
    <col min="8962" max="8974" width="7.7109375" style="25" customWidth="1"/>
    <col min="8975" max="8975" width="22.7109375" style="25" customWidth="1"/>
    <col min="8976" max="9216" width="9.140625" style="25"/>
    <col min="9217" max="9217" width="22.7109375" style="25" customWidth="1"/>
    <col min="9218" max="9230" width="7.7109375" style="25" customWidth="1"/>
    <col min="9231" max="9231" width="22.7109375" style="25" customWidth="1"/>
    <col min="9232" max="9472" width="9.140625" style="25"/>
    <col min="9473" max="9473" width="22.7109375" style="25" customWidth="1"/>
    <col min="9474" max="9486" width="7.7109375" style="25" customWidth="1"/>
    <col min="9487" max="9487" width="22.7109375" style="25" customWidth="1"/>
    <col min="9488" max="9728" width="9.140625" style="25"/>
    <col min="9729" max="9729" width="22.7109375" style="25" customWidth="1"/>
    <col min="9730" max="9742" width="7.7109375" style="25" customWidth="1"/>
    <col min="9743" max="9743" width="22.7109375" style="25" customWidth="1"/>
    <col min="9744" max="9984" width="9.140625" style="25"/>
    <col min="9985" max="9985" width="22.7109375" style="25" customWidth="1"/>
    <col min="9986" max="9998" width="7.7109375" style="25" customWidth="1"/>
    <col min="9999" max="9999" width="22.7109375" style="25" customWidth="1"/>
    <col min="10000" max="10240" width="9.140625" style="25"/>
    <col min="10241" max="10241" width="22.7109375" style="25" customWidth="1"/>
    <col min="10242" max="10254" width="7.7109375" style="25" customWidth="1"/>
    <col min="10255" max="10255" width="22.7109375" style="25" customWidth="1"/>
    <col min="10256" max="10496" width="9.140625" style="25"/>
    <col min="10497" max="10497" width="22.7109375" style="25" customWidth="1"/>
    <col min="10498" max="10510" width="7.7109375" style="25" customWidth="1"/>
    <col min="10511" max="10511" width="22.7109375" style="25" customWidth="1"/>
    <col min="10512" max="10752" width="9.140625" style="25"/>
    <col min="10753" max="10753" width="22.7109375" style="25" customWidth="1"/>
    <col min="10754" max="10766" width="7.7109375" style="25" customWidth="1"/>
    <col min="10767" max="10767" width="22.7109375" style="25" customWidth="1"/>
    <col min="10768" max="11008" width="9.140625" style="25"/>
    <col min="11009" max="11009" width="22.7109375" style="25" customWidth="1"/>
    <col min="11010" max="11022" width="7.7109375" style="25" customWidth="1"/>
    <col min="11023" max="11023" width="22.7109375" style="25" customWidth="1"/>
    <col min="11024" max="11264" width="9.140625" style="25"/>
    <col min="11265" max="11265" width="22.7109375" style="25" customWidth="1"/>
    <col min="11266" max="11278" width="7.7109375" style="25" customWidth="1"/>
    <col min="11279" max="11279" width="22.7109375" style="25" customWidth="1"/>
    <col min="11280" max="11520" width="9.140625" style="25"/>
    <col min="11521" max="11521" width="22.7109375" style="25" customWidth="1"/>
    <col min="11522" max="11534" width="7.7109375" style="25" customWidth="1"/>
    <col min="11535" max="11535" width="22.7109375" style="25" customWidth="1"/>
    <col min="11536" max="11776" width="9.140625" style="25"/>
    <col min="11777" max="11777" width="22.7109375" style="25" customWidth="1"/>
    <col min="11778" max="11790" width="7.7109375" style="25" customWidth="1"/>
    <col min="11791" max="11791" width="22.7109375" style="25" customWidth="1"/>
    <col min="11792" max="12032" width="9.140625" style="25"/>
    <col min="12033" max="12033" width="22.7109375" style="25" customWidth="1"/>
    <col min="12034" max="12046" width="7.7109375" style="25" customWidth="1"/>
    <col min="12047" max="12047" width="22.7109375" style="25" customWidth="1"/>
    <col min="12048" max="12288" width="9.140625" style="25"/>
    <col min="12289" max="12289" width="22.7109375" style="25" customWidth="1"/>
    <col min="12290" max="12302" width="7.7109375" style="25" customWidth="1"/>
    <col min="12303" max="12303" width="22.7109375" style="25" customWidth="1"/>
    <col min="12304" max="12544" width="9.140625" style="25"/>
    <col min="12545" max="12545" width="22.7109375" style="25" customWidth="1"/>
    <col min="12546" max="12558" width="7.7109375" style="25" customWidth="1"/>
    <col min="12559" max="12559" width="22.7109375" style="25" customWidth="1"/>
    <col min="12560" max="12800" width="9.140625" style="25"/>
    <col min="12801" max="12801" width="22.7109375" style="25" customWidth="1"/>
    <col min="12802" max="12814" width="7.7109375" style="25" customWidth="1"/>
    <col min="12815" max="12815" width="22.7109375" style="25" customWidth="1"/>
    <col min="12816" max="13056" width="9.140625" style="25"/>
    <col min="13057" max="13057" width="22.7109375" style="25" customWidth="1"/>
    <col min="13058" max="13070" width="7.7109375" style="25" customWidth="1"/>
    <col min="13071" max="13071" width="22.7109375" style="25" customWidth="1"/>
    <col min="13072" max="13312" width="9.140625" style="25"/>
    <col min="13313" max="13313" width="22.7109375" style="25" customWidth="1"/>
    <col min="13314" max="13326" width="7.7109375" style="25" customWidth="1"/>
    <col min="13327" max="13327" width="22.7109375" style="25" customWidth="1"/>
    <col min="13328" max="13568" width="9.140625" style="25"/>
    <col min="13569" max="13569" width="22.7109375" style="25" customWidth="1"/>
    <col min="13570" max="13582" width="7.7109375" style="25" customWidth="1"/>
    <col min="13583" max="13583" width="22.7109375" style="25" customWidth="1"/>
    <col min="13584" max="13824" width="9.140625" style="25"/>
    <col min="13825" max="13825" width="22.7109375" style="25" customWidth="1"/>
    <col min="13826" max="13838" width="7.7109375" style="25" customWidth="1"/>
    <col min="13839" max="13839" width="22.7109375" style="25" customWidth="1"/>
    <col min="13840" max="14080" width="9.140625" style="25"/>
    <col min="14081" max="14081" width="22.7109375" style="25" customWidth="1"/>
    <col min="14082" max="14094" width="7.7109375" style="25" customWidth="1"/>
    <col min="14095" max="14095" width="22.7109375" style="25" customWidth="1"/>
    <col min="14096" max="14336" width="9.140625" style="25"/>
    <col min="14337" max="14337" width="22.7109375" style="25" customWidth="1"/>
    <col min="14338" max="14350" width="7.7109375" style="25" customWidth="1"/>
    <col min="14351" max="14351" width="22.7109375" style="25" customWidth="1"/>
    <col min="14352" max="14592" width="9.140625" style="25"/>
    <col min="14593" max="14593" width="22.7109375" style="25" customWidth="1"/>
    <col min="14594" max="14606" width="7.7109375" style="25" customWidth="1"/>
    <col min="14607" max="14607" width="22.7109375" style="25" customWidth="1"/>
    <col min="14608" max="14848" width="9.140625" style="25"/>
    <col min="14849" max="14849" width="22.7109375" style="25" customWidth="1"/>
    <col min="14850" max="14862" width="7.7109375" style="25" customWidth="1"/>
    <col min="14863" max="14863" width="22.7109375" style="25" customWidth="1"/>
    <col min="14864" max="15104" width="9.140625" style="25"/>
    <col min="15105" max="15105" width="22.7109375" style="25" customWidth="1"/>
    <col min="15106" max="15118" width="7.7109375" style="25" customWidth="1"/>
    <col min="15119" max="15119" width="22.7109375" style="25" customWidth="1"/>
    <col min="15120" max="15360" width="9.140625" style="25"/>
    <col min="15361" max="15361" width="22.7109375" style="25" customWidth="1"/>
    <col min="15362" max="15374" width="7.7109375" style="25" customWidth="1"/>
    <col min="15375" max="15375" width="22.7109375" style="25" customWidth="1"/>
    <col min="15376" max="15616" width="9.140625" style="25"/>
    <col min="15617" max="15617" width="22.7109375" style="25" customWidth="1"/>
    <col min="15618" max="15630" width="7.7109375" style="25" customWidth="1"/>
    <col min="15631" max="15631" width="22.7109375" style="25" customWidth="1"/>
    <col min="15632" max="15872" width="9.140625" style="25"/>
    <col min="15873" max="15873" width="22.7109375" style="25" customWidth="1"/>
    <col min="15874" max="15886" width="7.7109375" style="25" customWidth="1"/>
    <col min="15887" max="15887" width="22.7109375" style="25" customWidth="1"/>
    <col min="15888" max="16128" width="9.140625" style="25"/>
    <col min="16129" max="16129" width="22.7109375" style="25" customWidth="1"/>
    <col min="16130" max="16142" width="7.7109375" style="25" customWidth="1"/>
    <col min="16143" max="16143" width="22.7109375" style="25" customWidth="1"/>
    <col min="16144" max="16384" width="9.140625" style="25"/>
  </cols>
  <sheetData>
    <row r="1" spans="1:15" ht="23.25" x14ac:dyDescent="0.2">
      <c r="A1" s="1285" t="s">
        <v>307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</row>
    <row r="2" spans="1:15" ht="15.75" x14ac:dyDescent="0.2">
      <c r="A2" s="1286" t="s">
        <v>308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</row>
    <row r="3" spans="1:15" ht="15.75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</row>
    <row r="4" spans="1:15" ht="15.75" x14ac:dyDescent="0.2">
      <c r="A4" s="1286" t="s">
        <v>339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  <c r="O4" s="1286"/>
    </row>
    <row r="5" spans="1:15" ht="13.5" x14ac:dyDescent="0.25">
      <c r="A5" s="255" t="s">
        <v>704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1206"/>
      <c r="N5" s="1208"/>
      <c r="O5" s="1108" t="s">
        <v>487</v>
      </c>
    </row>
    <row r="6" spans="1:15" ht="43.5" customHeight="1" x14ac:dyDescent="0.2">
      <c r="A6" s="31" t="s">
        <v>299</v>
      </c>
      <c r="B6" s="431" t="s">
        <v>387</v>
      </c>
      <c r="C6" s="346" t="s">
        <v>632</v>
      </c>
      <c r="D6" s="346" t="s">
        <v>633</v>
      </c>
      <c r="E6" s="346" t="s">
        <v>634</v>
      </c>
      <c r="F6" s="346" t="s">
        <v>635</v>
      </c>
      <c r="G6" s="346" t="s">
        <v>636</v>
      </c>
      <c r="H6" s="346" t="s">
        <v>637</v>
      </c>
      <c r="I6" s="346" t="s">
        <v>638</v>
      </c>
      <c r="J6" s="346" t="s">
        <v>639</v>
      </c>
      <c r="K6" s="346" t="s">
        <v>640</v>
      </c>
      <c r="L6" s="346" t="s">
        <v>641</v>
      </c>
      <c r="M6" s="346" t="s">
        <v>642</v>
      </c>
      <c r="N6" s="346" t="s">
        <v>643</v>
      </c>
      <c r="O6" s="548" t="s">
        <v>300</v>
      </c>
    </row>
    <row r="7" spans="1:15" ht="19.5" customHeight="1" thickBot="1" x14ac:dyDescent="0.25">
      <c r="A7" s="436" t="s">
        <v>746</v>
      </c>
      <c r="B7" s="623"/>
      <c r="C7" s="623"/>
      <c r="D7" s="624"/>
      <c r="E7" s="623"/>
      <c r="F7" s="623"/>
      <c r="G7" s="624"/>
      <c r="H7" s="624"/>
      <c r="I7" s="624"/>
      <c r="J7" s="624"/>
      <c r="K7" s="625"/>
      <c r="L7" s="623"/>
      <c r="M7" s="623"/>
      <c r="N7" s="623"/>
      <c r="O7" s="626" t="s">
        <v>745</v>
      </c>
    </row>
    <row r="8" spans="1:15" ht="18" customHeight="1" thickTop="1" thickBot="1" x14ac:dyDescent="0.25">
      <c r="A8" s="627" t="s">
        <v>760</v>
      </c>
      <c r="B8" s="206">
        <f>N8+M8+L8+K8+J8+I8+H8+G8+F8+E8+D8+C8</f>
        <v>11</v>
      </c>
      <c r="C8" s="208">
        <v>0</v>
      </c>
      <c r="D8" s="208">
        <v>0</v>
      </c>
      <c r="E8" s="208">
        <v>1</v>
      </c>
      <c r="F8" s="208">
        <v>1</v>
      </c>
      <c r="G8" s="208">
        <v>0</v>
      </c>
      <c r="H8" s="208">
        <v>1</v>
      </c>
      <c r="I8" s="208">
        <v>0</v>
      </c>
      <c r="J8" s="208">
        <v>2</v>
      </c>
      <c r="K8" s="208">
        <v>1</v>
      </c>
      <c r="L8" s="208">
        <v>1</v>
      </c>
      <c r="M8" s="208">
        <v>3</v>
      </c>
      <c r="N8" s="208">
        <v>1</v>
      </c>
      <c r="O8" s="628" t="s">
        <v>301</v>
      </c>
    </row>
    <row r="9" spans="1:15" ht="16.5" thickTop="1" thickBot="1" x14ac:dyDescent="0.25">
      <c r="A9" s="629">
        <v>1</v>
      </c>
      <c r="B9" s="146">
        <f t="shared" ref="B9:B32" si="0">N9+M9+L9+K9+J9+I9+H9+G9+F9+E9+D9+C9</f>
        <v>0</v>
      </c>
      <c r="C9" s="155">
        <v>0</v>
      </c>
      <c r="D9" s="155">
        <v>0</v>
      </c>
      <c r="E9" s="155">
        <v>0</v>
      </c>
      <c r="F9" s="155">
        <v>0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630">
        <v>1</v>
      </c>
    </row>
    <row r="10" spans="1:15" ht="16.5" thickTop="1" thickBot="1" x14ac:dyDescent="0.25">
      <c r="A10" s="631">
        <v>2</v>
      </c>
      <c r="B10" s="206">
        <f t="shared" si="0"/>
        <v>1</v>
      </c>
      <c r="C10" s="208">
        <v>0</v>
      </c>
      <c r="D10" s="208">
        <v>0</v>
      </c>
      <c r="E10" s="208">
        <v>0</v>
      </c>
      <c r="F10" s="208">
        <v>0</v>
      </c>
      <c r="G10" s="208">
        <v>0</v>
      </c>
      <c r="H10" s="208">
        <v>0</v>
      </c>
      <c r="I10" s="208">
        <v>0</v>
      </c>
      <c r="J10" s="208">
        <v>1</v>
      </c>
      <c r="K10" s="208">
        <v>0</v>
      </c>
      <c r="L10" s="208">
        <v>0</v>
      </c>
      <c r="M10" s="208">
        <v>0</v>
      </c>
      <c r="N10" s="208">
        <v>0</v>
      </c>
      <c r="O10" s="628">
        <v>2</v>
      </c>
    </row>
    <row r="11" spans="1:15" ht="16.5" thickTop="1" thickBot="1" x14ac:dyDescent="0.25">
      <c r="A11" s="629">
        <v>3</v>
      </c>
      <c r="B11" s="146">
        <f t="shared" si="0"/>
        <v>1</v>
      </c>
      <c r="C11" s="155">
        <v>0</v>
      </c>
      <c r="D11" s="155">
        <v>0</v>
      </c>
      <c r="E11" s="155">
        <v>1</v>
      </c>
      <c r="F11" s="155">
        <v>0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630">
        <v>3</v>
      </c>
    </row>
    <row r="12" spans="1:15" ht="16.5" thickTop="1" thickBot="1" x14ac:dyDescent="0.25">
      <c r="A12" s="631">
        <v>4</v>
      </c>
      <c r="B12" s="206">
        <f t="shared" si="0"/>
        <v>0</v>
      </c>
      <c r="C12" s="208">
        <v>0</v>
      </c>
      <c r="D12" s="208">
        <v>0</v>
      </c>
      <c r="E12" s="208">
        <v>0</v>
      </c>
      <c r="F12" s="208">
        <v>0</v>
      </c>
      <c r="G12" s="208">
        <v>0</v>
      </c>
      <c r="H12" s="208">
        <v>0</v>
      </c>
      <c r="I12" s="208">
        <v>0</v>
      </c>
      <c r="J12" s="208">
        <v>0</v>
      </c>
      <c r="K12" s="208">
        <v>0</v>
      </c>
      <c r="L12" s="208">
        <v>0</v>
      </c>
      <c r="M12" s="208">
        <v>0</v>
      </c>
      <c r="N12" s="208">
        <v>0</v>
      </c>
      <c r="O12" s="628">
        <v>4</v>
      </c>
    </row>
    <row r="13" spans="1:15" ht="16.5" thickTop="1" thickBot="1" x14ac:dyDescent="0.25">
      <c r="A13" s="629">
        <v>5</v>
      </c>
      <c r="B13" s="146">
        <f t="shared" si="0"/>
        <v>0</v>
      </c>
      <c r="C13" s="155">
        <v>0</v>
      </c>
      <c r="D13" s="155">
        <v>0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630">
        <v>5</v>
      </c>
    </row>
    <row r="14" spans="1:15" ht="16.5" thickTop="1" thickBot="1" x14ac:dyDescent="0.25">
      <c r="A14" s="631">
        <v>6</v>
      </c>
      <c r="B14" s="206">
        <f t="shared" si="0"/>
        <v>0</v>
      </c>
      <c r="C14" s="208">
        <v>0</v>
      </c>
      <c r="D14" s="208">
        <v>0</v>
      </c>
      <c r="E14" s="208">
        <v>0</v>
      </c>
      <c r="F14" s="208">
        <v>0</v>
      </c>
      <c r="G14" s="208">
        <v>0</v>
      </c>
      <c r="H14" s="208">
        <v>0</v>
      </c>
      <c r="I14" s="208">
        <v>0</v>
      </c>
      <c r="J14" s="208">
        <v>0</v>
      </c>
      <c r="K14" s="208">
        <v>0</v>
      </c>
      <c r="L14" s="208">
        <v>0</v>
      </c>
      <c r="M14" s="208">
        <v>0</v>
      </c>
      <c r="N14" s="208">
        <v>0</v>
      </c>
      <c r="O14" s="628">
        <v>6</v>
      </c>
    </row>
    <row r="15" spans="1:15" ht="16.5" thickTop="1" thickBot="1" x14ac:dyDescent="0.25">
      <c r="A15" s="632" t="s">
        <v>748</v>
      </c>
      <c r="B15" s="146">
        <f t="shared" si="0"/>
        <v>5</v>
      </c>
      <c r="C15" s="155">
        <v>0</v>
      </c>
      <c r="D15" s="155">
        <v>0</v>
      </c>
      <c r="E15" s="155">
        <v>3</v>
      </c>
      <c r="F15" s="155">
        <v>0</v>
      </c>
      <c r="G15" s="155">
        <v>1</v>
      </c>
      <c r="H15" s="155">
        <v>0</v>
      </c>
      <c r="I15" s="155">
        <v>1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  <c r="O15" s="633" t="s">
        <v>302</v>
      </c>
    </row>
    <row r="16" spans="1:15" ht="16.5" thickTop="1" thickBot="1" x14ac:dyDescent="0.25">
      <c r="A16" s="342" t="s">
        <v>747</v>
      </c>
      <c r="B16" s="206">
        <f t="shared" si="0"/>
        <v>3</v>
      </c>
      <c r="C16" s="208">
        <v>0</v>
      </c>
      <c r="D16" s="208">
        <v>1</v>
      </c>
      <c r="E16" s="208">
        <v>0</v>
      </c>
      <c r="F16" s="208">
        <v>1</v>
      </c>
      <c r="G16" s="208">
        <v>0</v>
      </c>
      <c r="H16" s="208">
        <v>1</v>
      </c>
      <c r="I16" s="208">
        <v>0</v>
      </c>
      <c r="J16" s="208">
        <v>0</v>
      </c>
      <c r="K16" s="208">
        <v>0</v>
      </c>
      <c r="L16" s="208">
        <v>0</v>
      </c>
      <c r="M16" s="208">
        <v>0</v>
      </c>
      <c r="N16" s="208">
        <v>0</v>
      </c>
      <c r="O16" s="634" t="s">
        <v>747</v>
      </c>
    </row>
    <row r="17" spans="1:15" ht="16.5" thickTop="1" thickBot="1" x14ac:dyDescent="0.25">
      <c r="A17" s="635" t="s">
        <v>303</v>
      </c>
      <c r="B17" s="146">
        <f t="shared" si="0"/>
        <v>2</v>
      </c>
      <c r="C17" s="155">
        <v>0</v>
      </c>
      <c r="D17" s="155">
        <v>1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1</v>
      </c>
      <c r="O17" s="633" t="s">
        <v>303</v>
      </c>
    </row>
    <row r="18" spans="1:15" ht="16.5" thickTop="1" thickBot="1" x14ac:dyDescent="0.25">
      <c r="A18" s="342" t="s">
        <v>304</v>
      </c>
      <c r="B18" s="206">
        <f t="shared" si="0"/>
        <v>1</v>
      </c>
      <c r="C18" s="208">
        <v>0</v>
      </c>
      <c r="D18" s="208">
        <v>0</v>
      </c>
      <c r="E18" s="208">
        <v>1</v>
      </c>
      <c r="F18" s="208">
        <v>0</v>
      </c>
      <c r="G18" s="208">
        <v>0</v>
      </c>
      <c r="H18" s="208">
        <v>0</v>
      </c>
      <c r="I18" s="208">
        <v>0</v>
      </c>
      <c r="J18" s="208">
        <v>0</v>
      </c>
      <c r="K18" s="208">
        <v>0</v>
      </c>
      <c r="L18" s="208">
        <v>0</v>
      </c>
      <c r="M18" s="208">
        <v>0</v>
      </c>
      <c r="N18" s="208">
        <v>0</v>
      </c>
      <c r="O18" s="634" t="s">
        <v>304</v>
      </c>
    </row>
    <row r="19" spans="1:15" ht="16.5" thickTop="1" thickBot="1" x14ac:dyDescent="0.25">
      <c r="A19" s="636" t="s">
        <v>69</v>
      </c>
      <c r="B19" s="146">
        <f t="shared" si="0"/>
        <v>0</v>
      </c>
      <c r="C19" s="155">
        <v>0</v>
      </c>
      <c r="D19" s="155">
        <v>0</v>
      </c>
      <c r="E19" s="155">
        <v>0</v>
      </c>
      <c r="F19" s="155">
        <v>0</v>
      </c>
      <c r="G19" s="155">
        <v>0</v>
      </c>
      <c r="H19" s="155">
        <v>0</v>
      </c>
      <c r="I19" s="155">
        <v>0</v>
      </c>
      <c r="J19" s="155">
        <v>0</v>
      </c>
      <c r="K19" s="155">
        <v>0</v>
      </c>
      <c r="L19" s="155">
        <v>0</v>
      </c>
      <c r="M19" s="155">
        <v>0</v>
      </c>
      <c r="N19" s="155">
        <v>0</v>
      </c>
      <c r="O19" s="630" t="s">
        <v>70</v>
      </c>
    </row>
    <row r="20" spans="1:15" ht="18" customHeight="1" thickTop="1" thickBot="1" x14ac:dyDescent="0.25">
      <c r="A20" s="637" t="s">
        <v>305</v>
      </c>
      <c r="B20" s="206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638" t="s">
        <v>306</v>
      </c>
    </row>
    <row r="21" spans="1:15" ht="16.5" thickTop="1" thickBot="1" x14ac:dyDescent="0.25">
      <c r="A21" s="629">
        <v>1</v>
      </c>
      <c r="B21" s="146">
        <f t="shared" si="0"/>
        <v>2</v>
      </c>
      <c r="C21" s="155">
        <v>0</v>
      </c>
      <c r="D21" s="155">
        <v>0</v>
      </c>
      <c r="E21" s="155">
        <v>0</v>
      </c>
      <c r="F21" s="155">
        <v>0</v>
      </c>
      <c r="G21" s="155">
        <v>1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0</v>
      </c>
      <c r="N21" s="155">
        <v>1</v>
      </c>
      <c r="O21" s="630">
        <v>1</v>
      </c>
    </row>
    <row r="22" spans="1:15" ht="16.5" thickTop="1" thickBot="1" x14ac:dyDescent="0.25">
      <c r="A22" s="631">
        <v>2</v>
      </c>
      <c r="B22" s="206">
        <f t="shared" si="0"/>
        <v>4</v>
      </c>
      <c r="C22" s="208">
        <v>0</v>
      </c>
      <c r="D22" s="208">
        <v>0</v>
      </c>
      <c r="E22" s="208">
        <v>1</v>
      </c>
      <c r="F22" s="208">
        <v>1</v>
      </c>
      <c r="G22" s="208">
        <v>0</v>
      </c>
      <c r="H22" s="208">
        <v>0</v>
      </c>
      <c r="I22" s="208">
        <v>0</v>
      </c>
      <c r="J22" s="208">
        <v>1</v>
      </c>
      <c r="K22" s="208">
        <v>0</v>
      </c>
      <c r="L22" s="208">
        <v>0</v>
      </c>
      <c r="M22" s="208">
        <v>0</v>
      </c>
      <c r="N22" s="208">
        <v>1</v>
      </c>
      <c r="O22" s="628">
        <v>2</v>
      </c>
    </row>
    <row r="23" spans="1:15" ht="16.5" thickTop="1" thickBot="1" x14ac:dyDescent="0.25">
      <c r="A23" s="629">
        <v>3</v>
      </c>
      <c r="B23" s="146"/>
      <c r="C23" s="155">
        <v>0</v>
      </c>
      <c r="D23" s="155">
        <v>0</v>
      </c>
      <c r="E23" s="155">
        <v>0</v>
      </c>
      <c r="F23" s="155">
        <v>0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1</v>
      </c>
      <c r="N23" s="155">
        <v>0</v>
      </c>
      <c r="O23" s="630">
        <v>3</v>
      </c>
    </row>
    <row r="24" spans="1:15" ht="16.5" thickTop="1" thickBot="1" x14ac:dyDescent="0.25">
      <c r="A24" s="631">
        <v>4</v>
      </c>
      <c r="B24" s="206">
        <f t="shared" si="0"/>
        <v>2</v>
      </c>
      <c r="C24" s="208">
        <v>0</v>
      </c>
      <c r="D24" s="208">
        <v>0</v>
      </c>
      <c r="E24" s="208">
        <v>0</v>
      </c>
      <c r="F24" s="208">
        <v>0</v>
      </c>
      <c r="G24" s="208">
        <v>0</v>
      </c>
      <c r="H24" s="208">
        <v>0</v>
      </c>
      <c r="I24" s="208">
        <v>0</v>
      </c>
      <c r="J24" s="208">
        <v>0</v>
      </c>
      <c r="K24" s="208">
        <v>1</v>
      </c>
      <c r="L24" s="208">
        <v>1</v>
      </c>
      <c r="M24" s="208">
        <v>0</v>
      </c>
      <c r="N24" s="208">
        <v>0</v>
      </c>
      <c r="O24" s="628">
        <v>4</v>
      </c>
    </row>
    <row r="25" spans="1:15" ht="16.5" thickTop="1" thickBot="1" x14ac:dyDescent="0.25">
      <c r="A25" s="629">
        <v>5</v>
      </c>
      <c r="B25" s="146">
        <f t="shared" si="0"/>
        <v>0</v>
      </c>
      <c r="C25" s="155">
        <v>0</v>
      </c>
      <c r="D25" s="155">
        <v>0</v>
      </c>
      <c r="E25" s="155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0</v>
      </c>
      <c r="N25" s="155">
        <v>0</v>
      </c>
      <c r="O25" s="630">
        <v>5</v>
      </c>
    </row>
    <row r="26" spans="1:15" ht="16.5" thickTop="1" thickBot="1" x14ac:dyDescent="0.25">
      <c r="A26" s="631">
        <v>6</v>
      </c>
      <c r="B26" s="206">
        <f t="shared" si="0"/>
        <v>0</v>
      </c>
      <c r="C26" s="208">
        <v>0</v>
      </c>
      <c r="D26" s="208">
        <v>0</v>
      </c>
      <c r="E26" s="208">
        <v>0</v>
      </c>
      <c r="F26" s="208">
        <v>0</v>
      </c>
      <c r="G26" s="208">
        <v>0</v>
      </c>
      <c r="H26" s="208">
        <v>0</v>
      </c>
      <c r="I26" s="208">
        <v>0</v>
      </c>
      <c r="J26" s="208">
        <v>0</v>
      </c>
      <c r="K26" s="208">
        <v>0</v>
      </c>
      <c r="L26" s="208">
        <v>0</v>
      </c>
      <c r="M26" s="208">
        <v>0</v>
      </c>
      <c r="N26" s="208">
        <v>0</v>
      </c>
      <c r="O26" s="628">
        <v>6</v>
      </c>
    </row>
    <row r="27" spans="1:15" ht="16.5" thickTop="1" thickBot="1" x14ac:dyDescent="0.25">
      <c r="A27" s="629">
        <v>7</v>
      </c>
      <c r="B27" s="146">
        <f t="shared" si="0"/>
        <v>0</v>
      </c>
      <c r="C27" s="155">
        <v>0</v>
      </c>
      <c r="D27" s="155">
        <v>0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>
        <v>0</v>
      </c>
      <c r="O27" s="630">
        <v>7</v>
      </c>
    </row>
    <row r="28" spans="1:15" ht="16.5" thickTop="1" thickBot="1" x14ac:dyDescent="0.25">
      <c r="A28" s="631">
        <v>8</v>
      </c>
      <c r="B28" s="206">
        <f t="shared" si="0"/>
        <v>0</v>
      </c>
      <c r="C28" s="208">
        <v>0</v>
      </c>
      <c r="D28" s="208">
        <v>0</v>
      </c>
      <c r="E28" s="208">
        <v>0</v>
      </c>
      <c r="F28" s="208">
        <v>0</v>
      </c>
      <c r="G28" s="208">
        <v>0</v>
      </c>
      <c r="H28" s="208">
        <v>0</v>
      </c>
      <c r="I28" s="208">
        <v>0</v>
      </c>
      <c r="J28" s="208">
        <v>0</v>
      </c>
      <c r="K28" s="208">
        <v>0</v>
      </c>
      <c r="L28" s="208">
        <v>0</v>
      </c>
      <c r="M28" s="208">
        <v>0</v>
      </c>
      <c r="N28" s="208">
        <v>0</v>
      </c>
      <c r="O28" s="628">
        <v>8</v>
      </c>
    </row>
    <row r="29" spans="1:15" ht="16.5" thickTop="1" thickBot="1" x14ac:dyDescent="0.25">
      <c r="A29" s="629">
        <v>9</v>
      </c>
      <c r="B29" s="146">
        <f t="shared" si="0"/>
        <v>0</v>
      </c>
      <c r="C29" s="155">
        <v>0</v>
      </c>
      <c r="D29" s="155">
        <v>0</v>
      </c>
      <c r="E29" s="155">
        <v>0</v>
      </c>
      <c r="F29" s="155">
        <v>0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5">
        <v>0</v>
      </c>
      <c r="N29" s="155">
        <v>0</v>
      </c>
      <c r="O29" s="630">
        <v>9</v>
      </c>
    </row>
    <row r="30" spans="1:15" ht="16.5" thickTop="1" thickBot="1" x14ac:dyDescent="0.25">
      <c r="A30" s="631">
        <v>10</v>
      </c>
      <c r="B30" s="206">
        <f t="shared" si="0"/>
        <v>1</v>
      </c>
      <c r="C30" s="208">
        <v>0</v>
      </c>
      <c r="D30" s="208">
        <v>0</v>
      </c>
      <c r="E30" s="208">
        <v>0</v>
      </c>
      <c r="F30" s="208">
        <v>0</v>
      </c>
      <c r="G30" s="208">
        <v>0</v>
      </c>
      <c r="H30" s="208">
        <v>0</v>
      </c>
      <c r="I30" s="208">
        <v>0</v>
      </c>
      <c r="J30" s="208">
        <v>0</v>
      </c>
      <c r="K30" s="208">
        <v>0</v>
      </c>
      <c r="L30" s="208">
        <v>0</v>
      </c>
      <c r="M30" s="208">
        <v>1</v>
      </c>
      <c r="N30" s="208">
        <v>0</v>
      </c>
      <c r="O30" s="628">
        <v>10</v>
      </c>
    </row>
    <row r="31" spans="1:15" ht="16.5" thickTop="1" thickBot="1" x14ac:dyDescent="0.25">
      <c r="A31" s="636" t="s">
        <v>761</v>
      </c>
      <c r="B31" s="146">
        <f t="shared" si="0"/>
        <v>0</v>
      </c>
      <c r="C31" s="155">
        <v>0</v>
      </c>
      <c r="D31" s="155">
        <v>0</v>
      </c>
      <c r="E31" s="155">
        <v>0</v>
      </c>
      <c r="F31" s="155">
        <v>0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5">
        <v>0</v>
      </c>
      <c r="M31" s="155">
        <v>0</v>
      </c>
      <c r="N31" s="155">
        <v>0</v>
      </c>
      <c r="O31" s="630" t="s">
        <v>759</v>
      </c>
    </row>
    <row r="32" spans="1:15" ht="15.75" thickTop="1" x14ac:dyDescent="0.2">
      <c r="A32" s="639" t="s">
        <v>69</v>
      </c>
      <c r="B32" s="157">
        <f t="shared" si="0"/>
        <v>4</v>
      </c>
      <c r="C32" s="640">
        <v>0</v>
      </c>
      <c r="D32" s="640">
        <v>0</v>
      </c>
      <c r="E32" s="640">
        <v>1</v>
      </c>
      <c r="F32" s="640">
        <v>0</v>
      </c>
      <c r="G32" s="640">
        <v>1</v>
      </c>
      <c r="H32" s="640">
        <v>1</v>
      </c>
      <c r="I32" s="640">
        <v>1</v>
      </c>
      <c r="J32" s="640">
        <v>0</v>
      </c>
      <c r="K32" s="640">
        <v>0</v>
      </c>
      <c r="L32" s="640">
        <v>0</v>
      </c>
      <c r="M32" s="640">
        <v>0</v>
      </c>
      <c r="N32" s="640">
        <v>0</v>
      </c>
      <c r="O32" s="641" t="s">
        <v>70</v>
      </c>
    </row>
    <row r="33" spans="1:15" ht="24" customHeight="1" x14ac:dyDescent="0.2">
      <c r="A33" s="500" t="s">
        <v>42</v>
      </c>
      <c r="B33" s="277">
        <f>N33+M33+L33+K33+J33+I33+H33+G33+F33+E33+D33+C33</f>
        <v>38</v>
      </c>
      <c r="C33" s="205">
        <f>SUM(C8:C32)</f>
        <v>0</v>
      </c>
      <c r="D33" s="205">
        <f>SUM(D8:D32)</f>
        <v>2</v>
      </c>
      <c r="E33" s="205">
        <f>SUM(E8:E32)</f>
        <v>8</v>
      </c>
      <c r="F33" s="205">
        <f>SUM(F8:F32)</f>
        <v>3</v>
      </c>
      <c r="G33" s="205">
        <f t="shared" ref="G33:L33" si="1">SUM(G8:G32)</f>
        <v>3</v>
      </c>
      <c r="H33" s="205">
        <f t="shared" si="1"/>
        <v>3</v>
      </c>
      <c r="I33" s="205">
        <f t="shared" si="1"/>
        <v>2</v>
      </c>
      <c r="J33" s="205">
        <f t="shared" si="1"/>
        <v>4</v>
      </c>
      <c r="K33" s="205">
        <f t="shared" si="1"/>
        <v>2</v>
      </c>
      <c r="L33" s="205">
        <f t="shared" si="1"/>
        <v>2</v>
      </c>
      <c r="M33" s="205">
        <f>SUM(M8:M32)</f>
        <v>5</v>
      </c>
      <c r="N33" s="205">
        <f>SUM(N8:N32)</f>
        <v>4</v>
      </c>
      <c r="O33" s="532" t="s">
        <v>43</v>
      </c>
    </row>
    <row r="34" spans="1:15" x14ac:dyDescent="0.2">
      <c r="A34" s="25"/>
      <c r="B34" s="20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8"/>
  <dimension ref="A1:O35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22.7109375" style="22" customWidth="1"/>
    <col min="2" max="14" width="7.28515625" style="22" customWidth="1"/>
    <col min="15" max="15" width="22.7109375" style="22" customWidth="1"/>
    <col min="16" max="256" width="9.140625" style="25"/>
    <col min="257" max="257" width="22.7109375" style="25" customWidth="1"/>
    <col min="258" max="270" width="7.7109375" style="25" customWidth="1"/>
    <col min="271" max="271" width="22.7109375" style="25" customWidth="1"/>
    <col min="272" max="512" width="9.140625" style="25"/>
    <col min="513" max="513" width="22.7109375" style="25" customWidth="1"/>
    <col min="514" max="526" width="7.7109375" style="25" customWidth="1"/>
    <col min="527" max="527" width="22.7109375" style="25" customWidth="1"/>
    <col min="528" max="768" width="9.140625" style="25"/>
    <col min="769" max="769" width="22.7109375" style="25" customWidth="1"/>
    <col min="770" max="782" width="7.7109375" style="25" customWidth="1"/>
    <col min="783" max="783" width="22.7109375" style="25" customWidth="1"/>
    <col min="784" max="1024" width="9.140625" style="25"/>
    <col min="1025" max="1025" width="22.7109375" style="25" customWidth="1"/>
    <col min="1026" max="1038" width="7.7109375" style="25" customWidth="1"/>
    <col min="1039" max="1039" width="22.7109375" style="25" customWidth="1"/>
    <col min="1040" max="1280" width="9.140625" style="25"/>
    <col min="1281" max="1281" width="22.7109375" style="25" customWidth="1"/>
    <col min="1282" max="1294" width="7.7109375" style="25" customWidth="1"/>
    <col min="1295" max="1295" width="22.7109375" style="25" customWidth="1"/>
    <col min="1296" max="1536" width="9.140625" style="25"/>
    <col min="1537" max="1537" width="22.7109375" style="25" customWidth="1"/>
    <col min="1538" max="1550" width="7.7109375" style="25" customWidth="1"/>
    <col min="1551" max="1551" width="22.7109375" style="25" customWidth="1"/>
    <col min="1552" max="1792" width="9.140625" style="25"/>
    <col min="1793" max="1793" width="22.7109375" style="25" customWidth="1"/>
    <col min="1794" max="1806" width="7.7109375" style="25" customWidth="1"/>
    <col min="1807" max="1807" width="22.7109375" style="25" customWidth="1"/>
    <col min="1808" max="2048" width="9.140625" style="25"/>
    <col min="2049" max="2049" width="22.7109375" style="25" customWidth="1"/>
    <col min="2050" max="2062" width="7.7109375" style="25" customWidth="1"/>
    <col min="2063" max="2063" width="22.7109375" style="25" customWidth="1"/>
    <col min="2064" max="2304" width="9.140625" style="25"/>
    <col min="2305" max="2305" width="22.7109375" style="25" customWidth="1"/>
    <col min="2306" max="2318" width="7.7109375" style="25" customWidth="1"/>
    <col min="2319" max="2319" width="22.7109375" style="25" customWidth="1"/>
    <col min="2320" max="2560" width="9.140625" style="25"/>
    <col min="2561" max="2561" width="22.7109375" style="25" customWidth="1"/>
    <col min="2562" max="2574" width="7.7109375" style="25" customWidth="1"/>
    <col min="2575" max="2575" width="22.7109375" style="25" customWidth="1"/>
    <col min="2576" max="2816" width="9.140625" style="25"/>
    <col min="2817" max="2817" width="22.7109375" style="25" customWidth="1"/>
    <col min="2818" max="2830" width="7.7109375" style="25" customWidth="1"/>
    <col min="2831" max="2831" width="22.7109375" style="25" customWidth="1"/>
    <col min="2832" max="3072" width="9.140625" style="25"/>
    <col min="3073" max="3073" width="22.7109375" style="25" customWidth="1"/>
    <col min="3074" max="3086" width="7.7109375" style="25" customWidth="1"/>
    <col min="3087" max="3087" width="22.7109375" style="25" customWidth="1"/>
    <col min="3088" max="3328" width="9.140625" style="25"/>
    <col min="3329" max="3329" width="22.7109375" style="25" customWidth="1"/>
    <col min="3330" max="3342" width="7.7109375" style="25" customWidth="1"/>
    <col min="3343" max="3343" width="22.7109375" style="25" customWidth="1"/>
    <col min="3344" max="3584" width="9.140625" style="25"/>
    <col min="3585" max="3585" width="22.7109375" style="25" customWidth="1"/>
    <col min="3586" max="3598" width="7.7109375" style="25" customWidth="1"/>
    <col min="3599" max="3599" width="22.7109375" style="25" customWidth="1"/>
    <col min="3600" max="3840" width="9.140625" style="25"/>
    <col min="3841" max="3841" width="22.7109375" style="25" customWidth="1"/>
    <col min="3842" max="3854" width="7.7109375" style="25" customWidth="1"/>
    <col min="3855" max="3855" width="22.7109375" style="25" customWidth="1"/>
    <col min="3856" max="4096" width="9.140625" style="25"/>
    <col min="4097" max="4097" width="22.7109375" style="25" customWidth="1"/>
    <col min="4098" max="4110" width="7.7109375" style="25" customWidth="1"/>
    <col min="4111" max="4111" width="22.7109375" style="25" customWidth="1"/>
    <col min="4112" max="4352" width="9.140625" style="25"/>
    <col min="4353" max="4353" width="22.7109375" style="25" customWidth="1"/>
    <col min="4354" max="4366" width="7.7109375" style="25" customWidth="1"/>
    <col min="4367" max="4367" width="22.7109375" style="25" customWidth="1"/>
    <col min="4368" max="4608" width="9.140625" style="25"/>
    <col min="4609" max="4609" width="22.7109375" style="25" customWidth="1"/>
    <col min="4610" max="4622" width="7.7109375" style="25" customWidth="1"/>
    <col min="4623" max="4623" width="22.7109375" style="25" customWidth="1"/>
    <col min="4624" max="4864" width="9.140625" style="25"/>
    <col min="4865" max="4865" width="22.7109375" style="25" customWidth="1"/>
    <col min="4866" max="4878" width="7.7109375" style="25" customWidth="1"/>
    <col min="4879" max="4879" width="22.7109375" style="25" customWidth="1"/>
    <col min="4880" max="5120" width="9.140625" style="25"/>
    <col min="5121" max="5121" width="22.7109375" style="25" customWidth="1"/>
    <col min="5122" max="5134" width="7.7109375" style="25" customWidth="1"/>
    <col min="5135" max="5135" width="22.7109375" style="25" customWidth="1"/>
    <col min="5136" max="5376" width="9.140625" style="25"/>
    <col min="5377" max="5377" width="22.7109375" style="25" customWidth="1"/>
    <col min="5378" max="5390" width="7.7109375" style="25" customWidth="1"/>
    <col min="5391" max="5391" width="22.7109375" style="25" customWidth="1"/>
    <col min="5392" max="5632" width="9.140625" style="25"/>
    <col min="5633" max="5633" width="22.7109375" style="25" customWidth="1"/>
    <col min="5634" max="5646" width="7.7109375" style="25" customWidth="1"/>
    <col min="5647" max="5647" width="22.7109375" style="25" customWidth="1"/>
    <col min="5648" max="5888" width="9.140625" style="25"/>
    <col min="5889" max="5889" width="22.7109375" style="25" customWidth="1"/>
    <col min="5890" max="5902" width="7.7109375" style="25" customWidth="1"/>
    <col min="5903" max="5903" width="22.7109375" style="25" customWidth="1"/>
    <col min="5904" max="6144" width="9.140625" style="25"/>
    <col min="6145" max="6145" width="22.7109375" style="25" customWidth="1"/>
    <col min="6146" max="6158" width="7.7109375" style="25" customWidth="1"/>
    <col min="6159" max="6159" width="22.7109375" style="25" customWidth="1"/>
    <col min="6160" max="6400" width="9.140625" style="25"/>
    <col min="6401" max="6401" width="22.7109375" style="25" customWidth="1"/>
    <col min="6402" max="6414" width="7.7109375" style="25" customWidth="1"/>
    <col min="6415" max="6415" width="22.7109375" style="25" customWidth="1"/>
    <col min="6416" max="6656" width="9.140625" style="25"/>
    <col min="6657" max="6657" width="22.7109375" style="25" customWidth="1"/>
    <col min="6658" max="6670" width="7.7109375" style="25" customWidth="1"/>
    <col min="6671" max="6671" width="22.7109375" style="25" customWidth="1"/>
    <col min="6672" max="6912" width="9.140625" style="25"/>
    <col min="6913" max="6913" width="22.7109375" style="25" customWidth="1"/>
    <col min="6914" max="6926" width="7.7109375" style="25" customWidth="1"/>
    <col min="6927" max="6927" width="22.7109375" style="25" customWidth="1"/>
    <col min="6928" max="7168" width="9.140625" style="25"/>
    <col min="7169" max="7169" width="22.7109375" style="25" customWidth="1"/>
    <col min="7170" max="7182" width="7.7109375" style="25" customWidth="1"/>
    <col min="7183" max="7183" width="22.7109375" style="25" customWidth="1"/>
    <col min="7184" max="7424" width="9.140625" style="25"/>
    <col min="7425" max="7425" width="22.7109375" style="25" customWidth="1"/>
    <col min="7426" max="7438" width="7.7109375" style="25" customWidth="1"/>
    <col min="7439" max="7439" width="22.7109375" style="25" customWidth="1"/>
    <col min="7440" max="7680" width="9.140625" style="25"/>
    <col min="7681" max="7681" width="22.7109375" style="25" customWidth="1"/>
    <col min="7682" max="7694" width="7.7109375" style="25" customWidth="1"/>
    <col min="7695" max="7695" width="22.7109375" style="25" customWidth="1"/>
    <col min="7696" max="7936" width="9.140625" style="25"/>
    <col min="7937" max="7937" width="22.7109375" style="25" customWidth="1"/>
    <col min="7938" max="7950" width="7.7109375" style="25" customWidth="1"/>
    <col min="7951" max="7951" width="22.7109375" style="25" customWidth="1"/>
    <col min="7952" max="8192" width="9.140625" style="25"/>
    <col min="8193" max="8193" width="22.7109375" style="25" customWidth="1"/>
    <col min="8194" max="8206" width="7.7109375" style="25" customWidth="1"/>
    <col min="8207" max="8207" width="22.7109375" style="25" customWidth="1"/>
    <col min="8208" max="8448" width="9.140625" style="25"/>
    <col min="8449" max="8449" width="22.7109375" style="25" customWidth="1"/>
    <col min="8450" max="8462" width="7.7109375" style="25" customWidth="1"/>
    <col min="8463" max="8463" width="22.7109375" style="25" customWidth="1"/>
    <col min="8464" max="8704" width="9.140625" style="25"/>
    <col min="8705" max="8705" width="22.7109375" style="25" customWidth="1"/>
    <col min="8706" max="8718" width="7.7109375" style="25" customWidth="1"/>
    <col min="8719" max="8719" width="22.7109375" style="25" customWidth="1"/>
    <col min="8720" max="8960" width="9.140625" style="25"/>
    <col min="8961" max="8961" width="22.7109375" style="25" customWidth="1"/>
    <col min="8962" max="8974" width="7.7109375" style="25" customWidth="1"/>
    <col min="8975" max="8975" width="22.7109375" style="25" customWidth="1"/>
    <col min="8976" max="9216" width="9.140625" style="25"/>
    <col min="9217" max="9217" width="22.7109375" style="25" customWidth="1"/>
    <col min="9218" max="9230" width="7.7109375" style="25" customWidth="1"/>
    <col min="9231" max="9231" width="22.7109375" style="25" customWidth="1"/>
    <col min="9232" max="9472" width="9.140625" style="25"/>
    <col min="9473" max="9473" width="22.7109375" style="25" customWidth="1"/>
    <col min="9474" max="9486" width="7.7109375" style="25" customWidth="1"/>
    <col min="9487" max="9487" width="22.7109375" style="25" customWidth="1"/>
    <col min="9488" max="9728" width="9.140625" style="25"/>
    <col min="9729" max="9729" width="22.7109375" style="25" customWidth="1"/>
    <col min="9730" max="9742" width="7.7109375" style="25" customWidth="1"/>
    <col min="9743" max="9743" width="22.7109375" style="25" customWidth="1"/>
    <col min="9744" max="9984" width="9.140625" style="25"/>
    <col min="9985" max="9985" width="22.7109375" style="25" customWidth="1"/>
    <col min="9986" max="9998" width="7.7109375" style="25" customWidth="1"/>
    <col min="9999" max="9999" width="22.7109375" style="25" customWidth="1"/>
    <col min="10000" max="10240" width="9.140625" style="25"/>
    <col min="10241" max="10241" width="22.7109375" style="25" customWidth="1"/>
    <col min="10242" max="10254" width="7.7109375" style="25" customWidth="1"/>
    <col min="10255" max="10255" width="22.7109375" style="25" customWidth="1"/>
    <col min="10256" max="10496" width="9.140625" style="25"/>
    <col min="10497" max="10497" width="22.7109375" style="25" customWidth="1"/>
    <col min="10498" max="10510" width="7.7109375" style="25" customWidth="1"/>
    <col min="10511" max="10511" width="22.7109375" style="25" customWidth="1"/>
    <col min="10512" max="10752" width="9.140625" style="25"/>
    <col min="10753" max="10753" width="22.7109375" style="25" customWidth="1"/>
    <col min="10754" max="10766" width="7.7109375" style="25" customWidth="1"/>
    <col min="10767" max="10767" width="22.7109375" style="25" customWidth="1"/>
    <col min="10768" max="11008" width="9.140625" style="25"/>
    <col min="11009" max="11009" width="22.7109375" style="25" customWidth="1"/>
    <col min="11010" max="11022" width="7.7109375" style="25" customWidth="1"/>
    <col min="11023" max="11023" width="22.7109375" style="25" customWidth="1"/>
    <col min="11024" max="11264" width="9.140625" style="25"/>
    <col min="11265" max="11265" width="22.7109375" style="25" customWidth="1"/>
    <col min="11266" max="11278" width="7.7109375" style="25" customWidth="1"/>
    <col min="11279" max="11279" width="22.7109375" style="25" customWidth="1"/>
    <col min="11280" max="11520" width="9.140625" style="25"/>
    <col min="11521" max="11521" width="22.7109375" style="25" customWidth="1"/>
    <col min="11522" max="11534" width="7.7109375" style="25" customWidth="1"/>
    <col min="11535" max="11535" width="22.7109375" style="25" customWidth="1"/>
    <col min="11536" max="11776" width="9.140625" style="25"/>
    <col min="11777" max="11777" width="22.7109375" style="25" customWidth="1"/>
    <col min="11778" max="11790" width="7.7109375" style="25" customWidth="1"/>
    <col min="11791" max="11791" width="22.7109375" style="25" customWidth="1"/>
    <col min="11792" max="12032" width="9.140625" style="25"/>
    <col min="12033" max="12033" width="22.7109375" style="25" customWidth="1"/>
    <col min="12034" max="12046" width="7.7109375" style="25" customWidth="1"/>
    <col min="12047" max="12047" width="22.7109375" style="25" customWidth="1"/>
    <col min="12048" max="12288" width="9.140625" style="25"/>
    <col min="12289" max="12289" width="22.7109375" style="25" customWidth="1"/>
    <col min="12290" max="12302" width="7.7109375" style="25" customWidth="1"/>
    <col min="12303" max="12303" width="22.7109375" style="25" customWidth="1"/>
    <col min="12304" max="12544" width="9.140625" style="25"/>
    <col min="12545" max="12545" width="22.7109375" style="25" customWidth="1"/>
    <col min="12546" max="12558" width="7.7109375" style="25" customWidth="1"/>
    <col min="12559" max="12559" width="22.7109375" style="25" customWidth="1"/>
    <col min="12560" max="12800" width="9.140625" style="25"/>
    <col min="12801" max="12801" width="22.7109375" style="25" customWidth="1"/>
    <col min="12802" max="12814" width="7.7109375" style="25" customWidth="1"/>
    <col min="12815" max="12815" width="22.7109375" style="25" customWidth="1"/>
    <col min="12816" max="13056" width="9.140625" style="25"/>
    <col min="13057" max="13057" width="22.7109375" style="25" customWidth="1"/>
    <col min="13058" max="13070" width="7.7109375" style="25" customWidth="1"/>
    <col min="13071" max="13071" width="22.7109375" style="25" customWidth="1"/>
    <col min="13072" max="13312" width="9.140625" style="25"/>
    <col min="13313" max="13313" width="22.7109375" style="25" customWidth="1"/>
    <col min="13314" max="13326" width="7.7109375" style="25" customWidth="1"/>
    <col min="13327" max="13327" width="22.7109375" style="25" customWidth="1"/>
    <col min="13328" max="13568" width="9.140625" style="25"/>
    <col min="13569" max="13569" width="22.7109375" style="25" customWidth="1"/>
    <col min="13570" max="13582" width="7.7109375" style="25" customWidth="1"/>
    <col min="13583" max="13583" width="22.7109375" style="25" customWidth="1"/>
    <col min="13584" max="13824" width="9.140625" style="25"/>
    <col min="13825" max="13825" width="22.7109375" style="25" customWidth="1"/>
    <col min="13826" max="13838" width="7.7109375" style="25" customWidth="1"/>
    <col min="13839" max="13839" width="22.7109375" style="25" customWidth="1"/>
    <col min="13840" max="14080" width="9.140625" style="25"/>
    <col min="14081" max="14081" width="22.7109375" style="25" customWidth="1"/>
    <col min="14082" max="14094" width="7.7109375" style="25" customWidth="1"/>
    <col min="14095" max="14095" width="22.7109375" style="25" customWidth="1"/>
    <col min="14096" max="14336" width="9.140625" style="25"/>
    <col min="14337" max="14337" width="22.7109375" style="25" customWidth="1"/>
    <col min="14338" max="14350" width="7.7109375" style="25" customWidth="1"/>
    <col min="14351" max="14351" width="22.7109375" style="25" customWidth="1"/>
    <col min="14352" max="14592" width="9.140625" style="25"/>
    <col min="14593" max="14593" width="22.7109375" style="25" customWidth="1"/>
    <col min="14594" max="14606" width="7.7109375" style="25" customWidth="1"/>
    <col min="14607" max="14607" width="22.7109375" style="25" customWidth="1"/>
    <col min="14608" max="14848" width="9.140625" style="25"/>
    <col min="14849" max="14849" width="22.7109375" style="25" customWidth="1"/>
    <col min="14850" max="14862" width="7.7109375" style="25" customWidth="1"/>
    <col min="14863" max="14863" width="22.7109375" style="25" customWidth="1"/>
    <col min="14864" max="15104" width="9.140625" style="25"/>
    <col min="15105" max="15105" width="22.7109375" style="25" customWidth="1"/>
    <col min="15106" max="15118" width="7.7109375" style="25" customWidth="1"/>
    <col min="15119" max="15119" width="22.7109375" style="25" customWidth="1"/>
    <col min="15120" max="15360" width="9.140625" style="25"/>
    <col min="15361" max="15361" width="22.7109375" style="25" customWidth="1"/>
    <col min="15362" max="15374" width="7.7109375" style="25" customWidth="1"/>
    <col min="15375" max="15375" width="22.7109375" style="25" customWidth="1"/>
    <col min="15376" max="15616" width="9.140625" style="25"/>
    <col min="15617" max="15617" width="22.7109375" style="25" customWidth="1"/>
    <col min="15618" max="15630" width="7.7109375" style="25" customWidth="1"/>
    <col min="15631" max="15631" width="22.7109375" style="25" customWidth="1"/>
    <col min="15632" max="15872" width="9.140625" style="25"/>
    <col min="15873" max="15873" width="22.7109375" style="25" customWidth="1"/>
    <col min="15874" max="15886" width="7.7109375" style="25" customWidth="1"/>
    <col min="15887" max="15887" width="22.7109375" style="25" customWidth="1"/>
    <col min="15888" max="16128" width="9.140625" style="25"/>
    <col min="16129" max="16129" width="22.7109375" style="25" customWidth="1"/>
    <col min="16130" max="16142" width="7.7109375" style="25" customWidth="1"/>
    <col min="16143" max="16143" width="22.7109375" style="25" customWidth="1"/>
    <col min="16144" max="16384" width="9.140625" style="25"/>
  </cols>
  <sheetData>
    <row r="1" spans="1:15" ht="23.25" x14ac:dyDescent="0.2">
      <c r="A1" s="1285" t="s">
        <v>307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</row>
    <row r="2" spans="1:15" ht="15.75" x14ac:dyDescent="0.2">
      <c r="A2" s="1286" t="s">
        <v>308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</row>
    <row r="3" spans="1:15" ht="15.75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</row>
    <row r="4" spans="1:15" ht="15.75" x14ac:dyDescent="0.2">
      <c r="A4" s="1286" t="s">
        <v>340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  <c r="O4" s="1286"/>
    </row>
    <row r="5" spans="1:15" ht="13.5" x14ac:dyDescent="0.25">
      <c r="A5" s="255" t="s">
        <v>705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1206"/>
      <c r="N5" s="1208"/>
      <c r="O5" s="1108" t="s">
        <v>488</v>
      </c>
    </row>
    <row r="6" spans="1:15" ht="43.5" customHeight="1" x14ac:dyDescent="0.2">
      <c r="A6" s="31" t="s">
        <v>299</v>
      </c>
      <c r="B6" s="431" t="s">
        <v>387</v>
      </c>
      <c r="C6" s="346" t="s">
        <v>632</v>
      </c>
      <c r="D6" s="346" t="s">
        <v>633</v>
      </c>
      <c r="E6" s="346" t="s">
        <v>634</v>
      </c>
      <c r="F6" s="346" t="s">
        <v>635</v>
      </c>
      <c r="G6" s="346" t="s">
        <v>636</v>
      </c>
      <c r="H6" s="346" t="s">
        <v>637</v>
      </c>
      <c r="I6" s="346" t="s">
        <v>638</v>
      </c>
      <c r="J6" s="346" t="s">
        <v>639</v>
      </c>
      <c r="K6" s="346" t="s">
        <v>640</v>
      </c>
      <c r="L6" s="346" t="s">
        <v>641</v>
      </c>
      <c r="M6" s="346" t="s">
        <v>642</v>
      </c>
      <c r="N6" s="346" t="s">
        <v>643</v>
      </c>
      <c r="O6" s="548" t="s">
        <v>300</v>
      </c>
    </row>
    <row r="7" spans="1:15" ht="18" customHeight="1" thickBot="1" x14ac:dyDescent="0.25">
      <c r="A7" s="436" t="s">
        <v>746</v>
      </c>
      <c r="B7" s="623"/>
      <c r="C7" s="623"/>
      <c r="D7" s="624"/>
      <c r="E7" s="623"/>
      <c r="F7" s="623"/>
      <c r="G7" s="624"/>
      <c r="H7" s="624"/>
      <c r="I7" s="624"/>
      <c r="J7" s="624"/>
      <c r="K7" s="625"/>
      <c r="L7" s="623"/>
      <c r="M7" s="623"/>
      <c r="N7" s="623"/>
      <c r="O7" s="626" t="s">
        <v>745</v>
      </c>
    </row>
    <row r="8" spans="1:15" ht="18" customHeight="1" thickTop="1" thickBot="1" x14ac:dyDescent="0.25">
      <c r="A8" s="627" t="s">
        <v>760</v>
      </c>
      <c r="B8" s="206">
        <f>SUM(C8:N8)</f>
        <v>47</v>
      </c>
      <c r="C8" s="208">
        <v>9</v>
      </c>
      <c r="D8" s="208">
        <v>4</v>
      </c>
      <c r="E8" s="208">
        <v>5</v>
      </c>
      <c r="F8" s="208">
        <v>2</v>
      </c>
      <c r="G8" s="208">
        <v>1</v>
      </c>
      <c r="H8" s="208">
        <v>4</v>
      </c>
      <c r="I8" s="208">
        <v>5</v>
      </c>
      <c r="J8" s="208">
        <v>4</v>
      </c>
      <c r="K8" s="208">
        <v>2</v>
      </c>
      <c r="L8" s="208">
        <v>4</v>
      </c>
      <c r="M8" s="208">
        <v>3</v>
      </c>
      <c r="N8" s="208">
        <v>4</v>
      </c>
      <c r="O8" s="628" t="s">
        <v>301</v>
      </c>
    </row>
    <row r="9" spans="1:15" ht="16.5" thickTop="1" thickBot="1" x14ac:dyDescent="0.25">
      <c r="A9" s="629">
        <v>1</v>
      </c>
      <c r="B9" s="148">
        <f>SUM(C9:N9)</f>
        <v>9</v>
      </c>
      <c r="C9" s="155">
        <v>1</v>
      </c>
      <c r="D9" s="155">
        <v>0</v>
      </c>
      <c r="E9" s="155">
        <v>1</v>
      </c>
      <c r="F9" s="155">
        <v>1</v>
      </c>
      <c r="G9" s="155">
        <v>1</v>
      </c>
      <c r="H9" s="155">
        <v>2</v>
      </c>
      <c r="I9" s="155">
        <v>2</v>
      </c>
      <c r="J9" s="155">
        <v>0</v>
      </c>
      <c r="K9" s="155">
        <v>0</v>
      </c>
      <c r="L9" s="155">
        <v>0</v>
      </c>
      <c r="M9" s="155">
        <v>0</v>
      </c>
      <c r="N9" s="155">
        <v>1</v>
      </c>
      <c r="O9" s="630">
        <v>1</v>
      </c>
    </row>
    <row r="10" spans="1:15" ht="16.5" thickTop="1" thickBot="1" x14ac:dyDescent="0.25">
      <c r="A10" s="631">
        <v>2</v>
      </c>
      <c r="B10" s="206">
        <f>SUM(C10:N10)</f>
        <v>5</v>
      </c>
      <c r="C10" s="208">
        <v>1</v>
      </c>
      <c r="D10" s="208">
        <v>0</v>
      </c>
      <c r="E10" s="208">
        <v>0</v>
      </c>
      <c r="F10" s="208">
        <v>2</v>
      </c>
      <c r="G10" s="208">
        <v>0</v>
      </c>
      <c r="H10" s="208">
        <v>1</v>
      </c>
      <c r="I10" s="208">
        <v>0</v>
      </c>
      <c r="J10" s="208">
        <v>0</v>
      </c>
      <c r="K10" s="208">
        <v>0</v>
      </c>
      <c r="L10" s="208">
        <v>1</v>
      </c>
      <c r="M10" s="208">
        <v>0</v>
      </c>
      <c r="N10" s="208">
        <v>0</v>
      </c>
      <c r="O10" s="628">
        <v>2</v>
      </c>
    </row>
    <row r="11" spans="1:15" ht="16.5" thickTop="1" thickBot="1" x14ac:dyDescent="0.25">
      <c r="A11" s="629">
        <v>3</v>
      </c>
      <c r="B11" s="148">
        <f t="shared" ref="B11:B32" si="0">SUM(C11:N11)</f>
        <v>2</v>
      </c>
      <c r="C11" s="155">
        <v>0</v>
      </c>
      <c r="D11" s="155">
        <v>0</v>
      </c>
      <c r="E11" s="155">
        <v>1</v>
      </c>
      <c r="F11" s="155">
        <v>0</v>
      </c>
      <c r="G11" s="155">
        <v>1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630">
        <v>3</v>
      </c>
    </row>
    <row r="12" spans="1:15" ht="16.5" thickTop="1" thickBot="1" x14ac:dyDescent="0.25">
      <c r="A12" s="631">
        <v>4</v>
      </c>
      <c r="B12" s="206">
        <f t="shared" si="0"/>
        <v>1</v>
      </c>
      <c r="C12" s="208">
        <v>0</v>
      </c>
      <c r="D12" s="208">
        <v>0</v>
      </c>
      <c r="E12" s="208">
        <v>0</v>
      </c>
      <c r="F12" s="208">
        <v>0</v>
      </c>
      <c r="G12" s="208">
        <v>0</v>
      </c>
      <c r="H12" s="208">
        <v>1</v>
      </c>
      <c r="I12" s="208">
        <v>0</v>
      </c>
      <c r="J12" s="208">
        <v>0</v>
      </c>
      <c r="K12" s="208">
        <v>0</v>
      </c>
      <c r="L12" s="208">
        <v>0</v>
      </c>
      <c r="M12" s="208">
        <v>0</v>
      </c>
      <c r="N12" s="208">
        <v>0</v>
      </c>
      <c r="O12" s="628">
        <v>4</v>
      </c>
    </row>
    <row r="13" spans="1:15" ht="16.5" thickTop="1" thickBot="1" x14ac:dyDescent="0.25">
      <c r="A13" s="629">
        <v>5</v>
      </c>
      <c r="B13" s="148">
        <f t="shared" si="0"/>
        <v>1</v>
      </c>
      <c r="C13" s="155">
        <v>0</v>
      </c>
      <c r="D13" s="155">
        <v>0</v>
      </c>
      <c r="E13" s="155">
        <v>0</v>
      </c>
      <c r="F13" s="155">
        <v>0</v>
      </c>
      <c r="G13" s="155">
        <v>0</v>
      </c>
      <c r="H13" s="155">
        <v>1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630">
        <v>5</v>
      </c>
    </row>
    <row r="14" spans="1:15" ht="16.5" thickTop="1" thickBot="1" x14ac:dyDescent="0.25">
      <c r="A14" s="631">
        <v>6</v>
      </c>
      <c r="B14" s="206">
        <f t="shared" si="0"/>
        <v>3</v>
      </c>
      <c r="C14" s="208">
        <v>0</v>
      </c>
      <c r="D14" s="208">
        <v>0</v>
      </c>
      <c r="E14" s="208">
        <v>1</v>
      </c>
      <c r="F14" s="208">
        <v>0</v>
      </c>
      <c r="G14" s="208">
        <v>0</v>
      </c>
      <c r="H14" s="208">
        <v>0</v>
      </c>
      <c r="I14" s="208">
        <v>0</v>
      </c>
      <c r="J14" s="208">
        <v>1</v>
      </c>
      <c r="K14" s="208">
        <v>0</v>
      </c>
      <c r="L14" s="208">
        <v>1</v>
      </c>
      <c r="M14" s="208">
        <v>0</v>
      </c>
      <c r="N14" s="208">
        <v>0</v>
      </c>
      <c r="O14" s="628">
        <v>6</v>
      </c>
    </row>
    <row r="15" spans="1:15" ht="16.5" thickTop="1" thickBot="1" x14ac:dyDescent="0.25">
      <c r="A15" s="632" t="s">
        <v>748</v>
      </c>
      <c r="B15" s="148">
        <f t="shared" si="0"/>
        <v>7</v>
      </c>
      <c r="C15" s="155">
        <v>0</v>
      </c>
      <c r="D15" s="155">
        <v>0</v>
      </c>
      <c r="E15" s="155">
        <v>1</v>
      </c>
      <c r="F15" s="155">
        <v>1</v>
      </c>
      <c r="G15" s="155">
        <v>0</v>
      </c>
      <c r="H15" s="155">
        <v>1</v>
      </c>
      <c r="I15" s="155">
        <v>0</v>
      </c>
      <c r="J15" s="155">
        <v>0</v>
      </c>
      <c r="K15" s="155">
        <v>1</v>
      </c>
      <c r="L15" s="155">
        <v>2</v>
      </c>
      <c r="M15" s="155">
        <v>0</v>
      </c>
      <c r="N15" s="155">
        <v>1</v>
      </c>
      <c r="O15" s="633" t="s">
        <v>302</v>
      </c>
    </row>
    <row r="16" spans="1:15" ht="16.5" thickTop="1" thickBot="1" x14ac:dyDescent="0.25">
      <c r="A16" s="342" t="s">
        <v>747</v>
      </c>
      <c r="B16" s="206">
        <f t="shared" si="0"/>
        <v>3</v>
      </c>
      <c r="C16" s="208">
        <v>0</v>
      </c>
      <c r="D16" s="208">
        <v>1</v>
      </c>
      <c r="E16" s="208">
        <v>0</v>
      </c>
      <c r="F16" s="208">
        <v>1</v>
      </c>
      <c r="G16" s="208">
        <v>1</v>
      </c>
      <c r="H16" s="208">
        <v>0</v>
      </c>
      <c r="I16" s="208">
        <v>0</v>
      </c>
      <c r="J16" s="208">
        <v>0</v>
      </c>
      <c r="K16" s="208">
        <v>0</v>
      </c>
      <c r="L16" s="208">
        <v>0</v>
      </c>
      <c r="M16" s="208">
        <v>0</v>
      </c>
      <c r="N16" s="208">
        <v>0</v>
      </c>
      <c r="O16" s="634" t="s">
        <v>747</v>
      </c>
    </row>
    <row r="17" spans="1:15" ht="16.5" thickTop="1" thickBot="1" x14ac:dyDescent="0.25">
      <c r="A17" s="635" t="s">
        <v>303</v>
      </c>
      <c r="B17" s="148">
        <f t="shared" si="0"/>
        <v>1</v>
      </c>
      <c r="C17" s="155">
        <v>0</v>
      </c>
      <c r="D17" s="155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1</v>
      </c>
      <c r="K17" s="155">
        <v>0</v>
      </c>
      <c r="L17" s="155">
        <v>0</v>
      </c>
      <c r="M17" s="155">
        <v>0</v>
      </c>
      <c r="N17" s="155">
        <v>0</v>
      </c>
      <c r="O17" s="633" t="s">
        <v>303</v>
      </c>
    </row>
    <row r="18" spans="1:15" ht="16.5" thickTop="1" thickBot="1" x14ac:dyDescent="0.25">
      <c r="A18" s="342" t="s">
        <v>304</v>
      </c>
      <c r="B18" s="206">
        <f t="shared" si="0"/>
        <v>2</v>
      </c>
      <c r="C18" s="208">
        <v>1</v>
      </c>
      <c r="D18" s="208">
        <v>0</v>
      </c>
      <c r="E18" s="208">
        <v>0</v>
      </c>
      <c r="F18" s="208">
        <v>0</v>
      </c>
      <c r="G18" s="208">
        <v>0</v>
      </c>
      <c r="H18" s="208">
        <v>0</v>
      </c>
      <c r="I18" s="208">
        <v>0</v>
      </c>
      <c r="J18" s="208">
        <v>1</v>
      </c>
      <c r="K18" s="208">
        <v>0</v>
      </c>
      <c r="L18" s="208">
        <v>0</v>
      </c>
      <c r="M18" s="208">
        <v>0</v>
      </c>
      <c r="N18" s="208">
        <v>0</v>
      </c>
      <c r="O18" s="634" t="s">
        <v>304</v>
      </c>
    </row>
    <row r="19" spans="1:15" ht="16.5" thickTop="1" thickBot="1" x14ac:dyDescent="0.25">
      <c r="A19" s="636" t="s">
        <v>69</v>
      </c>
      <c r="B19" s="148">
        <f t="shared" si="0"/>
        <v>0</v>
      </c>
      <c r="C19" s="155">
        <v>0</v>
      </c>
      <c r="D19" s="155">
        <v>0</v>
      </c>
      <c r="E19" s="155">
        <v>0</v>
      </c>
      <c r="F19" s="155">
        <v>0</v>
      </c>
      <c r="G19" s="155">
        <v>0</v>
      </c>
      <c r="H19" s="155">
        <v>0</v>
      </c>
      <c r="I19" s="155">
        <v>0</v>
      </c>
      <c r="J19" s="155">
        <v>0</v>
      </c>
      <c r="K19" s="155">
        <v>0</v>
      </c>
      <c r="L19" s="155">
        <v>0</v>
      </c>
      <c r="M19" s="155">
        <v>0</v>
      </c>
      <c r="N19" s="155">
        <v>0</v>
      </c>
      <c r="O19" s="630" t="s">
        <v>70</v>
      </c>
    </row>
    <row r="20" spans="1:15" ht="18" customHeight="1" thickTop="1" thickBot="1" x14ac:dyDescent="0.25">
      <c r="A20" s="637" t="s">
        <v>305</v>
      </c>
      <c r="B20" s="442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638" t="s">
        <v>306</v>
      </c>
    </row>
    <row r="21" spans="1:15" ht="16.5" thickTop="1" thickBot="1" x14ac:dyDescent="0.25">
      <c r="A21" s="629">
        <v>1</v>
      </c>
      <c r="B21" s="148">
        <f>SUM(C21:N21)</f>
        <v>5</v>
      </c>
      <c r="C21" s="155">
        <v>1</v>
      </c>
      <c r="D21" s="155">
        <v>0</v>
      </c>
      <c r="E21" s="155">
        <v>0</v>
      </c>
      <c r="F21" s="155">
        <v>0</v>
      </c>
      <c r="G21" s="155">
        <v>1</v>
      </c>
      <c r="H21" s="155">
        <v>0</v>
      </c>
      <c r="I21" s="155">
        <v>1</v>
      </c>
      <c r="J21" s="155">
        <v>0</v>
      </c>
      <c r="K21" s="155">
        <v>1</v>
      </c>
      <c r="L21" s="155">
        <v>1</v>
      </c>
      <c r="M21" s="155">
        <v>0</v>
      </c>
      <c r="N21" s="155">
        <v>0</v>
      </c>
      <c r="O21" s="630">
        <v>1</v>
      </c>
    </row>
    <row r="22" spans="1:15" ht="16.5" thickTop="1" thickBot="1" x14ac:dyDescent="0.25">
      <c r="A22" s="631">
        <v>2</v>
      </c>
      <c r="B22" s="206">
        <f t="shared" si="0"/>
        <v>3</v>
      </c>
      <c r="C22" s="208">
        <v>1</v>
      </c>
      <c r="D22" s="208">
        <v>0</v>
      </c>
      <c r="E22" s="208">
        <v>0</v>
      </c>
      <c r="F22" s="208">
        <v>0</v>
      </c>
      <c r="G22" s="208">
        <v>0</v>
      </c>
      <c r="H22" s="208">
        <v>0</v>
      </c>
      <c r="I22" s="208">
        <v>0</v>
      </c>
      <c r="J22" s="208">
        <v>0</v>
      </c>
      <c r="K22" s="208">
        <v>0</v>
      </c>
      <c r="L22" s="208">
        <v>1</v>
      </c>
      <c r="M22" s="208">
        <v>1</v>
      </c>
      <c r="N22" s="208">
        <v>0</v>
      </c>
      <c r="O22" s="628">
        <v>2</v>
      </c>
    </row>
    <row r="23" spans="1:15" ht="16.5" thickTop="1" thickBot="1" x14ac:dyDescent="0.25">
      <c r="A23" s="629">
        <v>3</v>
      </c>
      <c r="B23" s="148"/>
      <c r="C23" s="155">
        <v>1</v>
      </c>
      <c r="D23" s="155">
        <v>0</v>
      </c>
      <c r="E23" s="155">
        <v>0</v>
      </c>
      <c r="F23" s="155">
        <v>0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0</v>
      </c>
      <c r="N23" s="155">
        <v>0</v>
      </c>
      <c r="O23" s="630">
        <v>3</v>
      </c>
    </row>
    <row r="24" spans="1:15" ht="16.5" thickTop="1" thickBot="1" x14ac:dyDescent="0.25">
      <c r="A24" s="631">
        <v>4</v>
      </c>
      <c r="B24" s="206">
        <f t="shared" si="0"/>
        <v>2</v>
      </c>
      <c r="C24" s="208">
        <v>0</v>
      </c>
      <c r="D24" s="208">
        <v>0</v>
      </c>
      <c r="E24" s="208">
        <v>0</v>
      </c>
      <c r="F24" s="208">
        <v>0</v>
      </c>
      <c r="G24" s="208">
        <v>0</v>
      </c>
      <c r="H24" s="208">
        <v>0</v>
      </c>
      <c r="I24" s="208">
        <v>0</v>
      </c>
      <c r="J24" s="208">
        <v>0</v>
      </c>
      <c r="K24" s="208">
        <v>0</v>
      </c>
      <c r="L24" s="208">
        <v>2</v>
      </c>
      <c r="M24" s="208">
        <v>0</v>
      </c>
      <c r="N24" s="208">
        <v>0</v>
      </c>
      <c r="O24" s="628">
        <v>4</v>
      </c>
    </row>
    <row r="25" spans="1:15" ht="16.5" thickTop="1" thickBot="1" x14ac:dyDescent="0.25">
      <c r="A25" s="629">
        <v>5</v>
      </c>
      <c r="B25" s="148">
        <f t="shared" si="0"/>
        <v>5</v>
      </c>
      <c r="C25" s="155">
        <v>0</v>
      </c>
      <c r="D25" s="155">
        <v>0</v>
      </c>
      <c r="E25" s="155">
        <v>0</v>
      </c>
      <c r="F25" s="155">
        <v>0</v>
      </c>
      <c r="G25" s="155">
        <v>0</v>
      </c>
      <c r="H25" s="155">
        <v>1</v>
      </c>
      <c r="I25" s="155">
        <v>0</v>
      </c>
      <c r="J25" s="155">
        <v>1</v>
      </c>
      <c r="K25" s="155">
        <v>0</v>
      </c>
      <c r="L25" s="155">
        <v>2</v>
      </c>
      <c r="M25" s="155">
        <v>0</v>
      </c>
      <c r="N25" s="155">
        <v>1</v>
      </c>
      <c r="O25" s="630">
        <v>5</v>
      </c>
    </row>
    <row r="26" spans="1:15" ht="16.5" thickTop="1" thickBot="1" x14ac:dyDescent="0.25">
      <c r="A26" s="631">
        <v>6</v>
      </c>
      <c r="B26" s="206">
        <f t="shared" si="0"/>
        <v>0</v>
      </c>
      <c r="C26" s="208">
        <v>0</v>
      </c>
      <c r="D26" s="208">
        <v>0</v>
      </c>
      <c r="E26" s="208">
        <v>0</v>
      </c>
      <c r="F26" s="208">
        <v>0</v>
      </c>
      <c r="G26" s="208">
        <v>0</v>
      </c>
      <c r="H26" s="208">
        <v>0</v>
      </c>
      <c r="I26" s="208">
        <v>0</v>
      </c>
      <c r="J26" s="208">
        <v>0</v>
      </c>
      <c r="K26" s="208">
        <v>0</v>
      </c>
      <c r="L26" s="208">
        <v>0</v>
      </c>
      <c r="M26" s="208">
        <v>0</v>
      </c>
      <c r="N26" s="208">
        <v>0</v>
      </c>
      <c r="O26" s="628">
        <v>6</v>
      </c>
    </row>
    <row r="27" spans="1:15" ht="16.5" thickTop="1" thickBot="1" x14ac:dyDescent="0.25">
      <c r="A27" s="629">
        <v>7</v>
      </c>
      <c r="B27" s="148">
        <f>SUM(C27:N27)</f>
        <v>5</v>
      </c>
      <c r="C27" s="155">
        <v>0</v>
      </c>
      <c r="D27" s="155">
        <v>1</v>
      </c>
      <c r="E27" s="155">
        <v>0</v>
      </c>
      <c r="F27" s="155">
        <v>2</v>
      </c>
      <c r="G27" s="155">
        <v>0</v>
      </c>
      <c r="H27" s="155">
        <v>0</v>
      </c>
      <c r="I27" s="155">
        <v>0</v>
      </c>
      <c r="J27" s="155">
        <v>0</v>
      </c>
      <c r="K27" s="155">
        <v>1</v>
      </c>
      <c r="L27" s="155">
        <v>0</v>
      </c>
      <c r="M27" s="155">
        <v>0</v>
      </c>
      <c r="N27" s="155">
        <v>1</v>
      </c>
      <c r="O27" s="630">
        <v>7</v>
      </c>
    </row>
    <row r="28" spans="1:15" ht="16.5" thickTop="1" thickBot="1" x14ac:dyDescent="0.25">
      <c r="A28" s="631">
        <v>8</v>
      </c>
      <c r="B28" s="206">
        <f>SUM(C28:N28)</f>
        <v>0</v>
      </c>
      <c r="C28" s="208">
        <v>0</v>
      </c>
      <c r="D28" s="208">
        <v>0</v>
      </c>
      <c r="E28" s="208">
        <v>0</v>
      </c>
      <c r="F28" s="208">
        <v>0</v>
      </c>
      <c r="G28" s="208">
        <v>0</v>
      </c>
      <c r="H28" s="208">
        <v>0</v>
      </c>
      <c r="I28" s="208">
        <v>0</v>
      </c>
      <c r="J28" s="208">
        <v>0</v>
      </c>
      <c r="K28" s="208">
        <v>0</v>
      </c>
      <c r="L28" s="208">
        <v>0</v>
      </c>
      <c r="M28" s="208">
        <v>0</v>
      </c>
      <c r="N28" s="208">
        <v>0</v>
      </c>
      <c r="O28" s="628">
        <v>8</v>
      </c>
    </row>
    <row r="29" spans="1:15" ht="16.5" thickTop="1" thickBot="1" x14ac:dyDescent="0.25">
      <c r="A29" s="629">
        <v>9</v>
      </c>
      <c r="B29" s="148">
        <f t="shared" si="0"/>
        <v>1</v>
      </c>
      <c r="C29" s="155">
        <v>0</v>
      </c>
      <c r="D29" s="155">
        <v>0</v>
      </c>
      <c r="E29" s="155">
        <v>0</v>
      </c>
      <c r="F29" s="155">
        <v>0</v>
      </c>
      <c r="G29" s="155">
        <v>0</v>
      </c>
      <c r="H29" s="155">
        <v>0</v>
      </c>
      <c r="I29" s="155">
        <v>0</v>
      </c>
      <c r="J29" s="155">
        <v>1</v>
      </c>
      <c r="K29" s="155">
        <v>0</v>
      </c>
      <c r="L29" s="155">
        <v>0</v>
      </c>
      <c r="M29" s="155">
        <v>0</v>
      </c>
      <c r="N29" s="155">
        <v>0</v>
      </c>
      <c r="O29" s="630">
        <v>9</v>
      </c>
    </row>
    <row r="30" spans="1:15" ht="16.5" thickTop="1" thickBot="1" x14ac:dyDescent="0.25">
      <c r="A30" s="631">
        <v>10</v>
      </c>
      <c r="B30" s="206">
        <f t="shared" si="0"/>
        <v>1</v>
      </c>
      <c r="C30" s="208">
        <v>0</v>
      </c>
      <c r="D30" s="208">
        <v>0</v>
      </c>
      <c r="E30" s="208">
        <v>0</v>
      </c>
      <c r="F30" s="208">
        <v>0</v>
      </c>
      <c r="G30" s="208">
        <v>0</v>
      </c>
      <c r="H30" s="208">
        <v>0</v>
      </c>
      <c r="I30" s="208">
        <v>1</v>
      </c>
      <c r="J30" s="208">
        <v>0</v>
      </c>
      <c r="K30" s="208">
        <v>0</v>
      </c>
      <c r="L30" s="208">
        <v>0</v>
      </c>
      <c r="M30" s="208">
        <v>0</v>
      </c>
      <c r="N30" s="208">
        <v>0</v>
      </c>
      <c r="O30" s="628">
        <v>10</v>
      </c>
    </row>
    <row r="31" spans="1:15" ht="16.5" thickTop="1" thickBot="1" x14ac:dyDescent="0.25">
      <c r="A31" s="636" t="s">
        <v>761</v>
      </c>
      <c r="B31" s="148">
        <f t="shared" si="0"/>
        <v>1</v>
      </c>
      <c r="C31" s="155">
        <v>0</v>
      </c>
      <c r="D31" s="155">
        <v>0</v>
      </c>
      <c r="E31" s="155">
        <v>0</v>
      </c>
      <c r="F31" s="155">
        <v>0</v>
      </c>
      <c r="G31" s="155">
        <v>1</v>
      </c>
      <c r="H31" s="155">
        <v>0</v>
      </c>
      <c r="I31" s="155">
        <v>0</v>
      </c>
      <c r="J31" s="155">
        <v>0</v>
      </c>
      <c r="K31" s="155">
        <v>0</v>
      </c>
      <c r="L31" s="155">
        <v>0</v>
      </c>
      <c r="M31" s="155">
        <v>0</v>
      </c>
      <c r="N31" s="155">
        <v>0</v>
      </c>
      <c r="O31" s="630" t="s">
        <v>759</v>
      </c>
    </row>
    <row r="32" spans="1:15" ht="15.75" thickTop="1" x14ac:dyDescent="0.2">
      <c r="A32" s="639" t="s">
        <v>69</v>
      </c>
      <c r="B32" s="329">
        <f t="shared" si="0"/>
        <v>8</v>
      </c>
      <c r="C32" s="640">
        <v>1</v>
      </c>
      <c r="D32" s="640">
        <v>1</v>
      </c>
      <c r="E32" s="640">
        <v>0</v>
      </c>
      <c r="F32" s="640">
        <v>0</v>
      </c>
      <c r="G32" s="640">
        <v>0</v>
      </c>
      <c r="H32" s="640">
        <v>6</v>
      </c>
      <c r="I32" s="640">
        <v>0</v>
      </c>
      <c r="J32" s="640">
        <v>0</v>
      </c>
      <c r="K32" s="640">
        <v>0</v>
      </c>
      <c r="L32" s="640">
        <v>0</v>
      </c>
      <c r="M32" s="640">
        <v>0</v>
      </c>
      <c r="N32" s="640">
        <v>0</v>
      </c>
      <c r="O32" s="641" t="s">
        <v>70</v>
      </c>
    </row>
    <row r="33" spans="1:15" ht="30" customHeight="1" x14ac:dyDescent="0.2">
      <c r="A33" s="500" t="s">
        <v>42</v>
      </c>
      <c r="B33" s="205">
        <f t="shared" ref="B33:N33" si="1">SUM(B8:B32)</f>
        <v>112</v>
      </c>
      <c r="C33" s="205">
        <f t="shared" si="1"/>
        <v>16</v>
      </c>
      <c r="D33" s="205">
        <f t="shared" si="1"/>
        <v>7</v>
      </c>
      <c r="E33" s="205">
        <f t="shared" si="1"/>
        <v>9</v>
      </c>
      <c r="F33" s="205">
        <f t="shared" si="1"/>
        <v>9</v>
      </c>
      <c r="G33" s="205">
        <f t="shared" si="1"/>
        <v>6</v>
      </c>
      <c r="H33" s="205">
        <f t="shared" si="1"/>
        <v>17</v>
      </c>
      <c r="I33" s="205">
        <f t="shared" si="1"/>
        <v>9</v>
      </c>
      <c r="J33" s="205">
        <f t="shared" si="1"/>
        <v>9</v>
      </c>
      <c r="K33" s="205">
        <f t="shared" si="1"/>
        <v>5</v>
      </c>
      <c r="L33" s="205">
        <f t="shared" si="1"/>
        <v>14</v>
      </c>
      <c r="M33" s="205">
        <f t="shared" si="1"/>
        <v>4</v>
      </c>
      <c r="N33" s="205">
        <f t="shared" si="1"/>
        <v>8</v>
      </c>
      <c r="O33" s="532" t="s">
        <v>43</v>
      </c>
    </row>
    <row r="34" spans="1:1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2">
      <c r="B35" s="205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89"/>
  <dimension ref="A1:O34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22.7109375" style="22" customWidth="1"/>
    <col min="2" max="14" width="7.28515625" style="22" customWidth="1"/>
    <col min="15" max="15" width="22.7109375" style="22" customWidth="1"/>
    <col min="16" max="256" width="9.140625" style="25"/>
    <col min="257" max="257" width="22.7109375" style="25" customWidth="1"/>
    <col min="258" max="270" width="7.7109375" style="25" customWidth="1"/>
    <col min="271" max="271" width="22.7109375" style="25" customWidth="1"/>
    <col min="272" max="512" width="9.140625" style="25"/>
    <col min="513" max="513" width="22.7109375" style="25" customWidth="1"/>
    <col min="514" max="526" width="7.7109375" style="25" customWidth="1"/>
    <col min="527" max="527" width="22.7109375" style="25" customWidth="1"/>
    <col min="528" max="768" width="9.140625" style="25"/>
    <col min="769" max="769" width="22.7109375" style="25" customWidth="1"/>
    <col min="770" max="782" width="7.7109375" style="25" customWidth="1"/>
    <col min="783" max="783" width="22.7109375" style="25" customWidth="1"/>
    <col min="784" max="1024" width="9.140625" style="25"/>
    <col min="1025" max="1025" width="22.7109375" style="25" customWidth="1"/>
    <col min="1026" max="1038" width="7.7109375" style="25" customWidth="1"/>
    <col min="1039" max="1039" width="22.7109375" style="25" customWidth="1"/>
    <col min="1040" max="1280" width="9.140625" style="25"/>
    <col min="1281" max="1281" width="22.7109375" style="25" customWidth="1"/>
    <col min="1282" max="1294" width="7.7109375" style="25" customWidth="1"/>
    <col min="1295" max="1295" width="22.7109375" style="25" customWidth="1"/>
    <col min="1296" max="1536" width="9.140625" style="25"/>
    <col min="1537" max="1537" width="22.7109375" style="25" customWidth="1"/>
    <col min="1538" max="1550" width="7.7109375" style="25" customWidth="1"/>
    <col min="1551" max="1551" width="22.7109375" style="25" customWidth="1"/>
    <col min="1552" max="1792" width="9.140625" style="25"/>
    <col min="1793" max="1793" width="22.7109375" style="25" customWidth="1"/>
    <col min="1794" max="1806" width="7.7109375" style="25" customWidth="1"/>
    <col min="1807" max="1807" width="22.7109375" style="25" customWidth="1"/>
    <col min="1808" max="2048" width="9.140625" style="25"/>
    <col min="2049" max="2049" width="22.7109375" style="25" customWidth="1"/>
    <col min="2050" max="2062" width="7.7109375" style="25" customWidth="1"/>
    <col min="2063" max="2063" width="22.7109375" style="25" customWidth="1"/>
    <col min="2064" max="2304" width="9.140625" style="25"/>
    <col min="2305" max="2305" width="22.7109375" style="25" customWidth="1"/>
    <col min="2306" max="2318" width="7.7109375" style="25" customWidth="1"/>
    <col min="2319" max="2319" width="22.7109375" style="25" customWidth="1"/>
    <col min="2320" max="2560" width="9.140625" style="25"/>
    <col min="2561" max="2561" width="22.7109375" style="25" customWidth="1"/>
    <col min="2562" max="2574" width="7.7109375" style="25" customWidth="1"/>
    <col min="2575" max="2575" width="22.7109375" style="25" customWidth="1"/>
    <col min="2576" max="2816" width="9.140625" style="25"/>
    <col min="2817" max="2817" width="22.7109375" style="25" customWidth="1"/>
    <col min="2818" max="2830" width="7.7109375" style="25" customWidth="1"/>
    <col min="2831" max="2831" width="22.7109375" style="25" customWidth="1"/>
    <col min="2832" max="3072" width="9.140625" style="25"/>
    <col min="3073" max="3073" width="22.7109375" style="25" customWidth="1"/>
    <col min="3074" max="3086" width="7.7109375" style="25" customWidth="1"/>
    <col min="3087" max="3087" width="22.7109375" style="25" customWidth="1"/>
    <col min="3088" max="3328" width="9.140625" style="25"/>
    <col min="3329" max="3329" width="22.7109375" style="25" customWidth="1"/>
    <col min="3330" max="3342" width="7.7109375" style="25" customWidth="1"/>
    <col min="3343" max="3343" width="22.7109375" style="25" customWidth="1"/>
    <col min="3344" max="3584" width="9.140625" style="25"/>
    <col min="3585" max="3585" width="22.7109375" style="25" customWidth="1"/>
    <col min="3586" max="3598" width="7.7109375" style="25" customWidth="1"/>
    <col min="3599" max="3599" width="22.7109375" style="25" customWidth="1"/>
    <col min="3600" max="3840" width="9.140625" style="25"/>
    <col min="3841" max="3841" width="22.7109375" style="25" customWidth="1"/>
    <col min="3842" max="3854" width="7.7109375" style="25" customWidth="1"/>
    <col min="3855" max="3855" width="22.7109375" style="25" customWidth="1"/>
    <col min="3856" max="4096" width="9.140625" style="25"/>
    <col min="4097" max="4097" width="22.7109375" style="25" customWidth="1"/>
    <col min="4098" max="4110" width="7.7109375" style="25" customWidth="1"/>
    <col min="4111" max="4111" width="22.7109375" style="25" customWidth="1"/>
    <col min="4112" max="4352" width="9.140625" style="25"/>
    <col min="4353" max="4353" width="22.7109375" style="25" customWidth="1"/>
    <col min="4354" max="4366" width="7.7109375" style="25" customWidth="1"/>
    <col min="4367" max="4367" width="22.7109375" style="25" customWidth="1"/>
    <col min="4368" max="4608" width="9.140625" style="25"/>
    <col min="4609" max="4609" width="22.7109375" style="25" customWidth="1"/>
    <col min="4610" max="4622" width="7.7109375" style="25" customWidth="1"/>
    <col min="4623" max="4623" width="22.7109375" style="25" customWidth="1"/>
    <col min="4624" max="4864" width="9.140625" style="25"/>
    <col min="4865" max="4865" width="22.7109375" style="25" customWidth="1"/>
    <col min="4866" max="4878" width="7.7109375" style="25" customWidth="1"/>
    <col min="4879" max="4879" width="22.7109375" style="25" customWidth="1"/>
    <col min="4880" max="5120" width="9.140625" style="25"/>
    <col min="5121" max="5121" width="22.7109375" style="25" customWidth="1"/>
    <col min="5122" max="5134" width="7.7109375" style="25" customWidth="1"/>
    <col min="5135" max="5135" width="22.7109375" style="25" customWidth="1"/>
    <col min="5136" max="5376" width="9.140625" style="25"/>
    <col min="5377" max="5377" width="22.7109375" style="25" customWidth="1"/>
    <col min="5378" max="5390" width="7.7109375" style="25" customWidth="1"/>
    <col min="5391" max="5391" width="22.7109375" style="25" customWidth="1"/>
    <col min="5392" max="5632" width="9.140625" style="25"/>
    <col min="5633" max="5633" width="22.7109375" style="25" customWidth="1"/>
    <col min="5634" max="5646" width="7.7109375" style="25" customWidth="1"/>
    <col min="5647" max="5647" width="22.7109375" style="25" customWidth="1"/>
    <col min="5648" max="5888" width="9.140625" style="25"/>
    <col min="5889" max="5889" width="22.7109375" style="25" customWidth="1"/>
    <col min="5890" max="5902" width="7.7109375" style="25" customWidth="1"/>
    <col min="5903" max="5903" width="22.7109375" style="25" customWidth="1"/>
    <col min="5904" max="6144" width="9.140625" style="25"/>
    <col min="6145" max="6145" width="22.7109375" style="25" customWidth="1"/>
    <col min="6146" max="6158" width="7.7109375" style="25" customWidth="1"/>
    <col min="6159" max="6159" width="22.7109375" style="25" customWidth="1"/>
    <col min="6160" max="6400" width="9.140625" style="25"/>
    <col min="6401" max="6401" width="22.7109375" style="25" customWidth="1"/>
    <col min="6402" max="6414" width="7.7109375" style="25" customWidth="1"/>
    <col min="6415" max="6415" width="22.7109375" style="25" customWidth="1"/>
    <col min="6416" max="6656" width="9.140625" style="25"/>
    <col min="6657" max="6657" width="22.7109375" style="25" customWidth="1"/>
    <col min="6658" max="6670" width="7.7109375" style="25" customWidth="1"/>
    <col min="6671" max="6671" width="22.7109375" style="25" customWidth="1"/>
    <col min="6672" max="6912" width="9.140625" style="25"/>
    <col min="6913" max="6913" width="22.7109375" style="25" customWidth="1"/>
    <col min="6914" max="6926" width="7.7109375" style="25" customWidth="1"/>
    <col min="6927" max="6927" width="22.7109375" style="25" customWidth="1"/>
    <col min="6928" max="7168" width="9.140625" style="25"/>
    <col min="7169" max="7169" width="22.7109375" style="25" customWidth="1"/>
    <col min="7170" max="7182" width="7.7109375" style="25" customWidth="1"/>
    <col min="7183" max="7183" width="22.7109375" style="25" customWidth="1"/>
    <col min="7184" max="7424" width="9.140625" style="25"/>
    <col min="7425" max="7425" width="22.7109375" style="25" customWidth="1"/>
    <col min="7426" max="7438" width="7.7109375" style="25" customWidth="1"/>
    <col min="7439" max="7439" width="22.7109375" style="25" customWidth="1"/>
    <col min="7440" max="7680" width="9.140625" style="25"/>
    <col min="7681" max="7681" width="22.7109375" style="25" customWidth="1"/>
    <col min="7682" max="7694" width="7.7109375" style="25" customWidth="1"/>
    <col min="7695" max="7695" width="22.7109375" style="25" customWidth="1"/>
    <col min="7696" max="7936" width="9.140625" style="25"/>
    <col min="7937" max="7937" width="22.7109375" style="25" customWidth="1"/>
    <col min="7938" max="7950" width="7.7109375" style="25" customWidth="1"/>
    <col min="7951" max="7951" width="22.7109375" style="25" customWidth="1"/>
    <col min="7952" max="8192" width="9.140625" style="25"/>
    <col min="8193" max="8193" width="22.7109375" style="25" customWidth="1"/>
    <col min="8194" max="8206" width="7.7109375" style="25" customWidth="1"/>
    <col min="8207" max="8207" width="22.7109375" style="25" customWidth="1"/>
    <col min="8208" max="8448" width="9.140625" style="25"/>
    <col min="8449" max="8449" width="22.7109375" style="25" customWidth="1"/>
    <col min="8450" max="8462" width="7.7109375" style="25" customWidth="1"/>
    <col min="8463" max="8463" width="22.7109375" style="25" customWidth="1"/>
    <col min="8464" max="8704" width="9.140625" style="25"/>
    <col min="8705" max="8705" width="22.7109375" style="25" customWidth="1"/>
    <col min="8706" max="8718" width="7.7109375" style="25" customWidth="1"/>
    <col min="8719" max="8719" width="22.7109375" style="25" customWidth="1"/>
    <col min="8720" max="8960" width="9.140625" style="25"/>
    <col min="8961" max="8961" width="22.7109375" style="25" customWidth="1"/>
    <col min="8962" max="8974" width="7.7109375" style="25" customWidth="1"/>
    <col min="8975" max="8975" width="22.7109375" style="25" customWidth="1"/>
    <col min="8976" max="9216" width="9.140625" style="25"/>
    <col min="9217" max="9217" width="22.7109375" style="25" customWidth="1"/>
    <col min="9218" max="9230" width="7.7109375" style="25" customWidth="1"/>
    <col min="9231" max="9231" width="22.7109375" style="25" customWidth="1"/>
    <col min="9232" max="9472" width="9.140625" style="25"/>
    <col min="9473" max="9473" width="22.7109375" style="25" customWidth="1"/>
    <col min="9474" max="9486" width="7.7109375" style="25" customWidth="1"/>
    <col min="9487" max="9487" width="22.7109375" style="25" customWidth="1"/>
    <col min="9488" max="9728" width="9.140625" style="25"/>
    <col min="9729" max="9729" width="22.7109375" style="25" customWidth="1"/>
    <col min="9730" max="9742" width="7.7109375" style="25" customWidth="1"/>
    <col min="9743" max="9743" width="22.7109375" style="25" customWidth="1"/>
    <col min="9744" max="9984" width="9.140625" style="25"/>
    <col min="9985" max="9985" width="22.7109375" style="25" customWidth="1"/>
    <col min="9986" max="9998" width="7.7109375" style="25" customWidth="1"/>
    <col min="9999" max="9999" width="22.7109375" style="25" customWidth="1"/>
    <col min="10000" max="10240" width="9.140625" style="25"/>
    <col min="10241" max="10241" width="22.7109375" style="25" customWidth="1"/>
    <col min="10242" max="10254" width="7.7109375" style="25" customWidth="1"/>
    <col min="10255" max="10255" width="22.7109375" style="25" customWidth="1"/>
    <col min="10256" max="10496" width="9.140625" style="25"/>
    <col min="10497" max="10497" width="22.7109375" style="25" customWidth="1"/>
    <col min="10498" max="10510" width="7.7109375" style="25" customWidth="1"/>
    <col min="10511" max="10511" width="22.7109375" style="25" customWidth="1"/>
    <col min="10512" max="10752" width="9.140625" style="25"/>
    <col min="10753" max="10753" width="22.7109375" style="25" customWidth="1"/>
    <col min="10754" max="10766" width="7.7109375" style="25" customWidth="1"/>
    <col min="10767" max="10767" width="22.7109375" style="25" customWidth="1"/>
    <col min="10768" max="11008" width="9.140625" style="25"/>
    <col min="11009" max="11009" width="22.7109375" style="25" customWidth="1"/>
    <col min="11010" max="11022" width="7.7109375" style="25" customWidth="1"/>
    <col min="11023" max="11023" width="22.7109375" style="25" customWidth="1"/>
    <col min="11024" max="11264" width="9.140625" style="25"/>
    <col min="11265" max="11265" width="22.7109375" style="25" customWidth="1"/>
    <col min="11266" max="11278" width="7.7109375" style="25" customWidth="1"/>
    <col min="11279" max="11279" width="22.7109375" style="25" customWidth="1"/>
    <col min="11280" max="11520" width="9.140625" style="25"/>
    <col min="11521" max="11521" width="22.7109375" style="25" customWidth="1"/>
    <col min="11522" max="11534" width="7.7109375" style="25" customWidth="1"/>
    <col min="11535" max="11535" width="22.7109375" style="25" customWidth="1"/>
    <col min="11536" max="11776" width="9.140625" style="25"/>
    <col min="11777" max="11777" width="22.7109375" style="25" customWidth="1"/>
    <col min="11778" max="11790" width="7.7109375" style="25" customWidth="1"/>
    <col min="11791" max="11791" width="22.7109375" style="25" customWidth="1"/>
    <col min="11792" max="12032" width="9.140625" style="25"/>
    <col min="12033" max="12033" width="22.7109375" style="25" customWidth="1"/>
    <col min="12034" max="12046" width="7.7109375" style="25" customWidth="1"/>
    <col min="12047" max="12047" width="22.7109375" style="25" customWidth="1"/>
    <col min="12048" max="12288" width="9.140625" style="25"/>
    <col min="12289" max="12289" width="22.7109375" style="25" customWidth="1"/>
    <col min="12290" max="12302" width="7.7109375" style="25" customWidth="1"/>
    <col min="12303" max="12303" width="22.7109375" style="25" customWidth="1"/>
    <col min="12304" max="12544" width="9.140625" style="25"/>
    <col min="12545" max="12545" width="22.7109375" style="25" customWidth="1"/>
    <col min="12546" max="12558" width="7.7109375" style="25" customWidth="1"/>
    <col min="12559" max="12559" width="22.7109375" style="25" customWidth="1"/>
    <col min="12560" max="12800" width="9.140625" style="25"/>
    <col min="12801" max="12801" width="22.7109375" style="25" customWidth="1"/>
    <col min="12802" max="12814" width="7.7109375" style="25" customWidth="1"/>
    <col min="12815" max="12815" width="22.7109375" style="25" customWidth="1"/>
    <col min="12816" max="13056" width="9.140625" style="25"/>
    <col min="13057" max="13057" width="22.7109375" style="25" customWidth="1"/>
    <col min="13058" max="13070" width="7.7109375" style="25" customWidth="1"/>
    <col min="13071" max="13071" width="22.7109375" style="25" customWidth="1"/>
    <col min="13072" max="13312" width="9.140625" style="25"/>
    <col min="13313" max="13313" width="22.7109375" style="25" customWidth="1"/>
    <col min="13314" max="13326" width="7.7109375" style="25" customWidth="1"/>
    <col min="13327" max="13327" width="22.7109375" style="25" customWidth="1"/>
    <col min="13328" max="13568" width="9.140625" style="25"/>
    <col min="13569" max="13569" width="22.7109375" style="25" customWidth="1"/>
    <col min="13570" max="13582" width="7.7109375" style="25" customWidth="1"/>
    <col min="13583" max="13583" width="22.7109375" style="25" customWidth="1"/>
    <col min="13584" max="13824" width="9.140625" style="25"/>
    <col min="13825" max="13825" width="22.7109375" style="25" customWidth="1"/>
    <col min="13826" max="13838" width="7.7109375" style="25" customWidth="1"/>
    <col min="13839" max="13839" width="22.7109375" style="25" customWidth="1"/>
    <col min="13840" max="14080" width="9.140625" style="25"/>
    <col min="14081" max="14081" width="22.7109375" style="25" customWidth="1"/>
    <col min="14082" max="14094" width="7.7109375" style="25" customWidth="1"/>
    <col min="14095" max="14095" width="22.7109375" style="25" customWidth="1"/>
    <col min="14096" max="14336" width="9.140625" style="25"/>
    <col min="14337" max="14337" width="22.7109375" style="25" customWidth="1"/>
    <col min="14338" max="14350" width="7.7109375" style="25" customWidth="1"/>
    <col min="14351" max="14351" width="22.7109375" style="25" customWidth="1"/>
    <col min="14352" max="14592" width="9.140625" style="25"/>
    <col min="14593" max="14593" width="22.7109375" style="25" customWidth="1"/>
    <col min="14594" max="14606" width="7.7109375" style="25" customWidth="1"/>
    <col min="14607" max="14607" width="22.7109375" style="25" customWidth="1"/>
    <col min="14608" max="14848" width="9.140625" style="25"/>
    <col min="14849" max="14849" width="22.7109375" style="25" customWidth="1"/>
    <col min="14850" max="14862" width="7.7109375" style="25" customWidth="1"/>
    <col min="14863" max="14863" width="22.7109375" style="25" customWidth="1"/>
    <col min="14864" max="15104" width="9.140625" style="25"/>
    <col min="15105" max="15105" width="22.7109375" style="25" customWidth="1"/>
    <col min="15106" max="15118" width="7.7109375" style="25" customWidth="1"/>
    <col min="15119" max="15119" width="22.7109375" style="25" customWidth="1"/>
    <col min="15120" max="15360" width="9.140625" style="25"/>
    <col min="15361" max="15361" width="22.7109375" style="25" customWidth="1"/>
    <col min="15362" max="15374" width="7.7109375" style="25" customWidth="1"/>
    <col min="15375" max="15375" width="22.7109375" style="25" customWidth="1"/>
    <col min="15376" max="15616" width="9.140625" style="25"/>
    <col min="15617" max="15617" width="22.7109375" style="25" customWidth="1"/>
    <col min="15618" max="15630" width="7.7109375" style="25" customWidth="1"/>
    <col min="15631" max="15631" width="22.7109375" style="25" customWidth="1"/>
    <col min="15632" max="15872" width="9.140625" style="25"/>
    <col min="15873" max="15873" width="22.7109375" style="25" customWidth="1"/>
    <col min="15874" max="15886" width="7.7109375" style="25" customWidth="1"/>
    <col min="15887" max="15887" width="22.7109375" style="25" customWidth="1"/>
    <col min="15888" max="16128" width="9.140625" style="25"/>
    <col min="16129" max="16129" width="22.7109375" style="25" customWidth="1"/>
    <col min="16130" max="16142" width="7.7109375" style="25" customWidth="1"/>
    <col min="16143" max="16143" width="22.7109375" style="25" customWidth="1"/>
    <col min="16144" max="16384" width="9.140625" style="25"/>
  </cols>
  <sheetData>
    <row r="1" spans="1:15" ht="23.25" x14ac:dyDescent="0.2">
      <c r="A1" s="1285" t="s">
        <v>307</v>
      </c>
      <c r="B1" s="1285"/>
      <c r="C1" s="1285"/>
      <c r="D1" s="1285"/>
      <c r="E1" s="1285"/>
      <c r="F1" s="1285"/>
      <c r="G1" s="1285"/>
      <c r="H1" s="1285"/>
      <c r="I1" s="1285"/>
      <c r="J1" s="1285"/>
      <c r="K1" s="1285"/>
      <c r="L1" s="1285"/>
      <c r="M1" s="1285"/>
      <c r="N1" s="1285"/>
      <c r="O1" s="1285"/>
    </row>
    <row r="2" spans="1:15" ht="15.75" x14ac:dyDescent="0.2">
      <c r="A2" s="1286" t="s">
        <v>308</v>
      </c>
      <c r="B2" s="1286"/>
      <c r="C2" s="1286"/>
      <c r="D2" s="1286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</row>
    <row r="3" spans="1:15" ht="15.75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  <c r="L3" s="1286"/>
      <c r="M3" s="1286"/>
      <c r="N3" s="1286"/>
      <c r="O3" s="1286"/>
    </row>
    <row r="4" spans="1:15" ht="15.75" x14ac:dyDescent="0.2">
      <c r="A4" s="1286" t="s">
        <v>343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  <c r="O4" s="1286"/>
    </row>
    <row r="5" spans="1:15" ht="13.5" x14ac:dyDescent="0.25">
      <c r="A5" s="255" t="s">
        <v>706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1206"/>
      <c r="N5" s="1208"/>
      <c r="O5" s="1108" t="s">
        <v>489</v>
      </c>
    </row>
    <row r="6" spans="1:15" ht="43.5" customHeight="1" x14ac:dyDescent="0.2">
      <c r="A6" s="31" t="s">
        <v>299</v>
      </c>
      <c r="B6" s="431" t="s">
        <v>387</v>
      </c>
      <c r="C6" s="346" t="s">
        <v>632</v>
      </c>
      <c r="D6" s="346" t="s">
        <v>633</v>
      </c>
      <c r="E6" s="346" t="s">
        <v>634</v>
      </c>
      <c r="F6" s="346" t="s">
        <v>635</v>
      </c>
      <c r="G6" s="346" t="s">
        <v>636</v>
      </c>
      <c r="H6" s="346" t="s">
        <v>637</v>
      </c>
      <c r="I6" s="346" t="s">
        <v>638</v>
      </c>
      <c r="J6" s="346" t="s">
        <v>639</v>
      </c>
      <c r="K6" s="346" t="s">
        <v>640</v>
      </c>
      <c r="L6" s="346" t="s">
        <v>641</v>
      </c>
      <c r="M6" s="346" t="s">
        <v>642</v>
      </c>
      <c r="N6" s="346" t="s">
        <v>643</v>
      </c>
      <c r="O6" s="548" t="s">
        <v>300</v>
      </c>
    </row>
    <row r="7" spans="1:15" ht="15" customHeight="1" thickBot="1" x14ac:dyDescent="0.25">
      <c r="A7" s="436" t="s">
        <v>746</v>
      </c>
      <c r="B7" s="623"/>
      <c r="C7" s="623"/>
      <c r="D7" s="624"/>
      <c r="E7" s="623"/>
      <c r="F7" s="623"/>
      <c r="G7" s="624"/>
      <c r="H7" s="624"/>
      <c r="I7" s="624"/>
      <c r="J7" s="624"/>
      <c r="K7" s="625"/>
      <c r="L7" s="623"/>
      <c r="M7" s="623"/>
      <c r="N7" s="623"/>
      <c r="O7" s="626" t="s">
        <v>745</v>
      </c>
    </row>
    <row r="8" spans="1:15" ht="18" customHeight="1" thickTop="1" thickBot="1" x14ac:dyDescent="0.25">
      <c r="A8" s="627" t="s">
        <v>760</v>
      </c>
      <c r="B8" s="206">
        <f>SUM(C8:N8)</f>
        <v>58</v>
      </c>
      <c r="C8" s="208">
        <f>SUM('ID5-2'!C8+'ID-5-1'!C8)</f>
        <v>9</v>
      </c>
      <c r="D8" s="208">
        <f>SUM('ID5-2'!D8+'ID-5-1'!D8)</f>
        <v>4</v>
      </c>
      <c r="E8" s="208">
        <f>SUM('ID5-2'!E8+'ID-5-1'!E8)</f>
        <v>6</v>
      </c>
      <c r="F8" s="208">
        <f>SUM('ID5-2'!F8+'ID-5-1'!F8)</f>
        <v>3</v>
      </c>
      <c r="G8" s="208">
        <f>SUM('ID5-2'!G8+'ID-5-1'!G8)</f>
        <v>1</v>
      </c>
      <c r="H8" s="208">
        <f>SUM('ID5-2'!H8+'ID-5-1'!H8)</f>
        <v>5</v>
      </c>
      <c r="I8" s="208">
        <f>SUM('ID5-2'!I8+'ID-5-1'!I8)</f>
        <v>5</v>
      </c>
      <c r="J8" s="208">
        <f>SUM('ID5-2'!J8+'ID-5-1'!J8)</f>
        <v>6</v>
      </c>
      <c r="K8" s="208">
        <f>SUM('ID5-2'!K8+'ID-5-1'!K8)</f>
        <v>3</v>
      </c>
      <c r="L8" s="208">
        <f>SUM('ID5-2'!L8+'ID-5-1'!L8)</f>
        <v>5</v>
      </c>
      <c r="M8" s="208">
        <f>SUM('ID5-2'!M8+'ID-5-1'!M8)</f>
        <v>6</v>
      </c>
      <c r="N8" s="208">
        <f>SUM('ID5-2'!N8+'ID-5-1'!N8)</f>
        <v>5</v>
      </c>
      <c r="O8" s="628" t="s">
        <v>301</v>
      </c>
    </row>
    <row r="9" spans="1:15" ht="16.5" thickTop="1" thickBot="1" x14ac:dyDescent="0.25">
      <c r="A9" s="629">
        <v>1</v>
      </c>
      <c r="B9" s="148">
        <f>SUM(C9:N9)</f>
        <v>9</v>
      </c>
      <c r="C9" s="155">
        <f>SUM('ID5-2'!C9+'ID-5-1'!C9)</f>
        <v>1</v>
      </c>
      <c r="D9" s="155">
        <f>SUM('ID5-2'!D9+'ID-5-1'!D9)</f>
        <v>0</v>
      </c>
      <c r="E9" s="155">
        <f>SUM('ID5-2'!E9+'ID-5-1'!E9)</f>
        <v>1</v>
      </c>
      <c r="F9" s="155">
        <f>SUM('ID5-2'!F9+'ID-5-1'!F9)</f>
        <v>1</v>
      </c>
      <c r="G9" s="155">
        <f>SUM('ID5-2'!G9+'ID-5-1'!G9)</f>
        <v>1</v>
      </c>
      <c r="H9" s="155">
        <f>SUM('ID5-2'!H9+'ID-5-1'!H9)</f>
        <v>2</v>
      </c>
      <c r="I9" s="155">
        <f>SUM('ID5-2'!I9+'ID-5-1'!I9)</f>
        <v>2</v>
      </c>
      <c r="J9" s="155">
        <f>SUM('ID5-2'!J9+'ID-5-1'!J9)</f>
        <v>0</v>
      </c>
      <c r="K9" s="155">
        <f>SUM('ID5-2'!K9+'ID-5-1'!K9)</f>
        <v>0</v>
      </c>
      <c r="L9" s="155">
        <f>SUM('ID5-2'!L9+'ID-5-1'!L9)</f>
        <v>0</v>
      </c>
      <c r="M9" s="155">
        <f>SUM('ID5-2'!M9+'ID-5-1'!M9)</f>
        <v>0</v>
      </c>
      <c r="N9" s="155">
        <f>SUM('ID5-2'!N9+'ID-5-1'!N9)</f>
        <v>1</v>
      </c>
      <c r="O9" s="630">
        <v>1</v>
      </c>
    </row>
    <row r="10" spans="1:15" ht="16.5" thickTop="1" thickBot="1" x14ac:dyDescent="0.25">
      <c r="A10" s="631">
        <v>2</v>
      </c>
      <c r="B10" s="206">
        <f>SUM(C10:N10)</f>
        <v>6</v>
      </c>
      <c r="C10" s="208">
        <f>SUM('ID5-2'!C10+'ID-5-1'!C10)</f>
        <v>1</v>
      </c>
      <c r="D10" s="208">
        <f>SUM('ID5-2'!D10+'ID-5-1'!D10)</f>
        <v>0</v>
      </c>
      <c r="E10" s="208">
        <f>SUM('ID5-2'!E10+'ID-5-1'!E10)</f>
        <v>0</v>
      </c>
      <c r="F10" s="208">
        <f>SUM('ID5-2'!F10+'ID-5-1'!F10)</f>
        <v>2</v>
      </c>
      <c r="G10" s="208">
        <f>SUM('ID5-2'!G10+'ID-5-1'!G10)</f>
        <v>0</v>
      </c>
      <c r="H10" s="208">
        <f>SUM('ID5-2'!H10+'ID-5-1'!H10)</f>
        <v>1</v>
      </c>
      <c r="I10" s="208">
        <f>SUM('ID5-2'!I10+'ID-5-1'!I10)</f>
        <v>0</v>
      </c>
      <c r="J10" s="208">
        <f>SUM('ID5-2'!J10+'ID-5-1'!J10)</f>
        <v>1</v>
      </c>
      <c r="K10" s="208">
        <f>SUM('ID5-2'!K10+'ID-5-1'!K10)</f>
        <v>0</v>
      </c>
      <c r="L10" s="208">
        <f>SUM('ID5-2'!L10+'ID-5-1'!L10)</f>
        <v>1</v>
      </c>
      <c r="M10" s="208">
        <f>SUM('ID5-2'!M10+'ID-5-1'!M10)</f>
        <v>0</v>
      </c>
      <c r="N10" s="208">
        <f>SUM('ID5-2'!N10+'ID-5-1'!N10)</f>
        <v>0</v>
      </c>
      <c r="O10" s="628">
        <v>2</v>
      </c>
    </row>
    <row r="11" spans="1:15" ht="16.5" thickTop="1" thickBot="1" x14ac:dyDescent="0.25">
      <c r="A11" s="629">
        <v>3</v>
      </c>
      <c r="B11" s="148">
        <f t="shared" ref="B11:B32" si="0">SUM(C11:N11)</f>
        <v>3</v>
      </c>
      <c r="C11" s="155">
        <f>SUM('ID5-2'!C11+'ID-5-1'!C11)</f>
        <v>0</v>
      </c>
      <c r="D11" s="155">
        <f>SUM('ID5-2'!D11+'ID-5-1'!D11)</f>
        <v>0</v>
      </c>
      <c r="E11" s="155">
        <f>SUM('ID5-2'!E11+'ID-5-1'!E11)</f>
        <v>2</v>
      </c>
      <c r="F11" s="155">
        <f>SUM('ID5-2'!F11+'ID-5-1'!F11)</f>
        <v>0</v>
      </c>
      <c r="G11" s="155">
        <f>SUM('ID5-2'!G11+'ID-5-1'!G11)</f>
        <v>1</v>
      </c>
      <c r="H11" s="155">
        <f>SUM('ID5-2'!H11+'ID-5-1'!H11)</f>
        <v>0</v>
      </c>
      <c r="I11" s="155">
        <f>SUM('ID5-2'!I11+'ID-5-1'!I11)</f>
        <v>0</v>
      </c>
      <c r="J11" s="155">
        <f>SUM('ID5-2'!J11+'ID-5-1'!J11)</f>
        <v>0</v>
      </c>
      <c r="K11" s="155">
        <f>SUM('ID5-2'!K11+'ID-5-1'!K11)</f>
        <v>0</v>
      </c>
      <c r="L11" s="155">
        <f>SUM('ID5-2'!L11+'ID-5-1'!L11)</f>
        <v>0</v>
      </c>
      <c r="M11" s="155">
        <f>SUM('ID5-2'!M11+'ID-5-1'!M11)</f>
        <v>0</v>
      </c>
      <c r="N11" s="155">
        <f>SUM('ID5-2'!N11+'ID-5-1'!N11)</f>
        <v>0</v>
      </c>
      <c r="O11" s="630">
        <v>3</v>
      </c>
    </row>
    <row r="12" spans="1:15" ht="16.5" thickTop="1" thickBot="1" x14ac:dyDescent="0.25">
      <c r="A12" s="631">
        <v>4</v>
      </c>
      <c r="B12" s="206">
        <f t="shared" si="0"/>
        <v>1</v>
      </c>
      <c r="C12" s="208">
        <f>SUM('ID5-2'!C12+'ID-5-1'!C12)</f>
        <v>0</v>
      </c>
      <c r="D12" s="208">
        <f>SUM('ID5-2'!D12+'ID-5-1'!D12)</f>
        <v>0</v>
      </c>
      <c r="E12" s="208">
        <f>SUM('ID5-2'!E12+'ID-5-1'!E12)</f>
        <v>0</v>
      </c>
      <c r="F12" s="208">
        <f>SUM('ID5-2'!F12+'ID-5-1'!F12)</f>
        <v>0</v>
      </c>
      <c r="G12" s="208">
        <f>SUM('ID5-2'!G12+'ID-5-1'!G12)</f>
        <v>0</v>
      </c>
      <c r="H12" s="208">
        <f>SUM('ID5-2'!H12+'ID-5-1'!H12)</f>
        <v>1</v>
      </c>
      <c r="I12" s="208">
        <f>SUM('ID5-2'!I12+'ID-5-1'!I12)</f>
        <v>0</v>
      </c>
      <c r="J12" s="208">
        <f>SUM('ID5-2'!J12+'ID-5-1'!J12)</f>
        <v>0</v>
      </c>
      <c r="K12" s="208">
        <f>SUM('ID5-2'!K12+'ID-5-1'!K12)</f>
        <v>0</v>
      </c>
      <c r="L12" s="208">
        <f>SUM('ID5-2'!L12+'ID-5-1'!L12)</f>
        <v>0</v>
      </c>
      <c r="M12" s="208">
        <f>SUM('ID5-2'!M12+'ID-5-1'!M12)</f>
        <v>0</v>
      </c>
      <c r="N12" s="208">
        <f>SUM('ID5-2'!N12+'ID-5-1'!N12)</f>
        <v>0</v>
      </c>
      <c r="O12" s="628">
        <v>4</v>
      </c>
    </row>
    <row r="13" spans="1:15" ht="16.5" thickTop="1" thickBot="1" x14ac:dyDescent="0.25">
      <c r="A13" s="629">
        <v>5</v>
      </c>
      <c r="B13" s="148">
        <f t="shared" si="0"/>
        <v>1</v>
      </c>
      <c r="C13" s="155">
        <f>SUM('ID5-2'!C13+'ID-5-1'!C13)</f>
        <v>0</v>
      </c>
      <c r="D13" s="155">
        <f>SUM('ID5-2'!D13+'ID-5-1'!D13)</f>
        <v>0</v>
      </c>
      <c r="E13" s="155">
        <f>SUM('ID5-2'!E13+'ID-5-1'!E13)</f>
        <v>0</v>
      </c>
      <c r="F13" s="155">
        <f>SUM('ID5-2'!F13+'ID-5-1'!F13)</f>
        <v>0</v>
      </c>
      <c r="G13" s="155">
        <f>SUM('ID5-2'!G13+'ID-5-1'!G13)</f>
        <v>0</v>
      </c>
      <c r="H13" s="155">
        <f>SUM('ID5-2'!H13+'ID-5-1'!H13)</f>
        <v>1</v>
      </c>
      <c r="I13" s="155">
        <f>SUM('ID5-2'!I13+'ID-5-1'!I13)</f>
        <v>0</v>
      </c>
      <c r="J13" s="155">
        <f>SUM('ID5-2'!J13+'ID-5-1'!J13)</f>
        <v>0</v>
      </c>
      <c r="K13" s="155">
        <f>SUM('ID5-2'!K13+'ID-5-1'!K13)</f>
        <v>0</v>
      </c>
      <c r="L13" s="155">
        <f>SUM('ID5-2'!L13+'ID-5-1'!L13)</f>
        <v>0</v>
      </c>
      <c r="M13" s="155">
        <f>SUM('ID5-2'!M13+'ID-5-1'!M13)</f>
        <v>0</v>
      </c>
      <c r="N13" s="155">
        <f>SUM('ID5-2'!N13+'ID-5-1'!N13)</f>
        <v>0</v>
      </c>
      <c r="O13" s="630">
        <v>5</v>
      </c>
    </row>
    <row r="14" spans="1:15" ht="16.5" thickTop="1" thickBot="1" x14ac:dyDescent="0.25">
      <c r="A14" s="631">
        <v>6</v>
      </c>
      <c r="B14" s="206">
        <f t="shared" si="0"/>
        <v>3</v>
      </c>
      <c r="C14" s="208">
        <f>SUM('ID5-2'!C14+'ID-5-1'!C14)</f>
        <v>0</v>
      </c>
      <c r="D14" s="208">
        <f>SUM('ID5-2'!D14+'ID-5-1'!D14)</f>
        <v>0</v>
      </c>
      <c r="E14" s="208">
        <f>SUM('ID5-2'!E14+'ID-5-1'!E14)</f>
        <v>1</v>
      </c>
      <c r="F14" s="208">
        <f>SUM('ID5-2'!F14+'ID-5-1'!F14)</f>
        <v>0</v>
      </c>
      <c r="G14" s="208">
        <f>SUM('ID5-2'!G14+'ID-5-1'!G14)</f>
        <v>0</v>
      </c>
      <c r="H14" s="208">
        <f>SUM('ID5-2'!H14+'ID-5-1'!H14)</f>
        <v>0</v>
      </c>
      <c r="I14" s="208">
        <f>SUM('ID5-2'!I14+'ID-5-1'!I14)</f>
        <v>0</v>
      </c>
      <c r="J14" s="208">
        <f>SUM('ID5-2'!J14+'ID-5-1'!J14)</f>
        <v>1</v>
      </c>
      <c r="K14" s="208">
        <f>SUM('ID5-2'!K14+'ID-5-1'!K14)</f>
        <v>0</v>
      </c>
      <c r="L14" s="208">
        <f>SUM('ID5-2'!L14+'ID-5-1'!L14)</f>
        <v>1</v>
      </c>
      <c r="M14" s="208">
        <f>SUM('ID5-2'!M14+'ID-5-1'!M14)</f>
        <v>0</v>
      </c>
      <c r="N14" s="208">
        <f>SUM('ID5-2'!N14+'ID-5-1'!N14)</f>
        <v>0</v>
      </c>
      <c r="O14" s="628">
        <v>6</v>
      </c>
    </row>
    <row r="15" spans="1:15" ht="16.5" thickTop="1" thickBot="1" x14ac:dyDescent="0.25">
      <c r="A15" s="632" t="s">
        <v>748</v>
      </c>
      <c r="B15" s="148">
        <f t="shared" si="0"/>
        <v>12</v>
      </c>
      <c r="C15" s="155">
        <f>SUM('ID5-2'!C15+'ID-5-1'!C15)</f>
        <v>0</v>
      </c>
      <c r="D15" s="155">
        <f>SUM('ID5-2'!D15+'ID-5-1'!D15)</f>
        <v>0</v>
      </c>
      <c r="E15" s="155">
        <f>SUM('ID5-2'!E15+'ID-5-1'!E15)</f>
        <v>4</v>
      </c>
      <c r="F15" s="155">
        <f>SUM('ID5-2'!F15+'ID-5-1'!F15)</f>
        <v>1</v>
      </c>
      <c r="G15" s="155">
        <f>SUM('ID5-2'!G15+'ID-5-1'!G15)</f>
        <v>1</v>
      </c>
      <c r="H15" s="155">
        <f>SUM('ID5-2'!H15+'ID-5-1'!H15)</f>
        <v>1</v>
      </c>
      <c r="I15" s="155">
        <f>SUM('ID5-2'!I15+'ID-5-1'!I15)</f>
        <v>1</v>
      </c>
      <c r="J15" s="155">
        <f>SUM('ID5-2'!J15+'ID-5-1'!J15)</f>
        <v>0</v>
      </c>
      <c r="K15" s="155">
        <f>SUM('ID5-2'!K15+'ID-5-1'!K15)</f>
        <v>1</v>
      </c>
      <c r="L15" s="155">
        <f>SUM('ID5-2'!L15+'ID-5-1'!L15)</f>
        <v>2</v>
      </c>
      <c r="M15" s="155">
        <f>SUM('ID5-2'!M15+'ID-5-1'!M15)</f>
        <v>0</v>
      </c>
      <c r="N15" s="155">
        <f>SUM('ID5-2'!N15+'ID-5-1'!N15)</f>
        <v>1</v>
      </c>
      <c r="O15" s="633" t="s">
        <v>302</v>
      </c>
    </row>
    <row r="16" spans="1:15" ht="16.5" thickTop="1" thickBot="1" x14ac:dyDescent="0.25">
      <c r="A16" s="342" t="s">
        <v>747</v>
      </c>
      <c r="B16" s="206">
        <f t="shared" si="0"/>
        <v>6</v>
      </c>
      <c r="C16" s="208">
        <f>SUM('ID5-2'!C16+'ID-5-1'!C16)</f>
        <v>0</v>
      </c>
      <c r="D16" s="208">
        <f>SUM('ID5-2'!D16+'ID-5-1'!D16)</f>
        <v>2</v>
      </c>
      <c r="E16" s="208">
        <f>SUM('ID5-2'!E16+'ID-5-1'!E16)</f>
        <v>0</v>
      </c>
      <c r="F16" s="208">
        <f>SUM('ID5-2'!F16+'ID-5-1'!F16)</f>
        <v>2</v>
      </c>
      <c r="G16" s="208">
        <f>SUM('ID5-2'!G16+'ID-5-1'!G16)</f>
        <v>1</v>
      </c>
      <c r="H16" s="208">
        <f>SUM('ID5-2'!H16+'ID-5-1'!H16)</f>
        <v>1</v>
      </c>
      <c r="I16" s="208">
        <f>SUM('ID5-2'!I16+'ID-5-1'!I16)</f>
        <v>0</v>
      </c>
      <c r="J16" s="208">
        <f>SUM('ID5-2'!J16+'ID-5-1'!J16)</f>
        <v>0</v>
      </c>
      <c r="K16" s="208">
        <f>SUM('ID5-2'!K16+'ID-5-1'!K16)</f>
        <v>0</v>
      </c>
      <c r="L16" s="208">
        <f>SUM('ID5-2'!L16+'ID-5-1'!L16)</f>
        <v>0</v>
      </c>
      <c r="M16" s="208">
        <f>SUM('ID5-2'!M16+'ID-5-1'!M16)</f>
        <v>0</v>
      </c>
      <c r="N16" s="208">
        <f>SUM('ID5-2'!N16+'ID-5-1'!N16)</f>
        <v>0</v>
      </c>
      <c r="O16" s="634" t="s">
        <v>747</v>
      </c>
    </row>
    <row r="17" spans="1:15" ht="16.5" thickTop="1" thickBot="1" x14ac:dyDescent="0.25">
      <c r="A17" s="635" t="s">
        <v>303</v>
      </c>
      <c r="B17" s="148">
        <f t="shared" si="0"/>
        <v>3</v>
      </c>
      <c r="C17" s="155">
        <f>SUM('ID5-2'!C17+'ID-5-1'!C17)</f>
        <v>0</v>
      </c>
      <c r="D17" s="155">
        <f>SUM('ID5-2'!D17+'ID-5-1'!D17)</f>
        <v>1</v>
      </c>
      <c r="E17" s="155">
        <f>SUM('ID5-2'!E17+'ID-5-1'!E17)</f>
        <v>0</v>
      </c>
      <c r="F17" s="155">
        <f>SUM('ID5-2'!F17+'ID-5-1'!F17)</f>
        <v>0</v>
      </c>
      <c r="G17" s="155">
        <f>SUM('ID5-2'!G17+'ID-5-1'!G17)</f>
        <v>0</v>
      </c>
      <c r="H17" s="155">
        <f>SUM('ID5-2'!H17+'ID-5-1'!H17)</f>
        <v>0</v>
      </c>
      <c r="I17" s="155">
        <f>SUM('ID5-2'!I17+'ID-5-1'!I17)</f>
        <v>0</v>
      </c>
      <c r="J17" s="155">
        <f>SUM('ID5-2'!J17+'ID-5-1'!J17)</f>
        <v>1</v>
      </c>
      <c r="K17" s="155">
        <f>SUM('ID5-2'!K17+'ID-5-1'!K17)</f>
        <v>0</v>
      </c>
      <c r="L17" s="155">
        <f>SUM('ID5-2'!L17+'ID-5-1'!L17)</f>
        <v>0</v>
      </c>
      <c r="M17" s="155">
        <f>SUM('ID5-2'!M17+'ID-5-1'!M17)</f>
        <v>0</v>
      </c>
      <c r="N17" s="155">
        <f>SUM('ID5-2'!N17+'ID-5-1'!N17)</f>
        <v>1</v>
      </c>
      <c r="O17" s="633" t="s">
        <v>303</v>
      </c>
    </row>
    <row r="18" spans="1:15" ht="16.5" thickTop="1" thickBot="1" x14ac:dyDescent="0.25">
      <c r="A18" s="342" t="s">
        <v>304</v>
      </c>
      <c r="B18" s="206">
        <f t="shared" si="0"/>
        <v>3</v>
      </c>
      <c r="C18" s="208">
        <f>SUM('ID5-2'!C18+'ID-5-1'!C18)</f>
        <v>1</v>
      </c>
      <c r="D18" s="208">
        <f>SUM('ID5-2'!D18+'ID-5-1'!D18)</f>
        <v>0</v>
      </c>
      <c r="E18" s="208">
        <f>SUM('ID5-2'!E18+'ID-5-1'!E18)</f>
        <v>1</v>
      </c>
      <c r="F18" s="208">
        <f>SUM('ID5-2'!F18+'ID-5-1'!F18)</f>
        <v>0</v>
      </c>
      <c r="G18" s="208">
        <f>SUM('ID5-2'!G18+'ID-5-1'!G18)</f>
        <v>0</v>
      </c>
      <c r="H18" s="208">
        <f>SUM('ID5-2'!H18+'ID-5-1'!H18)</f>
        <v>0</v>
      </c>
      <c r="I18" s="208">
        <f>SUM('ID5-2'!I18+'ID-5-1'!I18)</f>
        <v>0</v>
      </c>
      <c r="J18" s="208">
        <f>SUM('ID5-2'!J18+'ID-5-1'!J18)</f>
        <v>1</v>
      </c>
      <c r="K18" s="208">
        <f>SUM('ID5-2'!K18+'ID-5-1'!K18)</f>
        <v>0</v>
      </c>
      <c r="L18" s="208">
        <f>SUM('ID5-2'!L18+'ID-5-1'!L18)</f>
        <v>0</v>
      </c>
      <c r="M18" s="208">
        <f>SUM('ID5-2'!M18+'ID-5-1'!M18)</f>
        <v>0</v>
      </c>
      <c r="N18" s="208">
        <f>SUM('ID5-2'!N18+'ID-5-1'!N18)</f>
        <v>0</v>
      </c>
      <c r="O18" s="634" t="s">
        <v>304</v>
      </c>
    </row>
    <row r="19" spans="1:15" ht="16.5" thickTop="1" thickBot="1" x14ac:dyDescent="0.25">
      <c r="A19" s="636" t="s">
        <v>69</v>
      </c>
      <c r="B19" s="148">
        <f t="shared" si="0"/>
        <v>0</v>
      </c>
      <c r="C19" s="155">
        <f>SUM('ID5-2'!C19+'ID-5-1'!C19)</f>
        <v>0</v>
      </c>
      <c r="D19" s="155">
        <f>SUM('ID5-2'!D19+'ID-5-1'!D19)</f>
        <v>0</v>
      </c>
      <c r="E19" s="155">
        <f>SUM('ID5-2'!E19+'ID-5-1'!E19)</f>
        <v>0</v>
      </c>
      <c r="F19" s="155">
        <f>SUM('ID5-2'!F19+'ID-5-1'!F19)</f>
        <v>0</v>
      </c>
      <c r="G19" s="155">
        <f>SUM('ID5-2'!G19+'ID-5-1'!G19)</f>
        <v>0</v>
      </c>
      <c r="H19" s="155">
        <f>SUM('ID5-2'!H19+'ID-5-1'!H19)</f>
        <v>0</v>
      </c>
      <c r="I19" s="155">
        <f>SUM('ID5-2'!I19+'ID-5-1'!I19)</f>
        <v>0</v>
      </c>
      <c r="J19" s="155">
        <f>SUM('ID5-2'!J19+'ID-5-1'!J19)</f>
        <v>0</v>
      </c>
      <c r="K19" s="155">
        <f>SUM('ID5-2'!K19+'ID-5-1'!K19)</f>
        <v>0</v>
      </c>
      <c r="L19" s="155">
        <f>SUM('ID5-2'!L19+'ID-5-1'!L19)</f>
        <v>0</v>
      </c>
      <c r="M19" s="155">
        <f>SUM('ID5-2'!M19+'ID-5-1'!M19)</f>
        <v>0</v>
      </c>
      <c r="N19" s="155">
        <f>SUM('ID5-2'!N19+'ID-5-1'!N19)</f>
        <v>0</v>
      </c>
      <c r="O19" s="630" t="s">
        <v>70</v>
      </c>
    </row>
    <row r="20" spans="1:15" ht="18" customHeight="1" thickTop="1" thickBot="1" x14ac:dyDescent="0.25">
      <c r="A20" s="637" t="s">
        <v>305</v>
      </c>
      <c r="B20" s="442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638" t="s">
        <v>306</v>
      </c>
    </row>
    <row r="21" spans="1:15" ht="16.5" thickTop="1" thickBot="1" x14ac:dyDescent="0.25">
      <c r="A21" s="629">
        <v>1</v>
      </c>
      <c r="B21" s="148">
        <f>SUM(C21:N21)</f>
        <v>7</v>
      </c>
      <c r="C21" s="155">
        <f>SUM('ID5-2'!C21+'ID-5-1'!C21)</f>
        <v>1</v>
      </c>
      <c r="D21" s="155">
        <f>SUM('ID5-2'!D21+'ID-5-1'!D21)</f>
        <v>0</v>
      </c>
      <c r="E21" s="155">
        <f>SUM('ID5-2'!E21+'ID-5-1'!E21)</f>
        <v>0</v>
      </c>
      <c r="F21" s="155">
        <f>SUM('ID5-2'!F21+'ID-5-1'!F21)</f>
        <v>0</v>
      </c>
      <c r="G21" s="155">
        <f>SUM('ID5-2'!G21+'ID-5-1'!G21)</f>
        <v>2</v>
      </c>
      <c r="H21" s="155">
        <f>SUM('ID5-2'!H21+'ID-5-1'!H21)</f>
        <v>0</v>
      </c>
      <c r="I21" s="155">
        <f>SUM('ID5-2'!I21+'ID-5-1'!I21)</f>
        <v>1</v>
      </c>
      <c r="J21" s="155">
        <f>SUM('ID5-2'!J21+'ID-5-1'!J21)</f>
        <v>0</v>
      </c>
      <c r="K21" s="155">
        <f>SUM('ID5-2'!K21+'ID-5-1'!K21)</f>
        <v>1</v>
      </c>
      <c r="L21" s="155">
        <f>SUM('ID5-2'!L21+'ID-5-1'!L21)</f>
        <v>1</v>
      </c>
      <c r="M21" s="155">
        <f>SUM('ID5-2'!M21+'ID-5-1'!M21)</f>
        <v>0</v>
      </c>
      <c r="N21" s="155">
        <f>SUM('ID5-2'!N21+'ID-5-1'!N21)</f>
        <v>1</v>
      </c>
      <c r="O21" s="630">
        <v>1</v>
      </c>
    </row>
    <row r="22" spans="1:15" ht="16.5" thickTop="1" thickBot="1" x14ac:dyDescent="0.25">
      <c r="A22" s="631">
        <v>2</v>
      </c>
      <c r="B22" s="206">
        <f t="shared" si="0"/>
        <v>7</v>
      </c>
      <c r="C22" s="208">
        <f>SUM('ID5-2'!C22+'ID-5-1'!C22)</f>
        <v>1</v>
      </c>
      <c r="D22" s="208">
        <f>SUM('ID5-2'!D22+'ID-5-1'!D22)</f>
        <v>0</v>
      </c>
      <c r="E22" s="208">
        <f>SUM('ID5-2'!E22+'ID-5-1'!E22)</f>
        <v>1</v>
      </c>
      <c r="F22" s="208">
        <f>SUM('ID5-2'!F22+'ID-5-1'!F22)</f>
        <v>1</v>
      </c>
      <c r="G22" s="208">
        <f>SUM('ID5-2'!G22+'ID-5-1'!G22)</f>
        <v>0</v>
      </c>
      <c r="H22" s="208">
        <f>SUM('ID5-2'!H22+'ID-5-1'!H22)</f>
        <v>0</v>
      </c>
      <c r="I22" s="208">
        <f>SUM('ID5-2'!I22+'ID-5-1'!I22)</f>
        <v>0</v>
      </c>
      <c r="J22" s="208">
        <f>SUM('ID5-2'!J22+'ID-5-1'!J22)</f>
        <v>1</v>
      </c>
      <c r="K22" s="208">
        <f>SUM('ID5-2'!K22+'ID-5-1'!K22)</f>
        <v>0</v>
      </c>
      <c r="L22" s="208">
        <f>SUM('ID5-2'!L22+'ID-5-1'!L22)</f>
        <v>1</v>
      </c>
      <c r="M22" s="208">
        <f>SUM('ID5-2'!M22+'ID-5-1'!M22)</f>
        <v>1</v>
      </c>
      <c r="N22" s="208">
        <f>SUM('ID5-2'!N22+'ID-5-1'!N22)</f>
        <v>1</v>
      </c>
      <c r="O22" s="628">
        <v>2</v>
      </c>
    </row>
    <row r="23" spans="1:15" ht="16.5" thickTop="1" thickBot="1" x14ac:dyDescent="0.25">
      <c r="A23" s="629">
        <v>3</v>
      </c>
      <c r="B23" s="148"/>
      <c r="C23" s="155">
        <f>SUM('ID5-2'!C23+'ID-5-1'!C23)</f>
        <v>1</v>
      </c>
      <c r="D23" s="155">
        <f>SUM('ID5-2'!D23+'ID-5-1'!D23)</f>
        <v>0</v>
      </c>
      <c r="E23" s="155">
        <f>SUM('ID5-2'!E23+'ID-5-1'!E23)</f>
        <v>0</v>
      </c>
      <c r="F23" s="155">
        <f>SUM('ID5-2'!F23+'ID-5-1'!F23)</f>
        <v>0</v>
      </c>
      <c r="G23" s="155">
        <f>SUM('ID5-2'!G23+'ID-5-1'!G23)</f>
        <v>0</v>
      </c>
      <c r="H23" s="155">
        <f>SUM('ID5-2'!H23+'ID-5-1'!H23)</f>
        <v>0</v>
      </c>
      <c r="I23" s="155">
        <f>SUM('ID5-2'!I23+'ID-5-1'!I23)</f>
        <v>0</v>
      </c>
      <c r="J23" s="155">
        <f>SUM('ID5-2'!J23+'ID-5-1'!J23)</f>
        <v>0</v>
      </c>
      <c r="K23" s="155">
        <f>SUM('ID5-2'!K23+'ID-5-1'!K23)</f>
        <v>0</v>
      </c>
      <c r="L23" s="155">
        <f>SUM('ID5-2'!L23+'ID-5-1'!L23)</f>
        <v>0</v>
      </c>
      <c r="M23" s="155">
        <f>SUM('ID5-2'!M23+'ID-5-1'!M23)</f>
        <v>1</v>
      </c>
      <c r="N23" s="155">
        <f>SUM('ID5-2'!N23+'ID-5-1'!N23)</f>
        <v>0</v>
      </c>
      <c r="O23" s="630">
        <v>3</v>
      </c>
    </row>
    <row r="24" spans="1:15" ht="16.5" thickTop="1" thickBot="1" x14ac:dyDescent="0.25">
      <c r="A24" s="631">
        <v>4</v>
      </c>
      <c r="B24" s="206">
        <f t="shared" si="0"/>
        <v>4</v>
      </c>
      <c r="C24" s="208">
        <f>SUM('ID5-2'!C24+'ID-5-1'!C24)</f>
        <v>0</v>
      </c>
      <c r="D24" s="208">
        <f>SUM('ID5-2'!D24+'ID-5-1'!D24)</f>
        <v>0</v>
      </c>
      <c r="E24" s="208">
        <f>SUM('ID5-2'!E24+'ID-5-1'!E24)</f>
        <v>0</v>
      </c>
      <c r="F24" s="208">
        <f>SUM('ID5-2'!F24+'ID-5-1'!F24)</f>
        <v>0</v>
      </c>
      <c r="G24" s="208">
        <f>SUM('ID5-2'!G24+'ID-5-1'!G24)</f>
        <v>0</v>
      </c>
      <c r="H24" s="208">
        <f>SUM('ID5-2'!H24+'ID-5-1'!H24)</f>
        <v>0</v>
      </c>
      <c r="I24" s="208">
        <f>SUM('ID5-2'!I24+'ID-5-1'!I24)</f>
        <v>0</v>
      </c>
      <c r="J24" s="208">
        <f>SUM('ID5-2'!J24+'ID-5-1'!J24)</f>
        <v>0</v>
      </c>
      <c r="K24" s="208">
        <f>SUM('ID5-2'!K24+'ID-5-1'!K24)</f>
        <v>1</v>
      </c>
      <c r="L24" s="208">
        <f>SUM('ID5-2'!L24+'ID-5-1'!L24)</f>
        <v>3</v>
      </c>
      <c r="M24" s="208">
        <f>SUM('ID5-2'!M24+'ID-5-1'!M24)</f>
        <v>0</v>
      </c>
      <c r="N24" s="208">
        <f>SUM('ID5-2'!N24+'ID-5-1'!N24)</f>
        <v>0</v>
      </c>
      <c r="O24" s="628">
        <v>4</v>
      </c>
    </row>
    <row r="25" spans="1:15" ht="16.5" thickTop="1" thickBot="1" x14ac:dyDescent="0.25">
      <c r="A25" s="629">
        <v>5</v>
      </c>
      <c r="B25" s="148">
        <f t="shared" si="0"/>
        <v>5</v>
      </c>
      <c r="C25" s="155">
        <f>SUM('ID5-2'!C25+'ID-5-1'!C25)</f>
        <v>0</v>
      </c>
      <c r="D25" s="155">
        <f>SUM('ID5-2'!D25+'ID-5-1'!D25)</f>
        <v>0</v>
      </c>
      <c r="E25" s="155">
        <f>SUM('ID5-2'!E25+'ID-5-1'!E25)</f>
        <v>0</v>
      </c>
      <c r="F25" s="155">
        <f>SUM('ID5-2'!F25+'ID-5-1'!F25)</f>
        <v>0</v>
      </c>
      <c r="G25" s="155">
        <f>SUM('ID5-2'!G25+'ID-5-1'!G25)</f>
        <v>0</v>
      </c>
      <c r="H25" s="155">
        <f>SUM('ID5-2'!H25+'ID-5-1'!H25)</f>
        <v>1</v>
      </c>
      <c r="I25" s="155">
        <f>SUM('ID5-2'!I25+'ID-5-1'!I25)</f>
        <v>0</v>
      </c>
      <c r="J25" s="155">
        <f>SUM('ID5-2'!J25+'ID-5-1'!J25)</f>
        <v>1</v>
      </c>
      <c r="K25" s="155">
        <f>SUM('ID5-2'!K25+'ID-5-1'!K25)</f>
        <v>0</v>
      </c>
      <c r="L25" s="155">
        <f>SUM('ID5-2'!L25+'ID-5-1'!L25)</f>
        <v>2</v>
      </c>
      <c r="M25" s="155">
        <f>SUM('ID5-2'!M25+'ID-5-1'!M25)</f>
        <v>0</v>
      </c>
      <c r="N25" s="155">
        <f>SUM('ID5-2'!N25+'ID-5-1'!N25)</f>
        <v>1</v>
      </c>
      <c r="O25" s="630">
        <v>5</v>
      </c>
    </row>
    <row r="26" spans="1:15" ht="16.5" thickTop="1" thickBot="1" x14ac:dyDescent="0.25">
      <c r="A26" s="631">
        <v>6</v>
      </c>
      <c r="B26" s="206">
        <f t="shared" si="0"/>
        <v>0</v>
      </c>
      <c r="C26" s="208">
        <f>SUM('ID5-2'!C26+'ID-5-1'!C26)</f>
        <v>0</v>
      </c>
      <c r="D26" s="208">
        <f>SUM('ID5-2'!D26+'ID-5-1'!D26)</f>
        <v>0</v>
      </c>
      <c r="E26" s="208">
        <f>SUM('ID5-2'!E26+'ID-5-1'!E26)</f>
        <v>0</v>
      </c>
      <c r="F26" s="208">
        <f>SUM('ID5-2'!F26+'ID-5-1'!F26)</f>
        <v>0</v>
      </c>
      <c r="G26" s="208">
        <f>SUM('ID5-2'!G26+'ID-5-1'!G26)</f>
        <v>0</v>
      </c>
      <c r="H26" s="208">
        <f>SUM('ID5-2'!H26+'ID-5-1'!H26)</f>
        <v>0</v>
      </c>
      <c r="I26" s="208">
        <f>SUM('ID5-2'!I26+'ID-5-1'!I26)</f>
        <v>0</v>
      </c>
      <c r="J26" s="208">
        <f>SUM('ID5-2'!J26+'ID-5-1'!J26)</f>
        <v>0</v>
      </c>
      <c r="K26" s="208">
        <f>SUM('ID5-2'!K26+'ID-5-1'!K26)</f>
        <v>0</v>
      </c>
      <c r="L26" s="208">
        <f>SUM('ID5-2'!L26+'ID-5-1'!L26)</f>
        <v>0</v>
      </c>
      <c r="M26" s="208">
        <f>SUM('ID5-2'!M26+'ID-5-1'!M26)</f>
        <v>0</v>
      </c>
      <c r="N26" s="208">
        <f>SUM('ID5-2'!N26+'ID-5-1'!N26)</f>
        <v>0</v>
      </c>
      <c r="O26" s="628">
        <v>6</v>
      </c>
    </row>
    <row r="27" spans="1:15" ht="16.5" thickTop="1" thickBot="1" x14ac:dyDescent="0.25">
      <c r="A27" s="629">
        <v>7</v>
      </c>
      <c r="B27" s="148">
        <f t="shared" si="0"/>
        <v>5</v>
      </c>
      <c r="C27" s="155">
        <f>SUM('ID5-2'!C27+'ID-5-1'!C27)</f>
        <v>0</v>
      </c>
      <c r="D27" s="155">
        <f>SUM('ID5-2'!D27+'ID-5-1'!D27)</f>
        <v>1</v>
      </c>
      <c r="E27" s="155">
        <f>SUM('ID5-2'!E27+'ID-5-1'!E27)</f>
        <v>0</v>
      </c>
      <c r="F27" s="155">
        <f>SUM('ID5-2'!F27+'ID-5-1'!F27)</f>
        <v>2</v>
      </c>
      <c r="G27" s="155">
        <f>SUM('ID5-2'!G27+'ID-5-1'!G27)</f>
        <v>0</v>
      </c>
      <c r="H27" s="155">
        <f>SUM('ID5-2'!H27+'ID-5-1'!H27)</f>
        <v>0</v>
      </c>
      <c r="I27" s="155">
        <f>SUM('ID5-2'!I27+'ID-5-1'!I27)</f>
        <v>0</v>
      </c>
      <c r="J27" s="155">
        <f>SUM('ID5-2'!J27+'ID-5-1'!J27)</f>
        <v>0</v>
      </c>
      <c r="K27" s="155">
        <f>SUM('ID5-2'!K27+'ID-5-1'!K27)</f>
        <v>1</v>
      </c>
      <c r="L27" s="155">
        <f>SUM('ID5-2'!L27+'ID-5-1'!L27)</f>
        <v>0</v>
      </c>
      <c r="M27" s="155">
        <f>SUM('ID5-2'!M27+'ID-5-1'!M27)</f>
        <v>0</v>
      </c>
      <c r="N27" s="155">
        <f>SUM('ID5-2'!N27+'ID-5-1'!N27)</f>
        <v>1</v>
      </c>
      <c r="O27" s="630">
        <v>7</v>
      </c>
    </row>
    <row r="28" spans="1:15" ht="16.5" thickTop="1" thickBot="1" x14ac:dyDescent="0.25">
      <c r="A28" s="631">
        <v>8</v>
      </c>
      <c r="B28" s="206">
        <f t="shared" si="0"/>
        <v>0</v>
      </c>
      <c r="C28" s="208">
        <f>SUM('ID5-2'!C28+'ID-5-1'!C28)</f>
        <v>0</v>
      </c>
      <c r="D28" s="208">
        <f>SUM('ID5-2'!D28+'ID-5-1'!D28)</f>
        <v>0</v>
      </c>
      <c r="E28" s="208">
        <f>SUM('ID5-2'!E28+'ID-5-1'!E28)</f>
        <v>0</v>
      </c>
      <c r="F28" s="208">
        <f>SUM('ID5-2'!F28+'ID-5-1'!F28)</f>
        <v>0</v>
      </c>
      <c r="G28" s="208">
        <f>SUM('ID5-2'!G28+'ID-5-1'!G28)</f>
        <v>0</v>
      </c>
      <c r="H28" s="208">
        <f>SUM('ID5-2'!H28+'ID-5-1'!H28)</f>
        <v>0</v>
      </c>
      <c r="I28" s="208">
        <f>SUM('ID5-2'!I28+'ID-5-1'!I28)</f>
        <v>0</v>
      </c>
      <c r="J28" s="208">
        <f>SUM('ID5-2'!J28+'ID-5-1'!J28)</f>
        <v>0</v>
      </c>
      <c r="K28" s="208">
        <f>SUM('ID5-2'!K28+'ID-5-1'!K28)</f>
        <v>0</v>
      </c>
      <c r="L28" s="208">
        <f>SUM('ID5-2'!L28+'ID-5-1'!L28)</f>
        <v>0</v>
      </c>
      <c r="M28" s="208">
        <f>SUM('ID5-2'!M28+'ID-5-1'!M28)</f>
        <v>0</v>
      </c>
      <c r="N28" s="208">
        <f>SUM('ID5-2'!N28+'ID-5-1'!N28)</f>
        <v>0</v>
      </c>
      <c r="O28" s="628">
        <v>8</v>
      </c>
    </row>
    <row r="29" spans="1:15" ht="16.5" thickTop="1" thickBot="1" x14ac:dyDescent="0.25">
      <c r="A29" s="629">
        <v>9</v>
      </c>
      <c r="B29" s="148">
        <f t="shared" si="0"/>
        <v>1</v>
      </c>
      <c r="C29" s="155">
        <f>SUM('ID5-2'!C29+'ID-5-1'!C29)</f>
        <v>0</v>
      </c>
      <c r="D29" s="155">
        <f>SUM('ID5-2'!D29+'ID-5-1'!D29)</f>
        <v>0</v>
      </c>
      <c r="E29" s="155">
        <f>SUM('ID5-2'!E29+'ID-5-1'!E29)</f>
        <v>0</v>
      </c>
      <c r="F29" s="155">
        <f>SUM('ID5-2'!F29+'ID-5-1'!F29)</f>
        <v>0</v>
      </c>
      <c r="G29" s="155">
        <f>SUM('ID5-2'!G29+'ID-5-1'!G29)</f>
        <v>0</v>
      </c>
      <c r="H29" s="155">
        <f>SUM('ID5-2'!H29+'ID-5-1'!H29)</f>
        <v>0</v>
      </c>
      <c r="I29" s="155">
        <f>SUM('ID5-2'!I29+'ID-5-1'!I29)</f>
        <v>0</v>
      </c>
      <c r="J29" s="155">
        <f>SUM('ID5-2'!J29+'ID-5-1'!J29)</f>
        <v>1</v>
      </c>
      <c r="K29" s="155">
        <f>SUM('ID5-2'!K29+'ID-5-1'!K29)</f>
        <v>0</v>
      </c>
      <c r="L29" s="155">
        <f>SUM('ID5-2'!L29+'ID-5-1'!L29)</f>
        <v>0</v>
      </c>
      <c r="M29" s="155">
        <f>SUM('ID5-2'!M29+'ID-5-1'!M29)</f>
        <v>0</v>
      </c>
      <c r="N29" s="155">
        <f>SUM('ID5-2'!N29+'ID-5-1'!N29)</f>
        <v>0</v>
      </c>
      <c r="O29" s="630">
        <v>9</v>
      </c>
    </row>
    <row r="30" spans="1:15" ht="16.5" thickTop="1" thickBot="1" x14ac:dyDescent="0.25">
      <c r="A30" s="631">
        <v>10</v>
      </c>
      <c r="B30" s="206">
        <f t="shared" si="0"/>
        <v>2</v>
      </c>
      <c r="C30" s="208">
        <f>SUM('ID5-2'!C30+'ID-5-1'!C30)</f>
        <v>0</v>
      </c>
      <c r="D30" s="208">
        <f>SUM('ID5-2'!D30+'ID-5-1'!D30)</f>
        <v>0</v>
      </c>
      <c r="E30" s="208">
        <f>SUM('ID5-2'!E30+'ID-5-1'!E30)</f>
        <v>0</v>
      </c>
      <c r="F30" s="208">
        <f>SUM('ID5-2'!F30+'ID-5-1'!F30)</f>
        <v>0</v>
      </c>
      <c r="G30" s="208">
        <f>SUM('ID5-2'!G30+'ID-5-1'!G30)</f>
        <v>0</v>
      </c>
      <c r="H30" s="208">
        <f>SUM('ID5-2'!H30+'ID-5-1'!H30)</f>
        <v>0</v>
      </c>
      <c r="I30" s="208">
        <f>SUM('ID5-2'!I30+'ID-5-1'!I30)</f>
        <v>1</v>
      </c>
      <c r="J30" s="208">
        <f>SUM('ID5-2'!J30+'ID-5-1'!J30)</f>
        <v>0</v>
      </c>
      <c r="K30" s="208">
        <f>SUM('ID5-2'!K30+'ID-5-1'!K30)</f>
        <v>0</v>
      </c>
      <c r="L30" s="208">
        <f>SUM('ID5-2'!L30+'ID-5-1'!L30)</f>
        <v>0</v>
      </c>
      <c r="M30" s="208">
        <f>SUM('ID5-2'!M30+'ID-5-1'!M30)</f>
        <v>1</v>
      </c>
      <c r="N30" s="208">
        <f>SUM('ID5-2'!N30+'ID-5-1'!N30)</f>
        <v>0</v>
      </c>
      <c r="O30" s="628">
        <v>10</v>
      </c>
    </row>
    <row r="31" spans="1:15" ht="16.5" thickTop="1" thickBot="1" x14ac:dyDescent="0.25">
      <c r="A31" s="636" t="s">
        <v>761</v>
      </c>
      <c r="B31" s="148">
        <f t="shared" si="0"/>
        <v>2</v>
      </c>
      <c r="C31" s="155">
        <f>SUM('ID5-2'!C31+'ID-5-1'!C31)</f>
        <v>0</v>
      </c>
      <c r="D31" s="155">
        <f>SUM('ID5-2'!D31+'ID-5-1'!D31)</f>
        <v>0</v>
      </c>
      <c r="E31" s="155">
        <f>SUM('ID5-2'!E31+'ID-5-1'!E31)</f>
        <v>0</v>
      </c>
      <c r="F31" s="155">
        <f>SUM('ID5-2'!F31+'ID-5-1'!F31)</f>
        <v>0</v>
      </c>
      <c r="G31" s="155">
        <f>SUM('ID5-2'!G31+'ID-5-1'!G31)</f>
        <v>1</v>
      </c>
      <c r="H31" s="155">
        <f>SUM('ID5-2'!H31+'ID-5-1'!H31)</f>
        <v>0</v>
      </c>
      <c r="I31" s="155">
        <v>1</v>
      </c>
      <c r="J31" s="155">
        <f>SUM('ID5-2'!J31+'ID-5-1'!J31)</f>
        <v>0</v>
      </c>
      <c r="K31" s="155">
        <f>SUM('ID5-2'!K31+'ID-5-1'!K31)</f>
        <v>0</v>
      </c>
      <c r="L31" s="155">
        <f>SUM('ID5-2'!L31+'ID-5-1'!L31)</f>
        <v>0</v>
      </c>
      <c r="M31" s="155">
        <f>SUM('ID5-2'!M31+'ID-5-1'!M31)</f>
        <v>0</v>
      </c>
      <c r="N31" s="155">
        <f>SUM('ID5-2'!N31+'ID-5-1'!N31)</f>
        <v>0</v>
      </c>
      <c r="O31" s="630" t="s">
        <v>759</v>
      </c>
    </row>
    <row r="32" spans="1:15" ht="15.75" thickTop="1" x14ac:dyDescent="0.2">
      <c r="A32" s="639" t="s">
        <v>69</v>
      </c>
      <c r="B32" s="329">
        <f t="shared" si="0"/>
        <v>11</v>
      </c>
      <c r="C32" s="640">
        <f>SUM('ID5-2'!C32+'ID-5-1'!C32)</f>
        <v>1</v>
      </c>
      <c r="D32" s="640">
        <f>SUM('ID5-2'!D32+'ID-5-1'!D32)</f>
        <v>1</v>
      </c>
      <c r="E32" s="640">
        <f>SUM('ID5-2'!E32+'ID-5-1'!E32)</f>
        <v>1</v>
      </c>
      <c r="F32" s="640">
        <f>SUM('ID5-2'!F32+'ID-5-1'!F32)</f>
        <v>0</v>
      </c>
      <c r="G32" s="640">
        <f>SUM('ID5-2'!G32+'ID-5-1'!G32)</f>
        <v>1</v>
      </c>
      <c r="H32" s="640">
        <f>SUM('ID5-2'!H32+'ID-5-1'!H32)</f>
        <v>7</v>
      </c>
      <c r="I32" s="640">
        <v>0</v>
      </c>
      <c r="J32" s="640">
        <f>SUM('ID5-2'!J32+'ID-5-1'!J32)</f>
        <v>0</v>
      </c>
      <c r="K32" s="640">
        <f>SUM('ID5-2'!K32+'ID-5-1'!K32)</f>
        <v>0</v>
      </c>
      <c r="L32" s="640">
        <f>SUM('ID5-2'!L32+'ID-5-1'!L32)</f>
        <v>0</v>
      </c>
      <c r="M32" s="640">
        <f>SUM('ID5-2'!M32+'ID-5-1'!M32)</f>
        <v>0</v>
      </c>
      <c r="N32" s="640">
        <f>SUM('ID5-2'!N32+'ID-5-1'!N32)</f>
        <v>0</v>
      </c>
      <c r="O32" s="641" t="s">
        <v>70</v>
      </c>
    </row>
    <row r="33" spans="1:15" ht="30" customHeight="1" x14ac:dyDescent="0.2">
      <c r="A33" s="500" t="s">
        <v>42</v>
      </c>
      <c r="B33" s="205">
        <f>SUM(B8:B32)</f>
        <v>149</v>
      </c>
      <c r="C33" s="205">
        <f>SUM(C8:C32)</f>
        <v>16</v>
      </c>
      <c r="D33" s="205">
        <f>SUM(D8:D32)</f>
        <v>9</v>
      </c>
      <c r="E33" s="205">
        <f>SUM(E8:E32)</f>
        <v>17</v>
      </c>
      <c r="F33" s="205">
        <f t="shared" ref="F33:L33" si="1">SUM(F8:F32)</f>
        <v>12</v>
      </c>
      <c r="G33" s="205">
        <f t="shared" si="1"/>
        <v>9</v>
      </c>
      <c r="H33" s="205">
        <f t="shared" si="1"/>
        <v>20</v>
      </c>
      <c r="I33" s="205">
        <f t="shared" si="1"/>
        <v>11</v>
      </c>
      <c r="J33" s="205">
        <f t="shared" si="1"/>
        <v>13</v>
      </c>
      <c r="K33" s="205">
        <f t="shared" si="1"/>
        <v>7</v>
      </c>
      <c r="L33" s="205">
        <f t="shared" si="1"/>
        <v>16</v>
      </c>
      <c r="M33" s="205">
        <f>SUM(M8:M32)</f>
        <v>9</v>
      </c>
      <c r="N33" s="205">
        <f>SUM(N8:N32)</f>
        <v>12</v>
      </c>
      <c r="O33" s="532" t="s">
        <v>43</v>
      </c>
    </row>
    <row r="34" spans="1:1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90"/>
  <dimension ref="A1:N21"/>
  <sheetViews>
    <sheetView view="pageBreakPreview" topLeftCell="A2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27" style="38" customWidth="1"/>
    <col min="2" max="5" width="11" style="38" customWidth="1"/>
    <col min="6" max="6" width="25.42578125" style="38" customWidth="1"/>
    <col min="7" max="7" width="9.85546875" style="25" bestFit="1" customWidth="1"/>
    <col min="8" max="8" width="7" style="25" bestFit="1" customWidth="1"/>
    <col min="9" max="9" width="8.42578125" style="25" bestFit="1" customWidth="1"/>
    <col min="10" max="10" width="9.85546875" style="25" bestFit="1" customWidth="1"/>
    <col min="11" max="11" width="7" style="25" bestFit="1" customWidth="1"/>
    <col min="12" max="12" width="8.42578125" style="25" bestFit="1" customWidth="1"/>
    <col min="13" max="13" width="9.85546875" style="25" bestFit="1" customWidth="1"/>
    <col min="14" max="14" width="7" style="25" bestFit="1" customWidth="1"/>
    <col min="15" max="257" width="9.140625" style="25"/>
    <col min="258" max="258" width="35.7109375" style="25" customWidth="1"/>
    <col min="259" max="261" width="15.7109375" style="25" customWidth="1"/>
    <col min="262" max="262" width="35.7109375" style="25" customWidth="1"/>
    <col min="263" max="263" width="9.85546875" style="25" bestFit="1" customWidth="1"/>
    <col min="264" max="264" width="7" style="25" bestFit="1" customWidth="1"/>
    <col min="265" max="265" width="8.42578125" style="25" bestFit="1" customWidth="1"/>
    <col min="266" max="266" width="9.85546875" style="25" bestFit="1" customWidth="1"/>
    <col min="267" max="267" width="7" style="25" bestFit="1" customWidth="1"/>
    <col min="268" max="268" width="8.42578125" style="25" bestFit="1" customWidth="1"/>
    <col min="269" max="269" width="9.85546875" style="25" bestFit="1" customWidth="1"/>
    <col min="270" max="270" width="7" style="25" bestFit="1" customWidth="1"/>
    <col min="271" max="513" width="9.140625" style="25"/>
    <col min="514" max="514" width="35.7109375" style="25" customWidth="1"/>
    <col min="515" max="517" width="15.7109375" style="25" customWidth="1"/>
    <col min="518" max="518" width="35.7109375" style="25" customWidth="1"/>
    <col min="519" max="519" width="9.85546875" style="25" bestFit="1" customWidth="1"/>
    <col min="520" max="520" width="7" style="25" bestFit="1" customWidth="1"/>
    <col min="521" max="521" width="8.42578125" style="25" bestFit="1" customWidth="1"/>
    <col min="522" max="522" width="9.85546875" style="25" bestFit="1" customWidth="1"/>
    <col min="523" max="523" width="7" style="25" bestFit="1" customWidth="1"/>
    <col min="524" max="524" width="8.42578125" style="25" bestFit="1" customWidth="1"/>
    <col min="525" max="525" width="9.85546875" style="25" bestFit="1" customWidth="1"/>
    <col min="526" max="526" width="7" style="25" bestFit="1" customWidth="1"/>
    <col min="527" max="769" width="9.140625" style="25"/>
    <col min="770" max="770" width="35.7109375" style="25" customWidth="1"/>
    <col min="771" max="773" width="15.7109375" style="25" customWidth="1"/>
    <col min="774" max="774" width="35.7109375" style="25" customWidth="1"/>
    <col min="775" max="775" width="9.85546875" style="25" bestFit="1" customWidth="1"/>
    <col min="776" max="776" width="7" style="25" bestFit="1" customWidth="1"/>
    <col min="777" max="777" width="8.42578125" style="25" bestFit="1" customWidth="1"/>
    <col min="778" max="778" width="9.85546875" style="25" bestFit="1" customWidth="1"/>
    <col min="779" max="779" width="7" style="25" bestFit="1" customWidth="1"/>
    <col min="780" max="780" width="8.42578125" style="25" bestFit="1" customWidth="1"/>
    <col min="781" max="781" width="9.85546875" style="25" bestFit="1" customWidth="1"/>
    <col min="782" max="782" width="7" style="25" bestFit="1" customWidth="1"/>
    <col min="783" max="1025" width="9.140625" style="25"/>
    <col min="1026" max="1026" width="35.7109375" style="25" customWidth="1"/>
    <col min="1027" max="1029" width="15.7109375" style="25" customWidth="1"/>
    <col min="1030" max="1030" width="35.7109375" style="25" customWidth="1"/>
    <col min="1031" max="1031" width="9.85546875" style="25" bestFit="1" customWidth="1"/>
    <col min="1032" max="1032" width="7" style="25" bestFit="1" customWidth="1"/>
    <col min="1033" max="1033" width="8.42578125" style="25" bestFit="1" customWidth="1"/>
    <col min="1034" max="1034" width="9.85546875" style="25" bestFit="1" customWidth="1"/>
    <col min="1035" max="1035" width="7" style="25" bestFit="1" customWidth="1"/>
    <col min="1036" max="1036" width="8.42578125" style="25" bestFit="1" customWidth="1"/>
    <col min="1037" max="1037" width="9.85546875" style="25" bestFit="1" customWidth="1"/>
    <col min="1038" max="1038" width="7" style="25" bestFit="1" customWidth="1"/>
    <col min="1039" max="1281" width="9.140625" style="25"/>
    <col min="1282" max="1282" width="35.7109375" style="25" customWidth="1"/>
    <col min="1283" max="1285" width="15.7109375" style="25" customWidth="1"/>
    <col min="1286" max="1286" width="35.7109375" style="25" customWidth="1"/>
    <col min="1287" max="1287" width="9.85546875" style="25" bestFit="1" customWidth="1"/>
    <col min="1288" max="1288" width="7" style="25" bestFit="1" customWidth="1"/>
    <col min="1289" max="1289" width="8.42578125" style="25" bestFit="1" customWidth="1"/>
    <col min="1290" max="1290" width="9.85546875" style="25" bestFit="1" customWidth="1"/>
    <col min="1291" max="1291" width="7" style="25" bestFit="1" customWidth="1"/>
    <col min="1292" max="1292" width="8.42578125" style="25" bestFit="1" customWidth="1"/>
    <col min="1293" max="1293" width="9.85546875" style="25" bestFit="1" customWidth="1"/>
    <col min="1294" max="1294" width="7" style="25" bestFit="1" customWidth="1"/>
    <col min="1295" max="1537" width="9.140625" style="25"/>
    <col min="1538" max="1538" width="35.7109375" style="25" customWidth="1"/>
    <col min="1539" max="1541" width="15.7109375" style="25" customWidth="1"/>
    <col min="1542" max="1542" width="35.7109375" style="25" customWidth="1"/>
    <col min="1543" max="1543" width="9.85546875" style="25" bestFit="1" customWidth="1"/>
    <col min="1544" max="1544" width="7" style="25" bestFit="1" customWidth="1"/>
    <col min="1545" max="1545" width="8.42578125" style="25" bestFit="1" customWidth="1"/>
    <col min="1546" max="1546" width="9.85546875" style="25" bestFit="1" customWidth="1"/>
    <col min="1547" max="1547" width="7" style="25" bestFit="1" customWidth="1"/>
    <col min="1548" max="1548" width="8.42578125" style="25" bestFit="1" customWidth="1"/>
    <col min="1549" max="1549" width="9.85546875" style="25" bestFit="1" customWidth="1"/>
    <col min="1550" max="1550" width="7" style="25" bestFit="1" customWidth="1"/>
    <col min="1551" max="1793" width="9.140625" style="25"/>
    <col min="1794" max="1794" width="35.7109375" style="25" customWidth="1"/>
    <col min="1795" max="1797" width="15.7109375" style="25" customWidth="1"/>
    <col min="1798" max="1798" width="35.7109375" style="25" customWidth="1"/>
    <col min="1799" max="1799" width="9.85546875" style="25" bestFit="1" customWidth="1"/>
    <col min="1800" max="1800" width="7" style="25" bestFit="1" customWidth="1"/>
    <col min="1801" max="1801" width="8.42578125" style="25" bestFit="1" customWidth="1"/>
    <col min="1802" max="1802" width="9.85546875" style="25" bestFit="1" customWidth="1"/>
    <col min="1803" max="1803" width="7" style="25" bestFit="1" customWidth="1"/>
    <col min="1804" max="1804" width="8.42578125" style="25" bestFit="1" customWidth="1"/>
    <col min="1805" max="1805" width="9.85546875" style="25" bestFit="1" customWidth="1"/>
    <col min="1806" max="1806" width="7" style="25" bestFit="1" customWidth="1"/>
    <col min="1807" max="2049" width="9.140625" style="25"/>
    <col min="2050" max="2050" width="35.7109375" style="25" customWidth="1"/>
    <col min="2051" max="2053" width="15.7109375" style="25" customWidth="1"/>
    <col min="2054" max="2054" width="35.7109375" style="25" customWidth="1"/>
    <col min="2055" max="2055" width="9.85546875" style="25" bestFit="1" customWidth="1"/>
    <col min="2056" max="2056" width="7" style="25" bestFit="1" customWidth="1"/>
    <col min="2057" max="2057" width="8.42578125" style="25" bestFit="1" customWidth="1"/>
    <col min="2058" max="2058" width="9.85546875" style="25" bestFit="1" customWidth="1"/>
    <col min="2059" max="2059" width="7" style="25" bestFit="1" customWidth="1"/>
    <col min="2060" max="2060" width="8.42578125" style="25" bestFit="1" customWidth="1"/>
    <col min="2061" max="2061" width="9.85546875" style="25" bestFit="1" customWidth="1"/>
    <col min="2062" max="2062" width="7" style="25" bestFit="1" customWidth="1"/>
    <col min="2063" max="2305" width="9.140625" style="25"/>
    <col min="2306" max="2306" width="35.7109375" style="25" customWidth="1"/>
    <col min="2307" max="2309" width="15.7109375" style="25" customWidth="1"/>
    <col min="2310" max="2310" width="35.7109375" style="25" customWidth="1"/>
    <col min="2311" max="2311" width="9.85546875" style="25" bestFit="1" customWidth="1"/>
    <col min="2312" max="2312" width="7" style="25" bestFit="1" customWidth="1"/>
    <col min="2313" max="2313" width="8.42578125" style="25" bestFit="1" customWidth="1"/>
    <col min="2314" max="2314" width="9.85546875" style="25" bestFit="1" customWidth="1"/>
    <col min="2315" max="2315" width="7" style="25" bestFit="1" customWidth="1"/>
    <col min="2316" max="2316" width="8.42578125" style="25" bestFit="1" customWidth="1"/>
    <col min="2317" max="2317" width="9.85546875" style="25" bestFit="1" customWidth="1"/>
    <col min="2318" max="2318" width="7" style="25" bestFit="1" customWidth="1"/>
    <col min="2319" max="2561" width="9.140625" style="25"/>
    <col min="2562" max="2562" width="35.7109375" style="25" customWidth="1"/>
    <col min="2563" max="2565" width="15.7109375" style="25" customWidth="1"/>
    <col min="2566" max="2566" width="35.7109375" style="25" customWidth="1"/>
    <col min="2567" max="2567" width="9.85546875" style="25" bestFit="1" customWidth="1"/>
    <col min="2568" max="2568" width="7" style="25" bestFit="1" customWidth="1"/>
    <col min="2569" max="2569" width="8.42578125" style="25" bestFit="1" customWidth="1"/>
    <col min="2570" max="2570" width="9.85546875" style="25" bestFit="1" customWidth="1"/>
    <col min="2571" max="2571" width="7" style="25" bestFit="1" customWidth="1"/>
    <col min="2572" max="2572" width="8.42578125" style="25" bestFit="1" customWidth="1"/>
    <col min="2573" max="2573" width="9.85546875" style="25" bestFit="1" customWidth="1"/>
    <col min="2574" max="2574" width="7" style="25" bestFit="1" customWidth="1"/>
    <col min="2575" max="2817" width="9.140625" style="25"/>
    <col min="2818" max="2818" width="35.7109375" style="25" customWidth="1"/>
    <col min="2819" max="2821" width="15.7109375" style="25" customWidth="1"/>
    <col min="2822" max="2822" width="35.7109375" style="25" customWidth="1"/>
    <col min="2823" max="2823" width="9.85546875" style="25" bestFit="1" customWidth="1"/>
    <col min="2824" max="2824" width="7" style="25" bestFit="1" customWidth="1"/>
    <col min="2825" max="2825" width="8.42578125" style="25" bestFit="1" customWidth="1"/>
    <col min="2826" max="2826" width="9.85546875" style="25" bestFit="1" customWidth="1"/>
    <col min="2827" max="2827" width="7" style="25" bestFit="1" customWidth="1"/>
    <col min="2828" max="2828" width="8.42578125" style="25" bestFit="1" customWidth="1"/>
    <col min="2829" max="2829" width="9.85546875" style="25" bestFit="1" customWidth="1"/>
    <col min="2830" max="2830" width="7" style="25" bestFit="1" customWidth="1"/>
    <col min="2831" max="3073" width="9.140625" style="25"/>
    <col min="3074" max="3074" width="35.7109375" style="25" customWidth="1"/>
    <col min="3075" max="3077" width="15.7109375" style="25" customWidth="1"/>
    <col min="3078" max="3078" width="35.7109375" style="25" customWidth="1"/>
    <col min="3079" max="3079" width="9.85546875" style="25" bestFit="1" customWidth="1"/>
    <col min="3080" max="3080" width="7" style="25" bestFit="1" customWidth="1"/>
    <col min="3081" max="3081" width="8.42578125" style="25" bestFit="1" customWidth="1"/>
    <col min="3082" max="3082" width="9.85546875" style="25" bestFit="1" customWidth="1"/>
    <col min="3083" max="3083" width="7" style="25" bestFit="1" customWidth="1"/>
    <col min="3084" max="3084" width="8.42578125" style="25" bestFit="1" customWidth="1"/>
    <col min="3085" max="3085" width="9.85546875" style="25" bestFit="1" customWidth="1"/>
    <col min="3086" max="3086" width="7" style="25" bestFit="1" customWidth="1"/>
    <col min="3087" max="3329" width="9.140625" style="25"/>
    <col min="3330" max="3330" width="35.7109375" style="25" customWidth="1"/>
    <col min="3331" max="3333" width="15.7109375" style="25" customWidth="1"/>
    <col min="3334" max="3334" width="35.7109375" style="25" customWidth="1"/>
    <col min="3335" max="3335" width="9.85546875" style="25" bestFit="1" customWidth="1"/>
    <col min="3336" max="3336" width="7" style="25" bestFit="1" customWidth="1"/>
    <col min="3337" max="3337" width="8.42578125" style="25" bestFit="1" customWidth="1"/>
    <col min="3338" max="3338" width="9.85546875" style="25" bestFit="1" customWidth="1"/>
    <col min="3339" max="3339" width="7" style="25" bestFit="1" customWidth="1"/>
    <col min="3340" max="3340" width="8.42578125" style="25" bestFit="1" customWidth="1"/>
    <col min="3341" max="3341" width="9.85546875" style="25" bestFit="1" customWidth="1"/>
    <col min="3342" max="3342" width="7" style="25" bestFit="1" customWidth="1"/>
    <col min="3343" max="3585" width="9.140625" style="25"/>
    <col min="3586" max="3586" width="35.7109375" style="25" customWidth="1"/>
    <col min="3587" max="3589" width="15.7109375" style="25" customWidth="1"/>
    <col min="3590" max="3590" width="35.7109375" style="25" customWidth="1"/>
    <col min="3591" max="3591" width="9.85546875" style="25" bestFit="1" customWidth="1"/>
    <col min="3592" max="3592" width="7" style="25" bestFit="1" customWidth="1"/>
    <col min="3593" max="3593" width="8.42578125" style="25" bestFit="1" customWidth="1"/>
    <col min="3594" max="3594" width="9.85546875" style="25" bestFit="1" customWidth="1"/>
    <col min="3595" max="3595" width="7" style="25" bestFit="1" customWidth="1"/>
    <col min="3596" max="3596" width="8.42578125" style="25" bestFit="1" customWidth="1"/>
    <col min="3597" max="3597" width="9.85546875" style="25" bestFit="1" customWidth="1"/>
    <col min="3598" max="3598" width="7" style="25" bestFit="1" customWidth="1"/>
    <col min="3599" max="3841" width="9.140625" style="25"/>
    <col min="3842" max="3842" width="35.7109375" style="25" customWidth="1"/>
    <col min="3843" max="3845" width="15.7109375" style="25" customWidth="1"/>
    <col min="3846" max="3846" width="35.7109375" style="25" customWidth="1"/>
    <col min="3847" max="3847" width="9.85546875" style="25" bestFit="1" customWidth="1"/>
    <col min="3848" max="3848" width="7" style="25" bestFit="1" customWidth="1"/>
    <col min="3849" max="3849" width="8.42578125" style="25" bestFit="1" customWidth="1"/>
    <col min="3850" max="3850" width="9.85546875" style="25" bestFit="1" customWidth="1"/>
    <col min="3851" max="3851" width="7" style="25" bestFit="1" customWidth="1"/>
    <col min="3852" max="3852" width="8.42578125" style="25" bestFit="1" customWidth="1"/>
    <col min="3853" max="3853" width="9.85546875" style="25" bestFit="1" customWidth="1"/>
    <col min="3854" max="3854" width="7" style="25" bestFit="1" customWidth="1"/>
    <col min="3855" max="4097" width="9.140625" style="25"/>
    <col min="4098" max="4098" width="35.7109375" style="25" customWidth="1"/>
    <col min="4099" max="4101" width="15.7109375" style="25" customWidth="1"/>
    <col min="4102" max="4102" width="35.7109375" style="25" customWidth="1"/>
    <col min="4103" max="4103" width="9.85546875" style="25" bestFit="1" customWidth="1"/>
    <col min="4104" max="4104" width="7" style="25" bestFit="1" customWidth="1"/>
    <col min="4105" max="4105" width="8.42578125" style="25" bestFit="1" customWidth="1"/>
    <col min="4106" max="4106" width="9.85546875" style="25" bestFit="1" customWidth="1"/>
    <col min="4107" max="4107" width="7" style="25" bestFit="1" customWidth="1"/>
    <col min="4108" max="4108" width="8.42578125" style="25" bestFit="1" customWidth="1"/>
    <col min="4109" max="4109" width="9.85546875" style="25" bestFit="1" customWidth="1"/>
    <col min="4110" max="4110" width="7" style="25" bestFit="1" customWidth="1"/>
    <col min="4111" max="4353" width="9.140625" style="25"/>
    <col min="4354" max="4354" width="35.7109375" style="25" customWidth="1"/>
    <col min="4355" max="4357" width="15.7109375" style="25" customWidth="1"/>
    <col min="4358" max="4358" width="35.7109375" style="25" customWidth="1"/>
    <col min="4359" max="4359" width="9.85546875" style="25" bestFit="1" customWidth="1"/>
    <col min="4360" max="4360" width="7" style="25" bestFit="1" customWidth="1"/>
    <col min="4361" max="4361" width="8.42578125" style="25" bestFit="1" customWidth="1"/>
    <col min="4362" max="4362" width="9.85546875" style="25" bestFit="1" customWidth="1"/>
    <col min="4363" max="4363" width="7" style="25" bestFit="1" customWidth="1"/>
    <col min="4364" max="4364" width="8.42578125" style="25" bestFit="1" customWidth="1"/>
    <col min="4365" max="4365" width="9.85546875" style="25" bestFit="1" customWidth="1"/>
    <col min="4366" max="4366" width="7" style="25" bestFit="1" customWidth="1"/>
    <col min="4367" max="4609" width="9.140625" style="25"/>
    <col min="4610" max="4610" width="35.7109375" style="25" customWidth="1"/>
    <col min="4611" max="4613" width="15.7109375" style="25" customWidth="1"/>
    <col min="4614" max="4614" width="35.7109375" style="25" customWidth="1"/>
    <col min="4615" max="4615" width="9.85546875" style="25" bestFit="1" customWidth="1"/>
    <col min="4616" max="4616" width="7" style="25" bestFit="1" customWidth="1"/>
    <col min="4617" max="4617" width="8.42578125" style="25" bestFit="1" customWidth="1"/>
    <col min="4618" max="4618" width="9.85546875" style="25" bestFit="1" customWidth="1"/>
    <col min="4619" max="4619" width="7" style="25" bestFit="1" customWidth="1"/>
    <col min="4620" max="4620" width="8.42578125" style="25" bestFit="1" customWidth="1"/>
    <col min="4621" max="4621" width="9.85546875" style="25" bestFit="1" customWidth="1"/>
    <col min="4622" max="4622" width="7" style="25" bestFit="1" customWidth="1"/>
    <col min="4623" max="4865" width="9.140625" style="25"/>
    <col min="4866" max="4866" width="35.7109375" style="25" customWidth="1"/>
    <col min="4867" max="4869" width="15.7109375" style="25" customWidth="1"/>
    <col min="4870" max="4870" width="35.7109375" style="25" customWidth="1"/>
    <col min="4871" max="4871" width="9.85546875" style="25" bestFit="1" customWidth="1"/>
    <col min="4872" max="4872" width="7" style="25" bestFit="1" customWidth="1"/>
    <col min="4873" max="4873" width="8.42578125" style="25" bestFit="1" customWidth="1"/>
    <col min="4874" max="4874" width="9.85546875" style="25" bestFit="1" customWidth="1"/>
    <col min="4875" max="4875" width="7" style="25" bestFit="1" customWidth="1"/>
    <col min="4876" max="4876" width="8.42578125" style="25" bestFit="1" customWidth="1"/>
    <col min="4877" max="4877" width="9.85546875" style="25" bestFit="1" customWidth="1"/>
    <col min="4878" max="4878" width="7" style="25" bestFit="1" customWidth="1"/>
    <col min="4879" max="5121" width="9.140625" style="25"/>
    <col min="5122" max="5122" width="35.7109375" style="25" customWidth="1"/>
    <col min="5123" max="5125" width="15.7109375" style="25" customWidth="1"/>
    <col min="5126" max="5126" width="35.7109375" style="25" customWidth="1"/>
    <col min="5127" max="5127" width="9.85546875" style="25" bestFit="1" customWidth="1"/>
    <col min="5128" max="5128" width="7" style="25" bestFit="1" customWidth="1"/>
    <col min="5129" max="5129" width="8.42578125" style="25" bestFit="1" customWidth="1"/>
    <col min="5130" max="5130" width="9.85546875" style="25" bestFit="1" customWidth="1"/>
    <col min="5131" max="5131" width="7" style="25" bestFit="1" customWidth="1"/>
    <col min="5132" max="5132" width="8.42578125" style="25" bestFit="1" customWidth="1"/>
    <col min="5133" max="5133" width="9.85546875" style="25" bestFit="1" customWidth="1"/>
    <col min="5134" max="5134" width="7" style="25" bestFit="1" customWidth="1"/>
    <col min="5135" max="5377" width="9.140625" style="25"/>
    <col min="5378" max="5378" width="35.7109375" style="25" customWidth="1"/>
    <col min="5379" max="5381" width="15.7109375" style="25" customWidth="1"/>
    <col min="5382" max="5382" width="35.7109375" style="25" customWidth="1"/>
    <col min="5383" max="5383" width="9.85546875" style="25" bestFit="1" customWidth="1"/>
    <col min="5384" max="5384" width="7" style="25" bestFit="1" customWidth="1"/>
    <col min="5385" max="5385" width="8.42578125" style="25" bestFit="1" customWidth="1"/>
    <col min="5386" max="5386" width="9.85546875" style="25" bestFit="1" customWidth="1"/>
    <col min="5387" max="5387" width="7" style="25" bestFit="1" customWidth="1"/>
    <col min="5388" max="5388" width="8.42578125" style="25" bestFit="1" customWidth="1"/>
    <col min="5389" max="5389" width="9.85546875" style="25" bestFit="1" customWidth="1"/>
    <col min="5390" max="5390" width="7" style="25" bestFit="1" customWidth="1"/>
    <col min="5391" max="5633" width="9.140625" style="25"/>
    <col min="5634" max="5634" width="35.7109375" style="25" customWidth="1"/>
    <col min="5635" max="5637" width="15.7109375" style="25" customWidth="1"/>
    <col min="5638" max="5638" width="35.7109375" style="25" customWidth="1"/>
    <col min="5639" max="5639" width="9.85546875" style="25" bestFit="1" customWidth="1"/>
    <col min="5640" max="5640" width="7" style="25" bestFit="1" customWidth="1"/>
    <col min="5641" max="5641" width="8.42578125" style="25" bestFit="1" customWidth="1"/>
    <col min="5642" max="5642" width="9.85546875" style="25" bestFit="1" customWidth="1"/>
    <col min="5643" max="5643" width="7" style="25" bestFit="1" customWidth="1"/>
    <col min="5644" max="5644" width="8.42578125" style="25" bestFit="1" customWidth="1"/>
    <col min="5645" max="5645" width="9.85546875" style="25" bestFit="1" customWidth="1"/>
    <col min="5646" max="5646" width="7" style="25" bestFit="1" customWidth="1"/>
    <col min="5647" max="5889" width="9.140625" style="25"/>
    <col min="5890" max="5890" width="35.7109375" style="25" customWidth="1"/>
    <col min="5891" max="5893" width="15.7109375" style="25" customWidth="1"/>
    <col min="5894" max="5894" width="35.7109375" style="25" customWidth="1"/>
    <col min="5895" max="5895" width="9.85546875" style="25" bestFit="1" customWidth="1"/>
    <col min="5896" max="5896" width="7" style="25" bestFit="1" customWidth="1"/>
    <col min="5897" max="5897" width="8.42578125" style="25" bestFit="1" customWidth="1"/>
    <col min="5898" max="5898" width="9.85546875" style="25" bestFit="1" customWidth="1"/>
    <col min="5899" max="5899" width="7" style="25" bestFit="1" customWidth="1"/>
    <col min="5900" max="5900" width="8.42578125" style="25" bestFit="1" customWidth="1"/>
    <col min="5901" max="5901" width="9.85546875" style="25" bestFit="1" customWidth="1"/>
    <col min="5902" max="5902" width="7" style="25" bestFit="1" customWidth="1"/>
    <col min="5903" max="6145" width="9.140625" style="25"/>
    <col min="6146" max="6146" width="35.7109375" style="25" customWidth="1"/>
    <col min="6147" max="6149" width="15.7109375" style="25" customWidth="1"/>
    <col min="6150" max="6150" width="35.7109375" style="25" customWidth="1"/>
    <col min="6151" max="6151" width="9.85546875" style="25" bestFit="1" customWidth="1"/>
    <col min="6152" max="6152" width="7" style="25" bestFit="1" customWidth="1"/>
    <col min="6153" max="6153" width="8.42578125" style="25" bestFit="1" customWidth="1"/>
    <col min="6154" max="6154" width="9.85546875" style="25" bestFit="1" customWidth="1"/>
    <col min="6155" max="6155" width="7" style="25" bestFit="1" customWidth="1"/>
    <col min="6156" max="6156" width="8.42578125" style="25" bestFit="1" customWidth="1"/>
    <col min="6157" max="6157" width="9.85546875" style="25" bestFit="1" customWidth="1"/>
    <col min="6158" max="6158" width="7" style="25" bestFit="1" customWidth="1"/>
    <col min="6159" max="6401" width="9.140625" style="25"/>
    <col min="6402" max="6402" width="35.7109375" style="25" customWidth="1"/>
    <col min="6403" max="6405" width="15.7109375" style="25" customWidth="1"/>
    <col min="6406" max="6406" width="35.7109375" style="25" customWidth="1"/>
    <col min="6407" max="6407" width="9.85546875" style="25" bestFit="1" customWidth="1"/>
    <col min="6408" max="6408" width="7" style="25" bestFit="1" customWidth="1"/>
    <col min="6409" max="6409" width="8.42578125" style="25" bestFit="1" customWidth="1"/>
    <col min="6410" max="6410" width="9.85546875" style="25" bestFit="1" customWidth="1"/>
    <col min="6411" max="6411" width="7" style="25" bestFit="1" customWidth="1"/>
    <col min="6412" max="6412" width="8.42578125" style="25" bestFit="1" customWidth="1"/>
    <col min="6413" max="6413" width="9.85546875" style="25" bestFit="1" customWidth="1"/>
    <col min="6414" max="6414" width="7" style="25" bestFit="1" customWidth="1"/>
    <col min="6415" max="6657" width="9.140625" style="25"/>
    <col min="6658" max="6658" width="35.7109375" style="25" customWidth="1"/>
    <col min="6659" max="6661" width="15.7109375" style="25" customWidth="1"/>
    <col min="6662" max="6662" width="35.7109375" style="25" customWidth="1"/>
    <col min="6663" max="6663" width="9.85546875" style="25" bestFit="1" customWidth="1"/>
    <col min="6664" max="6664" width="7" style="25" bestFit="1" customWidth="1"/>
    <col min="6665" max="6665" width="8.42578125" style="25" bestFit="1" customWidth="1"/>
    <col min="6666" max="6666" width="9.85546875" style="25" bestFit="1" customWidth="1"/>
    <col min="6667" max="6667" width="7" style="25" bestFit="1" customWidth="1"/>
    <col min="6668" max="6668" width="8.42578125" style="25" bestFit="1" customWidth="1"/>
    <col min="6669" max="6669" width="9.85546875" style="25" bestFit="1" customWidth="1"/>
    <col min="6670" max="6670" width="7" style="25" bestFit="1" customWidth="1"/>
    <col min="6671" max="6913" width="9.140625" style="25"/>
    <col min="6914" max="6914" width="35.7109375" style="25" customWidth="1"/>
    <col min="6915" max="6917" width="15.7109375" style="25" customWidth="1"/>
    <col min="6918" max="6918" width="35.7109375" style="25" customWidth="1"/>
    <col min="6919" max="6919" width="9.85546875" style="25" bestFit="1" customWidth="1"/>
    <col min="6920" max="6920" width="7" style="25" bestFit="1" customWidth="1"/>
    <col min="6921" max="6921" width="8.42578125" style="25" bestFit="1" customWidth="1"/>
    <col min="6922" max="6922" width="9.85546875" style="25" bestFit="1" customWidth="1"/>
    <col min="6923" max="6923" width="7" style="25" bestFit="1" customWidth="1"/>
    <col min="6924" max="6924" width="8.42578125" style="25" bestFit="1" customWidth="1"/>
    <col min="6925" max="6925" width="9.85546875" style="25" bestFit="1" customWidth="1"/>
    <col min="6926" max="6926" width="7" style="25" bestFit="1" customWidth="1"/>
    <col min="6927" max="7169" width="9.140625" style="25"/>
    <col min="7170" max="7170" width="35.7109375" style="25" customWidth="1"/>
    <col min="7171" max="7173" width="15.7109375" style="25" customWidth="1"/>
    <col min="7174" max="7174" width="35.7109375" style="25" customWidth="1"/>
    <col min="7175" max="7175" width="9.85546875" style="25" bestFit="1" customWidth="1"/>
    <col min="7176" max="7176" width="7" style="25" bestFit="1" customWidth="1"/>
    <col min="7177" max="7177" width="8.42578125" style="25" bestFit="1" customWidth="1"/>
    <col min="7178" max="7178" width="9.85546875" style="25" bestFit="1" customWidth="1"/>
    <col min="7179" max="7179" width="7" style="25" bestFit="1" customWidth="1"/>
    <col min="7180" max="7180" width="8.42578125" style="25" bestFit="1" customWidth="1"/>
    <col min="7181" max="7181" width="9.85546875" style="25" bestFit="1" customWidth="1"/>
    <col min="7182" max="7182" width="7" style="25" bestFit="1" customWidth="1"/>
    <col min="7183" max="7425" width="9.140625" style="25"/>
    <col min="7426" max="7426" width="35.7109375" style="25" customWidth="1"/>
    <col min="7427" max="7429" width="15.7109375" style="25" customWidth="1"/>
    <col min="7430" max="7430" width="35.7109375" style="25" customWidth="1"/>
    <col min="7431" max="7431" width="9.85546875" style="25" bestFit="1" customWidth="1"/>
    <col min="7432" max="7432" width="7" style="25" bestFit="1" customWidth="1"/>
    <col min="7433" max="7433" width="8.42578125" style="25" bestFit="1" customWidth="1"/>
    <col min="7434" max="7434" width="9.85546875" style="25" bestFit="1" customWidth="1"/>
    <col min="7435" max="7435" width="7" style="25" bestFit="1" customWidth="1"/>
    <col min="7436" max="7436" width="8.42578125" style="25" bestFit="1" customWidth="1"/>
    <col min="7437" max="7437" width="9.85546875" style="25" bestFit="1" customWidth="1"/>
    <col min="7438" max="7438" width="7" style="25" bestFit="1" customWidth="1"/>
    <col min="7439" max="7681" width="9.140625" style="25"/>
    <col min="7682" max="7682" width="35.7109375" style="25" customWidth="1"/>
    <col min="7683" max="7685" width="15.7109375" style="25" customWidth="1"/>
    <col min="7686" max="7686" width="35.7109375" style="25" customWidth="1"/>
    <col min="7687" max="7687" width="9.85546875" style="25" bestFit="1" customWidth="1"/>
    <col min="7688" max="7688" width="7" style="25" bestFit="1" customWidth="1"/>
    <col min="7689" max="7689" width="8.42578125" style="25" bestFit="1" customWidth="1"/>
    <col min="7690" max="7690" width="9.85546875" style="25" bestFit="1" customWidth="1"/>
    <col min="7691" max="7691" width="7" style="25" bestFit="1" customWidth="1"/>
    <col min="7692" max="7692" width="8.42578125" style="25" bestFit="1" customWidth="1"/>
    <col min="7693" max="7693" width="9.85546875" style="25" bestFit="1" customWidth="1"/>
    <col min="7694" max="7694" width="7" style="25" bestFit="1" customWidth="1"/>
    <col min="7695" max="7937" width="9.140625" style="25"/>
    <col min="7938" max="7938" width="35.7109375" style="25" customWidth="1"/>
    <col min="7939" max="7941" width="15.7109375" style="25" customWidth="1"/>
    <col min="7942" max="7942" width="35.7109375" style="25" customWidth="1"/>
    <col min="7943" max="7943" width="9.85546875" style="25" bestFit="1" customWidth="1"/>
    <col min="7944" max="7944" width="7" style="25" bestFit="1" customWidth="1"/>
    <col min="7945" max="7945" width="8.42578125" style="25" bestFit="1" customWidth="1"/>
    <col min="7946" max="7946" width="9.85546875" style="25" bestFit="1" customWidth="1"/>
    <col min="7947" max="7947" width="7" style="25" bestFit="1" customWidth="1"/>
    <col min="7948" max="7948" width="8.42578125" style="25" bestFit="1" customWidth="1"/>
    <col min="7949" max="7949" width="9.85546875" style="25" bestFit="1" customWidth="1"/>
    <col min="7950" max="7950" width="7" style="25" bestFit="1" customWidth="1"/>
    <col min="7951" max="8193" width="9.140625" style="25"/>
    <col min="8194" max="8194" width="35.7109375" style="25" customWidth="1"/>
    <col min="8195" max="8197" width="15.7109375" style="25" customWidth="1"/>
    <col min="8198" max="8198" width="35.7109375" style="25" customWidth="1"/>
    <col min="8199" max="8199" width="9.85546875" style="25" bestFit="1" customWidth="1"/>
    <col min="8200" max="8200" width="7" style="25" bestFit="1" customWidth="1"/>
    <col min="8201" max="8201" width="8.42578125" style="25" bestFit="1" customWidth="1"/>
    <col min="8202" max="8202" width="9.85546875" style="25" bestFit="1" customWidth="1"/>
    <col min="8203" max="8203" width="7" style="25" bestFit="1" customWidth="1"/>
    <col min="8204" max="8204" width="8.42578125" style="25" bestFit="1" customWidth="1"/>
    <col min="8205" max="8205" width="9.85546875" style="25" bestFit="1" customWidth="1"/>
    <col min="8206" max="8206" width="7" style="25" bestFit="1" customWidth="1"/>
    <col min="8207" max="8449" width="9.140625" style="25"/>
    <col min="8450" max="8450" width="35.7109375" style="25" customWidth="1"/>
    <col min="8451" max="8453" width="15.7109375" style="25" customWidth="1"/>
    <col min="8454" max="8454" width="35.7109375" style="25" customWidth="1"/>
    <col min="8455" max="8455" width="9.85546875" style="25" bestFit="1" customWidth="1"/>
    <col min="8456" max="8456" width="7" style="25" bestFit="1" customWidth="1"/>
    <col min="8457" max="8457" width="8.42578125" style="25" bestFit="1" customWidth="1"/>
    <col min="8458" max="8458" width="9.85546875" style="25" bestFit="1" customWidth="1"/>
    <col min="8459" max="8459" width="7" style="25" bestFit="1" customWidth="1"/>
    <col min="8460" max="8460" width="8.42578125" style="25" bestFit="1" customWidth="1"/>
    <col min="8461" max="8461" width="9.85546875" style="25" bestFit="1" customWidth="1"/>
    <col min="8462" max="8462" width="7" style="25" bestFit="1" customWidth="1"/>
    <col min="8463" max="8705" width="9.140625" style="25"/>
    <col min="8706" max="8706" width="35.7109375" style="25" customWidth="1"/>
    <col min="8707" max="8709" width="15.7109375" style="25" customWidth="1"/>
    <col min="8710" max="8710" width="35.7109375" style="25" customWidth="1"/>
    <col min="8711" max="8711" width="9.85546875" style="25" bestFit="1" customWidth="1"/>
    <col min="8712" max="8712" width="7" style="25" bestFit="1" customWidth="1"/>
    <col min="8713" max="8713" width="8.42578125" style="25" bestFit="1" customWidth="1"/>
    <col min="8714" max="8714" width="9.85546875" style="25" bestFit="1" customWidth="1"/>
    <col min="8715" max="8715" width="7" style="25" bestFit="1" customWidth="1"/>
    <col min="8716" max="8716" width="8.42578125" style="25" bestFit="1" customWidth="1"/>
    <col min="8717" max="8717" width="9.85546875" style="25" bestFit="1" customWidth="1"/>
    <col min="8718" max="8718" width="7" style="25" bestFit="1" customWidth="1"/>
    <col min="8719" max="8961" width="9.140625" style="25"/>
    <col min="8962" max="8962" width="35.7109375" style="25" customWidth="1"/>
    <col min="8963" max="8965" width="15.7109375" style="25" customWidth="1"/>
    <col min="8966" max="8966" width="35.7109375" style="25" customWidth="1"/>
    <col min="8967" max="8967" width="9.85546875" style="25" bestFit="1" customWidth="1"/>
    <col min="8968" max="8968" width="7" style="25" bestFit="1" customWidth="1"/>
    <col min="8969" max="8969" width="8.42578125" style="25" bestFit="1" customWidth="1"/>
    <col min="8970" max="8970" width="9.85546875" style="25" bestFit="1" customWidth="1"/>
    <col min="8971" max="8971" width="7" style="25" bestFit="1" customWidth="1"/>
    <col min="8972" max="8972" width="8.42578125" style="25" bestFit="1" customWidth="1"/>
    <col min="8973" max="8973" width="9.85546875" style="25" bestFit="1" customWidth="1"/>
    <col min="8974" max="8974" width="7" style="25" bestFit="1" customWidth="1"/>
    <col min="8975" max="9217" width="9.140625" style="25"/>
    <col min="9218" max="9218" width="35.7109375" style="25" customWidth="1"/>
    <col min="9219" max="9221" width="15.7109375" style="25" customWidth="1"/>
    <col min="9222" max="9222" width="35.7109375" style="25" customWidth="1"/>
    <col min="9223" max="9223" width="9.85546875" style="25" bestFit="1" customWidth="1"/>
    <col min="9224" max="9224" width="7" style="25" bestFit="1" customWidth="1"/>
    <col min="9225" max="9225" width="8.42578125" style="25" bestFit="1" customWidth="1"/>
    <col min="9226" max="9226" width="9.85546875" style="25" bestFit="1" customWidth="1"/>
    <col min="9227" max="9227" width="7" style="25" bestFit="1" customWidth="1"/>
    <col min="9228" max="9228" width="8.42578125" style="25" bestFit="1" customWidth="1"/>
    <col min="9229" max="9229" width="9.85546875" style="25" bestFit="1" customWidth="1"/>
    <col min="9230" max="9230" width="7" style="25" bestFit="1" customWidth="1"/>
    <col min="9231" max="9473" width="9.140625" style="25"/>
    <col min="9474" max="9474" width="35.7109375" style="25" customWidth="1"/>
    <col min="9475" max="9477" width="15.7109375" style="25" customWidth="1"/>
    <col min="9478" max="9478" width="35.7109375" style="25" customWidth="1"/>
    <col min="9479" max="9479" width="9.85546875" style="25" bestFit="1" customWidth="1"/>
    <col min="9480" max="9480" width="7" style="25" bestFit="1" customWidth="1"/>
    <col min="9481" max="9481" width="8.42578125" style="25" bestFit="1" customWidth="1"/>
    <col min="9482" max="9482" width="9.85546875" style="25" bestFit="1" customWidth="1"/>
    <col min="9483" max="9483" width="7" style="25" bestFit="1" customWidth="1"/>
    <col min="9484" max="9484" width="8.42578125" style="25" bestFit="1" customWidth="1"/>
    <col min="9485" max="9485" width="9.85546875" style="25" bestFit="1" customWidth="1"/>
    <col min="9486" max="9486" width="7" style="25" bestFit="1" customWidth="1"/>
    <col min="9487" max="9729" width="9.140625" style="25"/>
    <col min="9730" max="9730" width="35.7109375" style="25" customWidth="1"/>
    <col min="9731" max="9733" width="15.7109375" style="25" customWidth="1"/>
    <col min="9734" max="9734" width="35.7109375" style="25" customWidth="1"/>
    <col min="9735" max="9735" width="9.85546875" style="25" bestFit="1" customWidth="1"/>
    <col min="9736" max="9736" width="7" style="25" bestFit="1" customWidth="1"/>
    <col min="9737" max="9737" width="8.42578125" style="25" bestFit="1" customWidth="1"/>
    <col min="9738" max="9738" width="9.85546875" style="25" bestFit="1" customWidth="1"/>
    <col min="9739" max="9739" width="7" style="25" bestFit="1" customWidth="1"/>
    <col min="9740" max="9740" width="8.42578125" style="25" bestFit="1" customWidth="1"/>
    <col min="9741" max="9741" width="9.85546875" style="25" bestFit="1" customWidth="1"/>
    <col min="9742" max="9742" width="7" style="25" bestFit="1" customWidth="1"/>
    <col min="9743" max="9985" width="9.140625" style="25"/>
    <col min="9986" max="9986" width="35.7109375" style="25" customWidth="1"/>
    <col min="9987" max="9989" width="15.7109375" style="25" customWidth="1"/>
    <col min="9990" max="9990" width="35.7109375" style="25" customWidth="1"/>
    <col min="9991" max="9991" width="9.85546875" style="25" bestFit="1" customWidth="1"/>
    <col min="9992" max="9992" width="7" style="25" bestFit="1" customWidth="1"/>
    <col min="9993" max="9993" width="8.42578125" style="25" bestFit="1" customWidth="1"/>
    <col min="9994" max="9994" width="9.85546875" style="25" bestFit="1" customWidth="1"/>
    <col min="9995" max="9995" width="7" style="25" bestFit="1" customWidth="1"/>
    <col min="9996" max="9996" width="8.42578125" style="25" bestFit="1" customWidth="1"/>
    <col min="9997" max="9997" width="9.85546875" style="25" bestFit="1" customWidth="1"/>
    <col min="9998" max="9998" width="7" style="25" bestFit="1" customWidth="1"/>
    <col min="9999" max="10241" width="9.140625" style="25"/>
    <col min="10242" max="10242" width="35.7109375" style="25" customWidth="1"/>
    <col min="10243" max="10245" width="15.7109375" style="25" customWidth="1"/>
    <col min="10246" max="10246" width="35.7109375" style="25" customWidth="1"/>
    <col min="10247" max="10247" width="9.85546875" style="25" bestFit="1" customWidth="1"/>
    <col min="10248" max="10248" width="7" style="25" bestFit="1" customWidth="1"/>
    <col min="10249" max="10249" width="8.42578125" style="25" bestFit="1" customWidth="1"/>
    <col min="10250" max="10250" width="9.85546875" style="25" bestFit="1" customWidth="1"/>
    <col min="10251" max="10251" width="7" style="25" bestFit="1" customWidth="1"/>
    <col min="10252" max="10252" width="8.42578125" style="25" bestFit="1" customWidth="1"/>
    <col min="10253" max="10253" width="9.85546875" style="25" bestFit="1" customWidth="1"/>
    <col min="10254" max="10254" width="7" style="25" bestFit="1" customWidth="1"/>
    <col min="10255" max="10497" width="9.140625" style="25"/>
    <col min="10498" max="10498" width="35.7109375" style="25" customWidth="1"/>
    <col min="10499" max="10501" width="15.7109375" style="25" customWidth="1"/>
    <col min="10502" max="10502" width="35.7109375" style="25" customWidth="1"/>
    <col min="10503" max="10503" width="9.85546875" style="25" bestFit="1" customWidth="1"/>
    <col min="10504" max="10504" width="7" style="25" bestFit="1" customWidth="1"/>
    <col min="10505" max="10505" width="8.42578125" style="25" bestFit="1" customWidth="1"/>
    <col min="10506" max="10506" width="9.85546875" style="25" bestFit="1" customWidth="1"/>
    <col min="10507" max="10507" width="7" style="25" bestFit="1" customWidth="1"/>
    <col min="10508" max="10508" width="8.42578125" style="25" bestFit="1" customWidth="1"/>
    <col min="10509" max="10509" width="9.85546875" style="25" bestFit="1" customWidth="1"/>
    <col min="10510" max="10510" width="7" style="25" bestFit="1" customWidth="1"/>
    <col min="10511" max="10753" width="9.140625" style="25"/>
    <col min="10754" max="10754" width="35.7109375" style="25" customWidth="1"/>
    <col min="10755" max="10757" width="15.7109375" style="25" customWidth="1"/>
    <col min="10758" max="10758" width="35.7109375" style="25" customWidth="1"/>
    <col min="10759" max="10759" width="9.85546875" style="25" bestFit="1" customWidth="1"/>
    <col min="10760" max="10760" width="7" style="25" bestFit="1" customWidth="1"/>
    <col min="10761" max="10761" width="8.42578125" style="25" bestFit="1" customWidth="1"/>
    <col min="10762" max="10762" width="9.85546875" style="25" bestFit="1" customWidth="1"/>
    <col min="10763" max="10763" width="7" style="25" bestFit="1" customWidth="1"/>
    <col min="10764" max="10764" width="8.42578125" style="25" bestFit="1" customWidth="1"/>
    <col min="10765" max="10765" width="9.85546875" style="25" bestFit="1" customWidth="1"/>
    <col min="10766" max="10766" width="7" style="25" bestFit="1" customWidth="1"/>
    <col min="10767" max="11009" width="9.140625" style="25"/>
    <col min="11010" max="11010" width="35.7109375" style="25" customWidth="1"/>
    <col min="11011" max="11013" width="15.7109375" style="25" customWidth="1"/>
    <col min="11014" max="11014" width="35.7109375" style="25" customWidth="1"/>
    <col min="11015" max="11015" width="9.85546875" style="25" bestFit="1" customWidth="1"/>
    <col min="11016" max="11016" width="7" style="25" bestFit="1" customWidth="1"/>
    <col min="11017" max="11017" width="8.42578125" style="25" bestFit="1" customWidth="1"/>
    <col min="11018" max="11018" width="9.85546875" style="25" bestFit="1" customWidth="1"/>
    <col min="11019" max="11019" width="7" style="25" bestFit="1" customWidth="1"/>
    <col min="11020" max="11020" width="8.42578125" style="25" bestFit="1" customWidth="1"/>
    <col min="11021" max="11021" width="9.85546875" style="25" bestFit="1" customWidth="1"/>
    <col min="11022" max="11022" width="7" style="25" bestFit="1" customWidth="1"/>
    <col min="11023" max="11265" width="9.140625" style="25"/>
    <col min="11266" max="11266" width="35.7109375" style="25" customWidth="1"/>
    <col min="11267" max="11269" width="15.7109375" style="25" customWidth="1"/>
    <col min="11270" max="11270" width="35.7109375" style="25" customWidth="1"/>
    <col min="11271" max="11271" width="9.85546875" style="25" bestFit="1" customWidth="1"/>
    <col min="11272" max="11272" width="7" style="25" bestFit="1" customWidth="1"/>
    <col min="11273" max="11273" width="8.42578125" style="25" bestFit="1" customWidth="1"/>
    <col min="11274" max="11274" width="9.85546875" style="25" bestFit="1" customWidth="1"/>
    <col min="11275" max="11275" width="7" style="25" bestFit="1" customWidth="1"/>
    <col min="11276" max="11276" width="8.42578125" style="25" bestFit="1" customWidth="1"/>
    <col min="11277" max="11277" width="9.85546875" style="25" bestFit="1" customWidth="1"/>
    <col min="11278" max="11278" width="7" style="25" bestFit="1" customWidth="1"/>
    <col min="11279" max="11521" width="9.140625" style="25"/>
    <col min="11522" max="11522" width="35.7109375" style="25" customWidth="1"/>
    <col min="11523" max="11525" width="15.7109375" style="25" customWidth="1"/>
    <col min="11526" max="11526" width="35.7109375" style="25" customWidth="1"/>
    <col min="11527" max="11527" width="9.85546875" style="25" bestFit="1" customWidth="1"/>
    <col min="11528" max="11528" width="7" style="25" bestFit="1" customWidth="1"/>
    <col min="11529" max="11529" width="8.42578125" style="25" bestFit="1" customWidth="1"/>
    <col min="11530" max="11530" width="9.85546875" style="25" bestFit="1" customWidth="1"/>
    <col min="11531" max="11531" width="7" style="25" bestFit="1" customWidth="1"/>
    <col min="11532" max="11532" width="8.42578125" style="25" bestFit="1" customWidth="1"/>
    <col min="11533" max="11533" width="9.85546875" style="25" bestFit="1" customWidth="1"/>
    <col min="11534" max="11534" width="7" style="25" bestFit="1" customWidth="1"/>
    <col min="11535" max="11777" width="9.140625" style="25"/>
    <col min="11778" max="11778" width="35.7109375" style="25" customWidth="1"/>
    <col min="11779" max="11781" width="15.7109375" style="25" customWidth="1"/>
    <col min="11782" max="11782" width="35.7109375" style="25" customWidth="1"/>
    <col min="11783" max="11783" width="9.85546875" style="25" bestFit="1" customWidth="1"/>
    <col min="11784" max="11784" width="7" style="25" bestFit="1" customWidth="1"/>
    <col min="11785" max="11785" width="8.42578125" style="25" bestFit="1" customWidth="1"/>
    <col min="11786" max="11786" width="9.85546875" style="25" bestFit="1" customWidth="1"/>
    <col min="11787" max="11787" width="7" style="25" bestFit="1" customWidth="1"/>
    <col min="11788" max="11788" width="8.42578125" style="25" bestFit="1" customWidth="1"/>
    <col min="11789" max="11789" width="9.85546875" style="25" bestFit="1" customWidth="1"/>
    <col min="11790" max="11790" width="7" style="25" bestFit="1" customWidth="1"/>
    <col min="11791" max="12033" width="9.140625" style="25"/>
    <col min="12034" max="12034" width="35.7109375" style="25" customWidth="1"/>
    <col min="12035" max="12037" width="15.7109375" style="25" customWidth="1"/>
    <col min="12038" max="12038" width="35.7109375" style="25" customWidth="1"/>
    <col min="12039" max="12039" width="9.85546875" style="25" bestFit="1" customWidth="1"/>
    <col min="12040" max="12040" width="7" style="25" bestFit="1" customWidth="1"/>
    <col min="12041" max="12041" width="8.42578125" style="25" bestFit="1" customWidth="1"/>
    <col min="12042" max="12042" width="9.85546875" style="25" bestFit="1" customWidth="1"/>
    <col min="12043" max="12043" width="7" style="25" bestFit="1" customWidth="1"/>
    <col min="12044" max="12044" width="8.42578125" style="25" bestFit="1" customWidth="1"/>
    <col min="12045" max="12045" width="9.85546875" style="25" bestFit="1" customWidth="1"/>
    <col min="12046" max="12046" width="7" style="25" bestFit="1" customWidth="1"/>
    <col min="12047" max="12289" width="9.140625" style="25"/>
    <col min="12290" max="12290" width="35.7109375" style="25" customWidth="1"/>
    <col min="12291" max="12293" width="15.7109375" style="25" customWidth="1"/>
    <col min="12294" max="12294" width="35.7109375" style="25" customWidth="1"/>
    <col min="12295" max="12295" width="9.85546875" style="25" bestFit="1" customWidth="1"/>
    <col min="12296" max="12296" width="7" style="25" bestFit="1" customWidth="1"/>
    <col min="12297" max="12297" width="8.42578125" style="25" bestFit="1" customWidth="1"/>
    <col min="12298" max="12298" width="9.85546875" style="25" bestFit="1" customWidth="1"/>
    <col min="12299" max="12299" width="7" style="25" bestFit="1" customWidth="1"/>
    <col min="12300" max="12300" width="8.42578125" style="25" bestFit="1" customWidth="1"/>
    <col min="12301" max="12301" width="9.85546875" style="25" bestFit="1" customWidth="1"/>
    <col min="12302" max="12302" width="7" style="25" bestFit="1" customWidth="1"/>
    <col min="12303" max="12545" width="9.140625" style="25"/>
    <col min="12546" max="12546" width="35.7109375" style="25" customWidth="1"/>
    <col min="12547" max="12549" width="15.7109375" style="25" customWidth="1"/>
    <col min="12550" max="12550" width="35.7109375" style="25" customWidth="1"/>
    <col min="12551" max="12551" width="9.85546875" style="25" bestFit="1" customWidth="1"/>
    <col min="12552" max="12552" width="7" style="25" bestFit="1" customWidth="1"/>
    <col min="12553" max="12553" width="8.42578125" style="25" bestFit="1" customWidth="1"/>
    <col min="12554" max="12554" width="9.85546875" style="25" bestFit="1" customWidth="1"/>
    <col min="12555" max="12555" width="7" style="25" bestFit="1" customWidth="1"/>
    <col min="12556" max="12556" width="8.42578125" style="25" bestFit="1" customWidth="1"/>
    <col min="12557" max="12557" width="9.85546875" style="25" bestFit="1" customWidth="1"/>
    <col min="12558" max="12558" width="7" style="25" bestFit="1" customWidth="1"/>
    <col min="12559" max="12801" width="9.140625" style="25"/>
    <col min="12802" max="12802" width="35.7109375" style="25" customWidth="1"/>
    <col min="12803" max="12805" width="15.7109375" style="25" customWidth="1"/>
    <col min="12806" max="12806" width="35.7109375" style="25" customWidth="1"/>
    <col min="12807" max="12807" width="9.85546875" style="25" bestFit="1" customWidth="1"/>
    <col min="12808" max="12808" width="7" style="25" bestFit="1" customWidth="1"/>
    <col min="12809" max="12809" width="8.42578125" style="25" bestFit="1" customWidth="1"/>
    <col min="12810" max="12810" width="9.85546875" style="25" bestFit="1" customWidth="1"/>
    <col min="12811" max="12811" width="7" style="25" bestFit="1" customWidth="1"/>
    <col min="12812" max="12812" width="8.42578125" style="25" bestFit="1" customWidth="1"/>
    <col min="12813" max="12813" width="9.85546875" style="25" bestFit="1" customWidth="1"/>
    <col min="12814" max="12814" width="7" style="25" bestFit="1" customWidth="1"/>
    <col min="12815" max="13057" width="9.140625" style="25"/>
    <col min="13058" max="13058" width="35.7109375" style="25" customWidth="1"/>
    <col min="13059" max="13061" width="15.7109375" style="25" customWidth="1"/>
    <col min="13062" max="13062" width="35.7109375" style="25" customWidth="1"/>
    <col min="13063" max="13063" width="9.85546875" style="25" bestFit="1" customWidth="1"/>
    <col min="13064" max="13064" width="7" style="25" bestFit="1" customWidth="1"/>
    <col min="13065" max="13065" width="8.42578125" style="25" bestFit="1" customWidth="1"/>
    <col min="13066" max="13066" width="9.85546875" style="25" bestFit="1" customWidth="1"/>
    <col min="13067" max="13067" width="7" style="25" bestFit="1" customWidth="1"/>
    <col min="13068" max="13068" width="8.42578125" style="25" bestFit="1" customWidth="1"/>
    <col min="13069" max="13069" width="9.85546875" style="25" bestFit="1" customWidth="1"/>
    <col min="13070" max="13070" width="7" style="25" bestFit="1" customWidth="1"/>
    <col min="13071" max="13313" width="9.140625" style="25"/>
    <col min="13314" max="13314" width="35.7109375" style="25" customWidth="1"/>
    <col min="13315" max="13317" width="15.7109375" style="25" customWidth="1"/>
    <col min="13318" max="13318" width="35.7109375" style="25" customWidth="1"/>
    <col min="13319" max="13319" width="9.85546875" style="25" bestFit="1" customWidth="1"/>
    <col min="13320" max="13320" width="7" style="25" bestFit="1" customWidth="1"/>
    <col min="13321" max="13321" width="8.42578125" style="25" bestFit="1" customWidth="1"/>
    <col min="13322" max="13322" width="9.85546875" style="25" bestFit="1" customWidth="1"/>
    <col min="13323" max="13323" width="7" style="25" bestFit="1" customWidth="1"/>
    <col min="13324" max="13324" width="8.42578125" style="25" bestFit="1" customWidth="1"/>
    <col min="13325" max="13325" width="9.85546875" style="25" bestFit="1" customWidth="1"/>
    <col min="13326" max="13326" width="7" style="25" bestFit="1" customWidth="1"/>
    <col min="13327" max="13569" width="9.140625" style="25"/>
    <col min="13570" max="13570" width="35.7109375" style="25" customWidth="1"/>
    <col min="13571" max="13573" width="15.7109375" style="25" customWidth="1"/>
    <col min="13574" max="13574" width="35.7109375" style="25" customWidth="1"/>
    <col min="13575" max="13575" width="9.85546875" style="25" bestFit="1" customWidth="1"/>
    <col min="13576" max="13576" width="7" style="25" bestFit="1" customWidth="1"/>
    <col min="13577" max="13577" width="8.42578125" style="25" bestFit="1" customWidth="1"/>
    <col min="13578" max="13578" width="9.85546875" style="25" bestFit="1" customWidth="1"/>
    <col min="13579" max="13579" width="7" style="25" bestFit="1" customWidth="1"/>
    <col min="13580" max="13580" width="8.42578125" style="25" bestFit="1" customWidth="1"/>
    <col min="13581" max="13581" width="9.85546875" style="25" bestFit="1" customWidth="1"/>
    <col min="13582" max="13582" width="7" style="25" bestFit="1" customWidth="1"/>
    <col min="13583" max="13825" width="9.140625" style="25"/>
    <col min="13826" max="13826" width="35.7109375" style="25" customWidth="1"/>
    <col min="13827" max="13829" width="15.7109375" style="25" customWidth="1"/>
    <col min="13830" max="13830" width="35.7109375" style="25" customWidth="1"/>
    <col min="13831" max="13831" width="9.85546875" style="25" bestFit="1" customWidth="1"/>
    <col min="13832" max="13832" width="7" style="25" bestFit="1" customWidth="1"/>
    <col min="13833" max="13833" width="8.42578125" style="25" bestFit="1" customWidth="1"/>
    <col min="13834" max="13834" width="9.85546875" style="25" bestFit="1" customWidth="1"/>
    <col min="13835" max="13835" width="7" style="25" bestFit="1" customWidth="1"/>
    <col min="13836" max="13836" width="8.42578125" style="25" bestFit="1" customWidth="1"/>
    <col min="13837" max="13837" width="9.85546875" style="25" bestFit="1" customWidth="1"/>
    <col min="13838" max="13838" width="7" style="25" bestFit="1" customWidth="1"/>
    <col min="13839" max="14081" width="9.140625" style="25"/>
    <col min="14082" max="14082" width="35.7109375" style="25" customWidth="1"/>
    <col min="14083" max="14085" width="15.7109375" style="25" customWidth="1"/>
    <col min="14086" max="14086" width="35.7109375" style="25" customWidth="1"/>
    <col min="14087" max="14087" width="9.85546875" style="25" bestFit="1" customWidth="1"/>
    <col min="14088" max="14088" width="7" style="25" bestFit="1" customWidth="1"/>
    <col min="14089" max="14089" width="8.42578125" style="25" bestFit="1" customWidth="1"/>
    <col min="14090" max="14090" width="9.85546875" style="25" bestFit="1" customWidth="1"/>
    <col min="14091" max="14091" width="7" style="25" bestFit="1" customWidth="1"/>
    <col min="14092" max="14092" width="8.42578125" style="25" bestFit="1" customWidth="1"/>
    <col min="14093" max="14093" width="9.85546875" style="25" bestFit="1" customWidth="1"/>
    <col min="14094" max="14094" width="7" style="25" bestFit="1" customWidth="1"/>
    <col min="14095" max="14337" width="9.140625" style="25"/>
    <col min="14338" max="14338" width="35.7109375" style="25" customWidth="1"/>
    <col min="14339" max="14341" width="15.7109375" style="25" customWidth="1"/>
    <col min="14342" max="14342" width="35.7109375" style="25" customWidth="1"/>
    <col min="14343" max="14343" width="9.85546875" style="25" bestFit="1" customWidth="1"/>
    <col min="14344" max="14344" width="7" style="25" bestFit="1" customWidth="1"/>
    <col min="14345" max="14345" width="8.42578125" style="25" bestFit="1" customWidth="1"/>
    <col min="14346" max="14346" width="9.85546875" style="25" bestFit="1" customWidth="1"/>
    <col min="14347" max="14347" width="7" style="25" bestFit="1" customWidth="1"/>
    <col min="14348" max="14348" width="8.42578125" style="25" bestFit="1" customWidth="1"/>
    <col min="14349" max="14349" width="9.85546875" style="25" bestFit="1" customWidth="1"/>
    <col min="14350" max="14350" width="7" style="25" bestFit="1" customWidth="1"/>
    <col min="14351" max="14593" width="9.140625" style="25"/>
    <col min="14594" max="14594" width="35.7109375" style="25" customWidth="1"/>
    <col min="14595" max="14597" width="15.7109375" style="25" customWidth="1"/>
    <col min="14598" max="14598" width="35.7109375" style="25" customWidth="1"/>
    <col min="14599" max="14599" width="9.85546875" style="25" bestFit="1" customWidth="1"/>
    <col min="14600" max="14600" width="7" style="25" bestFit="1" customWidth="1"/>
    <col min="14601" max="14601" width="8.42578125" style="25" bestFit="1" customWidth="1"/>
    <col min="14602" max="14602" width="9.85546875" style="25" bestFit="1" customWidth="1"/>
    <col min="14603" max="14603" width="7" style="25" bestFit="1" customWidth="1"/>
    <col min="14604" max="14604" width="8.42578125" style="25" bestFit="1" customWidth="1"/>
    <col min="14605" max="14605" width="9.85546875" style="25" bestFit="1" customWidth="1"/>
    <col min="14606" max="14606" width="7" style="25" bestFit="1" customWidth="1"/>
    <col min="14607" max="14849" width="9.140625" style="25"/>
    <col min="14850" max="14850" width="35.7109375" style="25" customWidth="1"/>
    <col min="14851" max="14853" width="15.7109375" style="25" customWidth="1"/>
    <col min="14854" max="14854" width="35.7109375" style="25" customWidth="1"/>
    <col min="14855" max="14855" width="9.85546875" style="25" bestFit="1" customWidth="1"/>
    <col min="14856" max="14856" width="7" style="25" bestFit="1" customWidth="1"/>
    <col min="14857" max="14857" width="8.42578125" style="25" bestFit="1" customWidth="1"/>
    <col min="14858" max="14858" width="9.85546875" style="25" bestFit="1" customWidth="1"/>
    <col min="14859" max="14859" width="7" style="25" bestFit="1" customWidth="1"/>
    <col min="14860" max="14860" width="8.42578125" style="25" bestFit="1" customWidth="1"/>
    <col min="14861" max="14861" width="9.85546875" style="25" bestFit="1" customWidth="1"/>
    <col min="14862" max="14862" width="7" style="25" bestFit="1" customWidth="1"/>
    <col min="14863" max="15105" width="9.140625" style="25"/>
    <col min="15106" max="15106" width="35.7109375" style="25" customWidth="1"/>
    <col min="15107" max="15109" width="15.7109375" style="25" customWidth="1"/>
    <col min="15110" max="15110" width="35.7109375" style="25" customWidth="1"/>
    <col min="15111" max="15111" width="9.85546875" style="25" bestFit="1" customWidth="1"/>
    <col min="15112" max="15112" width="7" style="25" bestFit="1" customWidth="1"/>
    <col min="15113" max="15113" width="8.42578125" style="25" bestFit="1" customWidth="1"/>
    <col min="15114" max="15114" width="9.85546875" style="25" bestFit="1" customWidth="1"/>
    <col min="15115" max="15115" width="7" style="25" bestFit="1" customWidth="1"/>
    <col min="15116" max="15116" width="8.42578125" style="25" bestFit="1" customWidth="1"/>
    <col min="15117" max="15117" width="9.85546875" style="25" bestFit="1" customWidth="1"/>
    <col min="15118" max="15118" width="7" style="25" bestFit="1" customWidth="1"/>
    <col min="15119" max="15361" width="9.140625" style="25"/>
    <col min="15362" max="15362" width="35.7109375" style="25" customWidth="1"/>
    <col min="15363" max="15365" width="15.7109375" style="25" customWidth="1"/>
    <col min="15366" max="15366" width="35.7109375" style="25" customWidth="1"/>
    <col min="15367" max="15367" width="9.85546875" style="25" bestFit="1" customWidth="1"/>
    <col min="15368" max="15368" width="7" style="25" bestFit="1" customWidth="1"/>
    <col min="15369" max="15369" width="8.42578125" style="25" bestFit="1" customWidth="1"/>
    <col min="15370" max="15370" width="9.85546875" style="25" bestFit="1" customWidth="1"/>
    <col min="15371" max="15371" width="7" style="25" bestFit="1" customWidth="1"/>
    <col min="15372" max="15372" width="8.42578125" style="25" bestFit="1" customWidth="1"/>
    <col min="15373" max="15373" width="9.85546875" style="25" bestFit="1" customWidth="1"/>
    <col min="15374" max="15374" width="7" style="25" bestFit="1" customWidth="1"/>
    <col min="15375" max="15617" width="9.140625" style="25"/>
    <col min="15618" max="15618" width="35.7109375" style="25" customWidth="1"/>
    <col min="15619" max="15621" width="15.7109375" style="25" customWidth="1"/>
    <col min="15622" max="15622" width="35.7109375" style="25" customWidth="1"/>
    <col min="15623" max="15623" width="9.85546875" style="25" bestFit="1" customWidth="1"/>
    <col min="15624" max="15624" width="7" style="25" bestFit="1" customWidth="1"/>
    <col min="15625" max="15625" width="8.42578125" style="25" bestFit="1" customWidth="1"/>
    <col min="15626" max="15626" width="9.85546875" style="25" bestFit="1" customWidth="1"/>
    <col min="15627" max="15627" width="7" style="25" bestFit="1" customWidth="1"/>
    <col min="15628" max="15628" width="8.42578125" style="25" bestFit="1" customWidth="1"/>
    <col min="15629" max="15629" width="9.85546875" style="25" bestFit="1" customWidth="1"/>
    <col min="15630" max="15630" width="7" style="25" bestFit="1" customWidth="1"/>
    <col min="15631" max="15873" width="9.140625" style="25"/>
    <col min="15874" max="15874" width="35.7109375" style="25" customWidth="1"/>
    <col min="15875" max="15877" width="15.7109375" style="25" customWidth="1"/>
    <col min="15878" max="15878" width="35.7109375" style="25" customWidth="1"/>
    <col min="15879" max="15879" width="9.85546875" style="25" bestFit="1" customWidth="1"/>
    <col min="15880" max="15880" width="7" style="25" bestFit="1" customWidth="1"/>
    <col min="15881" max="15881" width="8.42578125" style="25" bestFit="1" customWidth="1"/>
    <col min="15882" max="15882" width="9.85546875" style="25" bestFit="1" customWidth="1"/>
    <col min="15883" max="15883" width="7" style="25" bestFit="1" customWidth="1"/>
    <col min="15884" max="15884" width="8.42578125" style="25" bestFit="1" customWidth="1"/>
    <col min="15885" max="15885" width="9.85546875" style="25" bestFit="1" customWidth="1"/>
    <col min="15886" max="15886" width="7" style="25" bestFit="1" customWidth="1"/>
    <col min="15887" max="16129" width="9.140625" style="25"/>
    <col min="16130" max="16130" width="35.7109375" style="25" customWidth="1"/>
    <col min="16131" max="16133" width="15.7109375" style="25" customWidth="1"/>
    <col min="16134" max="16134" width="35.7109375" style="25" customWidth="1"/>
    <col min="16135" max="16135" width="9.85546875" style="25" bestFit="1" customWidth="1"/>
    <col min="16136" max="16136" width="7" style="25" bestFit="1" customWidth="1"/>
    <col min="16137" max="16137" width="8.42578125" style="25" bestFit="1" customWidth="1"/>
    <col min="16138" max="16138" width="9.85546875" style="25" bestFit="1" customWidth="1"/>
    <col min="16139" max="16139" width="7" style="25" bestFit="1" customWidth="1"/>
    <col min="16140" max="16140" width="8.42578125" style="25" bestFit="1" customWidth="1"/>
    <col min="16141" max="16141" width="9.85546875" style="25" bestFit="1" customWidth="1"/>
    <col min="16142" max="16142" width="7" style="25" bestFit="1" customWidth="1"/>
    <col min="16143" max="16384" width="9.140625" style="25"/>
  </cols>
  <sheetData>
    <row r="1" spans="1:14" ht="21.95" customHeight="1" x14ac:dyDescent="0.25">
      <c r="A1" s="1285" t="s">
        <v>402</v>
      </c>
      <c r="B1" s="1285"/>
      <c r="C1" s="1285"/>
      <c r="D1" s="1285"/>
      <c r="E1" s="1285"/>
      <c r="F1" s="1285"/>
      <c r="G1" s="83"/>
      <c r="H1" s="4"/>
      <c r="I1" s="4"/>
      <c r="J1" s="4"/>
      <c r="K1" s="4"/>
      <c r="L1" s="4"/>
      <c r="M1" s="4"/>
    </row>
    <row r="2" spans="1:14" ht="35.25" customHeight="1" x14ac:dyDescent="0.25">
      <c r="A2" s="1472" t="s">
        <v>483</v>
      </c>
      <c r="B2" s="1286"/>
      <c r="C2" s="1286"/>
      <c r="D2" s="1286"/>
      <c r="E2" s="1286"/>
      <c r="F2" s="1286"/>
      <c r="G2" s="82"/>
      <c r="H2" s="4"/>
      <c r="I2" s="4"/>
      <c r="J2" s="4"/>
      <c r="K2" s="4"/>
      <c r="L2" s="4"/>
      <c r="M2" s="4"/>
    </row>
    <row r="3" spans="1:14" ht="21.95" customHeight="1" x14ac:dyDescent="0.25">
      <c r="A3" s="1286">
        <v>2023</v>
      </c>
      <c r="B3" s="1286"/>
      <c r="C3" s="1286"/>
      <c r="D3" s="1286"/>
      <c r="E3" s="1286"/>
      <c r="F3" s="1286"/>
      <c r="G3" s="82"/>
      <c r="H3" s="4"/>
      <c r="I3" s="4"/>
      <c r="J3" s="4"/>
      <c r="K3" s="4"/>
      <c r="L3" s="4"/>
    </row>
    <row r="4" spans="1:14" ht="19.5" customHeight="1" x14ac:dyDescent="0.25">
      <c r="A4" s="255" t="s">
        <v>144</v>
      </c>
      <c r="B4" s="1206"/>
      <c r="C4" s="1206"/>
      <c r="D4" s="1206"/>
      <c r="E4" s="1206"/>
      <c r="F4" s="1108" t="s">
        <v>72</v>
      </c>
      <c r="G4" s="23"/>
      <c r="H4" s="23"/>
      <c r="I4" s="1216"/>
      <c r="J4" s="1653"/>
      <c r="K4" s="1653"/>
      <c r="L4" s="23"/>
      <c r="M4" s="23"/>
      <c r="N4" s="23"/>
    </row>
    <row r="5" spans="1:14" ht="35.1" customHeight="1" x14ac:dyDescent="0.2">
      <c r="A5" s="398" t="s">
        <v>645</v>
      </c>
      <c r="B5" s="478" t="s">
        <v>387</v>
      </c>
      <c r="C5" s="478" t="s">
        <v>1046</v>
      </c>
      <c r="D5" s="478" t="s">
        <v>763</v>
      </c>
      <c r="E5" s="478" t="s">
        <v>762</v>
      </c>
      <c r="F5" s="399" t="s">
        <v>644</v>
      </c>
    </row>
    <row r="6" spans="1:14" ht="30" customHeight="1" thickBot="1" x14ac:dyDescent="0.25">
      <c r="A6" s="550" t="s">
        <v>273</v>
      </c>
      <c r="B6" s="212">
        <f>E6+D6+C6</f>
        <v>38</v>
      </c>
      <c r="C6" s="175">
        <v>0</v>
      </c>
      <c r="D6" s="176">
        <v>20</v>
      </c>
      <c r="E6" s="176">
        <v>18</v>
      </c>
      <c r="F6" s="507" t="s">
        <v>80</v>
      </c>
    </row>
    <row r="7" spans="1:14" ht="30" customHeight="1" thickTop="1" thickBot="1" x14ac:dyDescent="0.25">
      <c r="A7" s="551" t="s">
        <v>462</v>
      </c>
      <c r="B7" s="452">
        <f t="shared" ref="B7:B11" si="0">E7+D7+C7</f>
        <v>9</v>
      </c>
      <c r="C7" s="209">
        <v>0</v>
      </c>
      <c r="D7" s="178">
        <v>3</v>
      </c>
      <c r="E7" s="178">
        <v>6</v>
      </c>
      <c r="F7" s="508" t="s">
        <v>81</v>
      </c>
    </row>
    <row r="8" spans="1:14" ht="30" customHeight="1" thickTop="1" thickBot="1" x14ac:dyDescent="0.25">
      <c r="A8" s="552" t="s">
        <v>187</v>
      </c>
      <c r="B8" s="212">
        <f>E8+D8+C8</f>
        <v>45</v>
      </c>
      <c r="C8" s="175">
        <v>1</v>
      </c>
      <c r="D8" s="155">
        <v>16</v>
      </c>
      <c r="E8" s="155">
        <v>28</v>
      </c>
      <c r="F8" s="509" t="s">
        <v>82</v>
      </c>
    </row>
    <row r="9" spans="1:14" ht="30" customHeight="1" thickTop="1" thickBot="1" x14ac:dyDescent="0.25">
      <c r="A9" s="551" t="s">
        <v>83</v>
      </c>
      <c r="B9" s="452">
        <f>E9+D9+C9</f>
        <v>54</v>
      </c>
      <c r="C9" s="209">
        <v>1</v>
      </c>
      <c r="D9" s="178">
        <v>22</v>
      </c>
      <c r="E9" s="178">
        <v>31</v>
      </c>
      <c r="F9" s="508" t="s">
        <v>84</v>
      </c>
    </row>
    <row r="10" spans="1:14" ht="30" customHeight="1" thickTop="1" thickBot="1" x14ac:dyDescent="0.25">
      <c r="A10" s="553" t="s">
        <v>85</v>
      </c>
      <c r="B10" s="955">
        <f t="shared" si="0"/>
        <v>0</v>
      </c>
      <c r="C10" s="1034">
        <v>0</v>
      </c>
      <c r="D10" s="200">
        <v>0</v>
      </c>
      <c r="E10" s="200">
        <v>0</v>
      </c>
      <c r="F10" s="549" t="s">
        <v>627</v>
      </c>
    </row>
    <row r="11" spans="1:14" ht="30" customHeight="1" thickTop="1" x14ac:dyDescent="0.2">
      <c r="A11" s="554" t="s">
        <v>87</v>
      </c>
      <c r="B11" s="454">
        <f t="shared" si="0"/>
        <v>5</v>
      </c>
      <c r="C11" s="1035">
        <v>0</v>
      </c>
      <c r="D11" s="180">
        <v>1</v>
      </c>
      <c r="E11" s="180">
        <v>4</v>
      </c>
      <c r="F11" s="510" t="s">
        <v>88</v>
      </c>
    </row>
    <row r="12" spans="1:14" ht="35.1" customHeight="1" x14ac:dyDescent="0.2">
      <c r="A12" s="434" t="s">
        <v>42</v>
      </c>
      <c r="B12" s="453">
        <f>E12+D12+C12</f>
        <v>151</v>
      </c>
      <c r="C12" s="453">
        <f>SUM(C6:C11)</f>
        <v>2</v>
      </c>
      <c r="D12" s="205">
        <f>SUM(D6:D11)</f>
        <v>62</v>
      </c>
      <c r="E12" s="205">
        <f>SUM(E6:E11)</f>
        <v>87</v>
      </c>
      <c r="F12" s="497" t="s">
        <v>43</v>
      </c>
    </row>
    <row r="13" spans="1:14" x14ac:dyDescent="0.25">
      <c r="B13" s="361"/>
      <c r="C13" s="361"/>
      <c r="D13" s="361"/>
      <c r="E13" s="361"/>
    </row>
    <row r="14" spans="1:14" x14ac:dyDescent="0.25">
      <c r="B14" s="361" t="str">
        <f t="shared" ref="B14:B20" si="1">D5</f>
        <v>إناث
Females</v>
      </c>
      <c r="C14" s="361" t="str">
        <f t="shared" ref="C14:C20" si="2">E5</f>
        <v>ذكور
Males</v>
      </c>
      <c r="D14" s="361"/>
      <c r="E14" s="361"/>
      <c r="F14" s="361"/>
    </row>
    <row r="15" spans="1:14" ht="25.5" x14ac:dyDescent="0.25">
      <c r="A15" s="372" t="s">
        <v>569</v>
      </c>
      <c r="B15" s="361">
        <f>D6</f>
        <v>20</v>
      </c>
      <c r="C15" s="361">
        <f t="shared" si="2"/>
        <v>18</v>
      </c>
    </row>
    <row r="16" spans="1:14" ht="25.5" x14ac:dyDescent="0.25">
      <c r="A16" s="254" t="s">
        <v>479</v>
      </c>
      <c r="B16" s="361">
        <f t="shared" si="1"/>
        <v>3</v>
      </c>
      <c r="C16" s="361">
        <f t="shared" si="2"/>
        <v>6</v>
      </c>
    </row>
    <row r="17" spans="1:5" ht="25.5" x14ac:dyDescent="0.25">
      <c r="A17" s="254" t="s">
        <v>189</v>
      </c>
      <c r="B17" s="361">
        <f t="shared" si="1"/>
        <v>16</v>
      </c>
      <c r="C17" s="361">
        <f t="shared" si="2"/>
        <v>28</v>
      </c>
    </row>
    <row r="18" spans="1:5" ht="25.5" x14ac:dyDescent="0.25">
      <c r="A18" s="29" t="s">
        <v>190</v>
      </c>
      <c r="B18" s="361">
        <f t="shared" si="1"/>
        <v>22</v>
      </c>
      <c r="C18" s="361">
        <f t="shared" si="2"/>
        <v>31</v>
      </c>
      <c r="E18" s="38" t="s">
        <v>298</v>
      </c>
    </row>
    <row r="19" spans="1:5" ht="25.5" x14ac:dyDescent="0.25">
      <c r="A19" s="30" t="s">
        <v>1299</v>
      </c>
      <c r="B19" s="361">
        <f t="shared" si="1"/>
        <v>0</v>
      </c>
      <c r="C19" s="361">
        <f t="shared" si="2"/>
        <v>0</v>
      </c>
    </row>
    <row r="20" spans="1:5" ht="25.5" x14ac:dyDescent="0.25">
      <c r="A20" s="29" t="s">
        <v>191</v>
      </c>
      <c r="B20" s="361">
        <f t="shared" si="1"/>
        <v>1</v>
      </c>
      <c r="C20" s="361">
        <f t="shared" si="2"/>
        <v>4</v>
      </c>
    </row>
    <row r="21" spans="1:5" x14ac:dyDescent="0.25">
      <c r="B21" s="361">
        <f>SUM(B15:B20)</f>
        <v>62</v>
      </c>
      <c r="C21" s="361">
        <f>SUM(C15:C20)</f>
        <v>87</v>
      </c>
    </row>
  </sheetData>
  <mergeCells count="4">
    <mergeCell ref="A1:F1"/>
    <mergeCell ref="A2:F2"/>
    <mergeCell ref="A3:F3"/>
    <mergeCell ref="J4:K4"/>
  </mergeCells>
  <printOptions horizontalCentered="1" verticalCentered="1"/>
  <pageMargins left="0" right="0" top="0" bottom="0" header="0" footer="0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79"/>
  <dimension ref="A1:Y87"/>
  <sheetViews>
    <sheetView showGridLines="0" view="pageBreakPreview" zoomScale="80" zoomScaleNormal="100" zoomScaleSheetLayoutView="80" workbookViewId="0">
      <selection activeCell="O18" sqref="O18"/>
    </sheetView>
  </sheetViews>
  <sheetFormatPr defaultColWidth="9.140625" defaultRowHeight="12.75" x14ac:dyDescent="0.2"/>
  <cols>
    <col min="1" max="1" width="10.7109375" style="242" customWidth="1"/>
    <col min="2" max="2" width="45.140625" style="242" customWidth="1"/>
    <col min="3" max="4" width="6.42578125" style="242" customWidth="1"/>
    <col min="5" max="5" width="7.42578125" style="249" customWidth="1"/>
    <col min="6" max="8" width="6.42578125" style="252" customWidth="1"/>
    <col min="9" max="9" width="7.42578125" style="252" customWidth="1"/>
    <col min="10" max="10" width="6.42578125" style="252" customWidth="1"/>
    <col min="11" max="12" width="6.28515625" style="252" customWidth="1"/>
    <col min="13" max="13" width="7.42578125" style="252" customWidth="1"/>
    <col min="14" max="14" width="6.42578125" style="252" customWidth="1"/>
    <col min="15" max="15" width="38" style="242" customWidth="1"/>
    <col min="16" max="16384" width="9.140625" style="242"/>
  </cols>
  <sheetData>
    <row r="1" spans="1:25" ht="17.25" customHeight="1" x14ac:dyDescent="0.2">
      <c r="A1" s="1660" t="s">
        <v>1286</v>
      </c>
      <c r="B1" s="1660"/>
      <c r="C1" s="1660"/>
      <c r="D1" s="1660"/>
      <c r="E1" s="1660"/>
      <c r="F1" s="1660"/>
      <c r="G1" s="1660"/>
      <c r="H1" s="1660"/>
      <c r="I1" s="1660"/>
      <c r="J1" s="1660"/>
      <c r="K1" s="1660"/>
      <c r="L1" s="1660"/>
      <c r="M1" s="1660"/>
      <c r="N1" s="1660"/>
      <c r="O1" s="1660"/>
    </row>
    <row r="2" spans="1:25" s="251" customFormat="1" ht="17.25" customHeight="1" x14ac:dyDescent="0.2">
      <c r="A2" s="1661" t="s">
        <v>1287</v>
      </c>
      <c r="B2" s="1661"/>
      <c r="C2" s="1661"/>
      <c r="D2" s="1661"/>
      <c r="E2" s="1661"/>
      <c r="F2" s="1661"/>
      <c r="G2" s="1661"/>
      <c r="H2" s="1661"/>
      <c r="I2" s="1661"/>
      <c r="J2" s="1661"/>
      <c r="K2" s="1661"/>
      <c r="L2" s="1661"/>
      <c r="M2" s="1661"/>
      <c r="N2" s="1661"/>
      <c r="O2" s="1661"/>
    </row>
    <row r="3" spans="1:25" ht="17.25" customHeight="1" x14ac:dyDescent="0.2">
      <c r="A3" s="1270">
        <v>2023</v>
      </c>
      <c r="B3" s="1270"/>
      <c r="C3" s="1270"/>
      <c r="D3" s="1270"/>
      <c r="E3" s="1270"/>
      <c r="F3" s="1270"/>
      <c r="G3" s="1270"/>
      <c r="H3" s="1270"/>
      <c r="I3" s="1270"/>
      <c r="J3" s="1270"/>
      <c r="K3" s="1270"/>
      <c r="L3" s="1270"/>
      <c r="M3" s="1270"/>
      <c r="N3" s="1270"/>
      <c r="O3" s="1270"/>
    </row>
    <row r="4" spans="1:25" ht="27.75" customHeight="1" x14ac:dyDescent="0.2">
      <c r="A4" s="622" t="s">
        <v>651</v>
      </c>
      <c r="B4" s="1217"/>
      <c r="C4" s="1217"/>
      <c r="D4" s="1217"/>
      <c r="E4" s="1217"/>
      <c r="F4" s="1217"/>
      <c r="G4" s="1217"/>
      <c r="H4" s="1217"/>
      <c r="I4" s="1217"/>
      <c r="J4" s="1217"/>
      <c r="K4" s="1217"/>
      <c r="L4" s="1217"/>
      <c r="M4" s="1217"/>
      <c r="N4" s="1217"/>
      <c r="P4" s="1218" t="s">
        <v>77</v>
      </c>
    </row>
    <row r="5" spans="1:25" ht="29.45" customHeight="1" x14ac:dyDescent="0.2">
      <c r="A5" s="1662" t="s">
        <v>446</v>
      </c>
      <c r="B5" s="1664" t="s">
        <v>109</v>
      </c>
      <c r="C5" s="1339" t="s">
        <v>650</v>
      </c>
      <c r="D5" s="1339"/>
      <c r="E5" s="1339"/>
      <c r="F5" s="1339"/>
      <c r="G5" s="1339" t="s">
        <v>649</v>
      </c>
      <c r="H5" s="1339"/>
      <c r="I5" s="1339"/>
      <c r="J5" s="1339"/>
      <c r="K5" s="1339" t="s">
        <v>648</v>
      </c>
      <c r="L5" s="1339"/>
      <c r="M5" s="1339"/>
      <c r="N5" s="1339"/>
      <c r="O5" s="1666" t="s">
        <v>110</v>
      </c>
      <c r="P5" s="1654" t="s">
        <v>1288</v>
      </c>
    </row>
    <row r="6" spans="1:25" ht="48" x14ac:dyDescent="0.2">
      <c r="A6" s="1663"/>
      <c r="B6" s="1665"/>
      <c r="C6" s="343" t="s">
        <v>630</v>
      </c>
      <c r="D6" s="344" t="s">
        <v>338</v>
      </c>
      <c r="E6" s="344" t="s">
        <v>524</v>
      </c>
      <c r="F6" s="344" t="s">
        <v>523</v>
      </c>
      <c r="G6" s="343" t="s">
        <v>387</v>
      </c>
      <c r="H6" s="344" t="s">
        <v>338</v>
      </c>
      <c r="I6" s="344" t="s">
        <v>524</v>
      </c>
      <c r="J6" s="344" t="s">
        <v>523</v>
      </c>
      <c r="K6" s="343" t="s">
        <v>387</v>
      </c>
      <c r="L6" s="344" t="s">
        <v>338</v>
      </c>
      <c r="M6" s="344" t="s">
        <v>524</v>
      </c>
      <c r="N6" s="344" t="s">
        <v>523</v>
      </c>
      <c r="O6" s="1667"/>
      <c r="P6" s="1655"/>
    </row>
    <row r="7" spans="1:25" s="283" customFormat="1" ht="24.95" customHeight="1" thickBot="1" x14ac:dyDescent="0.25">
      <c r="A7" s="1226" t="s">
        <v>1084</v>
      </c>
      <c r="B7" s="1083" t="s">
        <v>855</v>
      </c>
      <c r="C7" s="318">
        <f t="shared" ref="C7:C18" si="0">F7+E7+D7</f>
        <v>1</v>
      </c>
      <c r="D7" s="318">
        <f t="shared" ref="D7:D18" si="1">L7+H7</f>
        <v>0</v>
      </c>
      <c r="E7" s="318">
        <f t="shared" ref="E7:E18" si="2">M7+I7</f>
        <v>1</v>
      </c>
      <c r="F7" s="318">
        <f t="shared" ref="F7:F18" si="3">N7+J7</f>
        <v>0</v>
      </c>
      <c r="G7" s="318">
        <f t="shared" ref="G7:G18" si="4">J7+I7+H7</f>
        <v>0</v>
      </c>
      <c r="H7" s="1088">
        <v>0</v>
      </c>
      <c r="I7" s="1090">
        <v>0</v>
      </c>
      <c r="J7" s="1090">
        <v>0</v>
      </c>
      <c r="K7" s="318">
        <f t="shared" ref="K7:K18" si="5">N7+M7+L7</f>
        <v>1</v>
      </c>
      <c r="L7" s="1088">
        <v>0</v>
      </c>
      <c r="M7" s="1090">
        <v>1</v>
      </c>
      <c r="N7" s="1090">
        <v>0</v>
      </c>
      <c r="O7" s="1223" t="s">
        <v>367</v>
      </c>
      <c r="P7" s="1219" t="s">
        <v>1084</v>
      </c>
      <c r="Q7" s="1088"/>
      <c r="R7" s="1088"/>
      <c r="S7" s="1088"/>
      <c r="T7" s="1088"/>
      <c r="U7" s="1090"/>
      <c r="V7" s="1090"/>
      <c r="W7" s="1088"/>
      <c r="X7" s="1090"/>
      <c r="Y7" s="1090"/>
    </row>
    <row r="8" spans="1:25" s="284" customFormat="1" ht="24.95" customHeight="1" thickBot="1" x14ac:dyDescent="0.25">
      <c r="A8" s="1227" t="s">
        <v>1085</v>
      </c>
      <c r="B8" s="1084" t="s">
        <v>385</v>
      </c>
      <c r="C8" s="319">
        <f t="shared" si="0"/>
        <v>2</v>
      </c>
      <c r="D8" s="319">
        <f t="shared" si="1"/>
        <v>0</v>
      </c>
      <c r="E8" s="319">
        <f t="shared" si="2"/>
        <v>1</v>
      </c>
      <c r="F8" s="319">
        <f t="shared" si="3"/>
        <v>1</v>
      </c>
      <c r="G8" s="319">
        <f t="shared" si="4"/>
        <v>1</v>
      </c>
      <c r="H8" s="1089">
        <v>0</v>
      </c>
      <c r="I8" s="1091">
        <v>0</v>
      </c>
      <c r="J8" s="1091">
        <v>1</v>
      </c>
      <c r="K8" s="319">
        <f t="shared" si="5"/>
        <v>1</v>
      </c>
      <c r="L8" s="1089">
        <v>0</v>
      </c>
      <c r="M8" s="1091">
        <v>1</v>
      </c>
      <c r="N8" s="1091">
        <v>0</v>
      </c>
      <c r="O8" s="1224" t="s">
        <v>365</v>
      </c>
      <c r="P8" s="1220" t="s">
        <v>1085</v>
      </c>
      <c r="Q8" s="1089"/>
      <c r="R8" s="1089"/>
      <c r="S8" s="1089"/>
      <c r="T8" s="1089"/>
      <c r="U8" s="1091"/>
      <c r="V8" s="1091"/>
      <c r="W8" s="1089"/>
      <c r="X8" s="1091"/>
      <c r="Y8" s="1091"/>
    </row>
    <row r="9" spans="1:25" s="283" customFormat="1" ht="24.95" customHeight="1" thickBot="1" x14ac:dyDescent="0.25">
      <c r="A9" s="1228" t="s">
        <v>1092</v>
      </c>
      <c r="B9" s="1083" t="s">
        <v>858</v>
      </c>
      <c r="C9" s="318">
        <f t="shared" si="0"/>
        <v>5</v>
      </c>
      <c r="D9" s="318">
        <f t="shared" si="1"/>
        <v>0</v>
      </c>
      <c r="E9" s="318">
        <f t="shared" si="2"/>
        <v>4</v>
      </c>
      <c r="F9" s="318">
        <f t="shared" si="3"/>
        <v>1</v>
      </c>
      <c r="G9" s="318">
        <f t="shared" si="4"/>
        <v>3</v>
      </c>
      <c r="H9" s="1088">
        <v>0</v>
      </c>
      <c r="I9" s="1090">
        <v>2</v>
      </c>
      <c r="J9" s="1090">
        <v>1</v>
      </c>
      <c r="K9" s="318">
        <f t="shared" si="5"/>
        <v>2</v>
      </c>
      <c r="L9" s="1088">
        <v>0</v>
      </c>
      <c r="M9" s="1090">
        <v>2</v>
      </c>
      <c r="N9" s="1090">
        <v>0</v>
      </c>
      <c r="O9" s="1225" t="s">
        <v>371</v>
      </c>
      <c r="P9" s="1219" t="s">
        <v>1092</v>
      </c>
      <c r="Q9" s="1088"/>
      <c r="R9" s="1088"/>
      <c r="S9" s="1088"/>
      <c r="T9" s="1088"/>
      <c r="U9" s="1090"/>
      <c r="V9" s="1090"/>
      <c r="W9" s="1088"/>
      <c r="X9" s="1090"/>
      <c r="Y9" s="1090"/>
    </row>
    <row r="10" spans="1:25" s="284" customFormat="1" ht="24.95" customHeight="1" thickBot="1" x14ac:dyDescent="0.25">
      <c r="A10" s="1227" t="s">
        <v>1095</v>
      </c>
      <c r="B10" s="1084" t="s">
        <v>985</v>
      </c>
      <c r="C10" s="319">
        <f t="shared" si="0"/>
        <v>10</v>
      </c>
      <c r="D10" s="319">
        <f t="shared" si="1"/>
        <v>0</v>
      </c>
      <c r="E10" s="319">
        <f t="shared" si="2"/>
        <v>3</v>
      </c>
      <c r="F10" s="319">
        <f t="shared" si="3"/>
        <v>7</v>
      </c>
      <c r="G10" s="319">
        <f t="shared" si="4"/>
        <v>9</v>
      </c>
      <c r="H10" s="1089">
        <v>0</v>
      </c>
      <c r="I10" s="1091">
        <v>3</v>
      </c>
      <c r="J10" s="1091">
        <v>6</v>
      </c>
      <c r="K10" s="319">
        <f t="shared" si="5"/>
        <v>1</v>
      </c>
      <c r="L10" s="1089">
        <v>0</v>
      </c>
      <c r="M10" s="1091">
        <v>0</v>
      </c>
      <c r="N10" s="1091">
        <v>1</v>
      </c>
      <c r="O10" s="1224" t="s">
        <v>309</v>
      </c>
      <c r="P10" s="1222" t="s">
        <v>1095</v>
      </c>
      <c r="Q10" s="1089"/>
      <c r="R10" s="1089"/>
      <c r="S10" s="1089"/>
      <c r="T10" s="1089"/>
      <c r="U10" s="1091"/>
      <c r="V10" s="1091"/>
      <c r="W10" s="1089"/>
      <c r="X10" s="1091"/>
      <c r="Y10" s="1091"/>
    </row>
    <row r="11" spans="1:25" s="283" customFormat="1" ht="24.95" customHeight="1" thickBot="1" x14ac:dyDescent="0.25">
      <c r="A11" s="1228" t="s">
        <v>1096</v>
      </c>
      <c r="B11" s="1083" t="s">
        <v>984</v>
      </c>
      <c r="C11" s="318">
        <f t="shared" si="0"/>
        <v>2</v>
      </c>
      <c r="D11" s="318">
        <f t="shared" si="1"/>
        <v>0</v>
      </c>
      <c r="E11" s="318">
        <f t="shared" si="2"/>
        <v>2</v>
      </c>
      <c r="F11" s="318">
        <f t="shared" si="3"/>
        <v>0</v>
      </c>
      <c r="G11" s="318">
        <f t="shared" si="4"/>
        <v>2</v>
      </c>
      <c r="H11" s="1088">
        <v>0</v>
      </c>
      <c r="I11" s="1090">
        <v>2</v>
      </c>
      <c r="J11" s="1090">
        <v>0</v>
      </c>
      <c r="K11" s="318">
        <f t="shared" si="5"/>
        <v>0</v>
      </c>
      <c r="L11" s="1088">
        <v>0</v>
      </c>
      <c r="M11" s="1090">
        <v>0</v>
      </c>
      <c r="N11" s="1090">
        <v>0</v>
      </c>
      <c r="O11" s="1225" t="s">
        <v>310</v>
      </c>
      <c r="P11" s="1219" t="s">
        <v>1096</v>
      </c>
      <c r="Q11" s="1088"/>
      <c r="R11" s="1088"/>
      <c r="S11" s="1088"/>
      <c r="T11" s="1088"/>
      <c r="U11" s="1090"/>
      <c r="V11" s="1090"/>
      <c r="W11" s="1088"/>
      <c r="X11" s="1090"/>
      <c r="Y11" s="1090"/>
    </row>
    <row r="12" spans="1:25" s="284" customFormat="1" ht="24.95" customHeight="1" thickBot="1" x14ac:dyDescent="0.25">
      <c r="A12" s="1227" t="s">
        <v>1097</v>
      </c>
      <c r="B12" s="1084" t="s">
        <v>859</v>
      </c>
      <c r="C12" s="319">
        <f t="shared" si="0"/>
        <v>1</v>
      </c>
      <c r="D12" s="319">
        <f t="shared" si="1"/>
        <v>0</v>
      </c>
      <c r="E12" s="319">
        <f t="shared" si="2"/>
        <v>0</v>
      </c>
      <c r="F12" s="319">
        <f t="shared" si="3"/>
        <v>1</v>
      </c>
      <c r="G12" s="319">
        <f t="shared" si="4"/>
        <v>1</v>
      </c>
      <c r="H12" s="1089">
        <v>0</v>
      </c>
      <c r="I12" s="1091">
        <v>0</v>
      </c>
      <c r="J12" s="1091">
        <v>1</v>
      </c>
      <c r="K12" s="319">
        <f t="shared" si="5"/>
        <v>0</v>
      </c>
      <c r="L12" s="1089">
        <v>0</v>
      </c>
      <c r="M12" s="1091">
        <v>0</v>
      </c>
      <c r="N12" s="1091">
        <v>0</v>
      </c>
      <c r="O12" s="1224" t="s">
        <v>375</v>
      </c>
      <c r="P12" s="1220" t="s">
        <v>1097</v>
      </c>
      <c r="Q12" s="1089"/>
      <c r="R12" s="1089"/>
      <c r="S12" s="1089"/>
      <c r="T12" s="1089"/>
      <c r="U12" s="1091"/>
      <c r="V12" s="1091"/>
      <c r="W12" s="1089"/>
      <c r="X12" s="1091"/>
      <c r="Y12" s="1091"/>
    </row>
    <row r="13" spans="1:25" s="283" customFormat="1" ht="24.95" customHeight="1" thickBot="1" x14ac:dyDescent="0.25">
      <c r="A13" s="1228" t="s">
        <v>1100</v>
      </c>
      <c r="B13" s="1083" t="s">
        <v>862</v>
      </c>
      <c r="C13" s="318">
        <f t="shared" si="0"/>
        <v>1</v>
      </c>
      <c r="D13" s="318">
        <f t="shared" si="1"/>
        <v>0</v>
      </c>
      <c r="E13" s="318">
        <f t="shared" si="2"/>
        <v>0</v>
      </c>
      <c r="F13" s="318">
        <f t="shared" si="3"/>
        <v>1</v>
      </c>
      <c r="G13" s="318">
        <f t="shared" si="4"/>
        <v>1</v>
      </c>
      <c r="H13" s="1088">
        <v>0</v>
      </c>
      <c r="I13" s="1090">
        <v>0</v>
      </c>
      <c r="J13" s="1090">
        <v>1</v>
      </c>
      <c r="K13" s="318">
        <f t="shared" si="5"/>
        <v>0</v>
      </c>
      <c r="L13" s="1088">
        <v>0</v>
      </c>
      <c r="M13" s="1090">
        <v>0</v>
      </c>
      <c r="N13" s="1090">
        <v>0</v>
      </c>
      <c r="O13" s="1225" t="s">
        <v>396</v>
      </c>
      <c r="P13" s="1219" t="s">
        <v>1100</v>
      </c>
      <c r="Q13" s="1088"/>
      <c r="R13" s="1088"/>
      <c r="S13" s="1088"/>
      <c r="T13" s="1088"/>
      <c r="U13" s="1090"/>
      <c r="V13" s="1090"/>
      <c r="W13" s="1088"/>
      <c r="X13" s="1090"/>
      <c r="Y13" s="1090"/>
    </row>
    <row r="14" spans="1:25" s="284" customFormat="1" ht="24.95" customHeight="1" thickBot="1" x14ac:dyDescent="0.25">
      <c r="A14" s="1227" t="s">
        <v>1101</v>
      </c>
      <c r="B14" s="1084" t="s">
        <v>863</v>
      </c>
      <c r="C14" s="319">
        <f t="shared" si="0"/>
        <v>73</v>
      </c>
      <c r="D14" s="319">
        <f t="shared" si="1"/>
        <v>0</v>
      </c>
      <c r="E14" s="319">
        <f t="shared" si="2"/>
        <v>23</v>
      </c>
      <c r="F14" s="319">
        <f t="shared" si="3"/>
        <v>50</v>
      </c>
      <c r="G14" s="319">
        <f t="shared" si="4"/>
        <v>54</v>
      </c>
      <c r="H14" s="1089">
        <v>0</v>
      </c>
      <c r="I14" s="1091">
        <v>13</v>
      </c>
      <c r="J14" s="1091">
        <v>41</v>
      </c>
      <c r="K14" s="319">
        <f t="shared" si="5"/>
        <v>19</v>
      </c>
      <c r="L14" s="1089">
        <v>0</v>
      </c>
      <c r="M14" s="1091">
        <v>10</v>
      </c>
      <c r="N14" s="1091">
        <v>9</v>
      </c>
      <c r="O14" s="1224" t="s">
        <v>476</v>
      </c>
      <c r="P14" s="1220" t="s">
        <v>1101</v>
      </c>
      <c r="Q14" s="1089"/>
      <c r="R14" s="1089"/>
      <c r="S14" s="1089"/>
      <c r="T14" s="1089"/>
      <c r="U14" s="1091"/>
      <c r="V14" s="1091"/>
      <c r="W14" s="1089"/>
      <c r="X14" s="1091"/>
      <c r="Y14" s="1091"/>
    </row>
    <row r="15" spans="1:25" s="283" customFormat="1" ht="24.95" customHeight="1" thickBot="1" x14ac:dyDescent="0.25">
      <c r="A15" s="1228" t="s">
        <v>1102</v>
      </c>
      <c r="B15" s="1083" t="s">
        <v>1103</v>
      </c>
      <c r="C15" s="318">
        <f t="shared" si="0"/>
        <v>43</v>
      </c>
      <c r="D15" s="318">
        <f t="shared" si="1"/>
        <v>1</v>
      </c>
      <c r="E15" s="318">
        <f t="shared" si="2"/>
        <v>21</v>
      </c>
      <c r="F15" s="318">
        <f t="shared" si="3"/>
        <v>21</v>
      </c>
      <c r="G15" s="318">
        <f t="shared" si="4"/>
        <v>32</v>
      </c>
      <c r="H15" s="1088">
        <v>1</v>
      </c>
      <c r="I15" s="1090">
        <v>17</v>
      </c>
      <c r="J15" s="1090">
        <v>14</v>
      </c>
      <c r="K15" s="318">
        <f t="shared" si="5"/>
        <v>11</v>
      </c>
      <c r="L15" s="1088">
        <v>0</v>
      </c>
      <c r="M15" s="1090">
        <v>4</v>
      </c>
      <c r="N15" s="1090">
        <v>7</v>
      </c>
      <c r="O15" s="1225" t="s">
        <v>397</v>
      </c>
      <c r="P15" s="1219" t="s">
        <v>1102</v>
      </c>
      <c r="Q15" s="1088"/>
      <c r="R15" s="1088"/>
      <c r="S15" s="1088"/>
      <c r="T15" s="1088"/>
      <c r="U15" s="1090"/>
      <c r="V15" s="1090"/>
      <c r="W15" s="1088"/>
      <c r="X15" s="1090"/>
      <c r="Y15" s="1090"/>
    </row>
    <row r="16" spans="1:25" s="284" customFormat="1" ht="24.95" customHeight="1" thickBot="1" x14ac:dyDescent="0.25">
      <c r="A16" s="1227" t="s">
        <v>1104</v>
      </c>
      <c r="B16" s="1084" t="s">
        <v>1105</v>
      </c>
      <c r="C16" s="319">
        <f t="shared" si="0"/>
        <v>10</v>
      </c>
      <c r="D16" s="319">
        <f t="shared" si="1"/>
        <v>0</v>
      </c>
      <c r="E16" s="319">
        <f t="shared" si="2"/>
        <v>7</v>
      </c>
      <c r="F16" s="319">
        <f t="shared" si="3"/>
        <v>3</v>
      </c>
      <c r="G16" s="319">
        <f t="shared" si="4"/>
        <v>7</v>
      </c>
      <c r="H16" s="1089">
        <v>0</v>
      </c>
      <c r="I16" s="1091">
        <v>5</v>
      </c>
      <c r="J16" s="1091">
        <v>2</v>
      </c>
      <c r="K16" s="319">
        <f t="shared" si="5"/>
        <v>3</v>
      </c>
      <c r="L16" s="1089">
        <v>0</v>
      </c>
      <c r="M16" s="1091">
        <v>2</v>
      </c>
      <c r="N16" s="1091">
        <v>1</v>
      </c>
      <c r="O16" s="1224" t="s">
        <v>382</v>
      </c>
      <c r="P16" s="1220" t="s">
        <v>1104</v>
      </c>
      <c r="Q16" s="1089"/>
      <c r="R16" s="1089"/>
      <c r="S16" s="1089"/>
      <c r="T16" s="1089"/>
      <c r="U16" s="1091"/>
      <c r="V16" s="1091"/>
      <c r="W16" s="1089"/>
      <c r="X16" s="1091"/>
      <c r="Y16" s="1091"/>
    </row>
    <row r="17" spans="1:25" s="283" customFormat="1" ht="24.95" customHeight="1" thickBot="1" x14ac:dyDescent="0.25">
      <c r="A17" s="1228" t="s">
        <v>1108</v>
      </c>
      <c r="B17" s="1083" t="s">
        <v>866</v>
      </c>
      <c r="C17" s="318">
        <f t="shared" si="0"/>
        <v>2</v>
      </c>
      <c r="D17" s="318">
        <f t="shared" si="1"/>
        <v>1</v>
      </c>
      <c r="E17" s="318">
        <f t="shared" si="2"/>
        <v>0</v>
      </c>
      <c r="F17" s="318">
        <f t="shared" si="3"/>
        <v>1</v>
      </c>
      <c r="G17" s="318">
        <f t="shared" si="4"/>
        <v>2</v>
      </c>
      <c r="H17" s="1088">
        <v>1</v>
      </c>
      <c r="I17" s="1090">
        <v>0</v>
      </c>
      <c r="J17" s="1090">
        <v>1</v>
      </c>
      <c r="K17" s="318">
        <f t="shared" si="5"/>
        <v>0</v>
      </c>
      <c r="L17" s="1088">
        <v>0</v>
      </c>
      <c r="M17" s="1090">
        <v>0</v>
      </c>
      <c r="N17" s="1090">
        <v>0</v>
      </c>
      <c r="O17" s="1225" t="s">
        <v>477</v>
      </c>
      <c r="P17" s="1219" t="s">
        <v>1108</v>
      </c>
      <c r="Q17" s="1088"/>
      <c r="R17" s="1088"/>
      <c r="S17" s="1088"/>
      <c r="T17" s="1088"/>
      <c r="U17" s="1090"/>
      <c r="V17" s="1090"/>
      <c r="W17" s="1088"/>
      <c r="X17" s="1090"/>
      <c r="Y17" s="1090"/>
    </row>
    <row r="18" spans="1:25" s="284" customFormat="1" ht="24.95" customHeight="1" x14ac:dyDescent="0.2">
      <c r="A18" s="1229" t="s">
        <v>1109</v>
      </c>
      <c r="B18" s="1084" t="s">
        <v>851</v>
      </c>
      <c r="C18" s="1085">
        <f t="shared" si="0"/>
        <v>1</v>
      </c>
      <c r="D18" s="1085">
        <f t="shared" si="1"/>
        <v>0</v>
      </c>
      <c r="E18" s="1085">
        <f t="shared" si="2"/>
        <v>0</v>
      </c>
      <c r="F18" s="1085">
        <f t="shared" si="3"/>
        <v>1</v>
      </c>
      <c r="G18" s="1085">
        <f t="shared" si="4"/>
        <v>1</v>
      </c>
      <c r="H18" s="1089">
        <v>0</v>
      </c>
      <c r="I18" s="1091">
        <v>0</v>
      </c>
      <c r="J18" s="1091">
        <v>1</v>
      </c>
      <c r="K18" s="1085">
        <f t="shared" si="5"/>
        <v>0</v>
      </c>
      <c r="L18" s="1089">
        <v>0</v>
      </c>
      <c r="M18" s="1091">
        <v>0</v>
      </c>
      <c r="N18" s="1091">
        <v>0</v>
      </c>
      <c r="O18" s="1224" t="s">
        <v>852</v>
      </c>
      <c r="P18" s="1220" t="s">
        <v>1109</v>
      </c>
      <c r="Q18" s="1089"/>
      <c r="R18" s="1089"/>
      <c r="S18" s="1089"/>
      <c r="T18" s="1089"/>
      <c r="U18" s="1091"/>
      <c r="V18" s="1091"/>
      <c r="W18" s="1089"/>
      <c r="X18" s="1091"/>
      <c r="Y18" s="1091"/>
    </row>
    <row r="19" spans="1:25" s="283" customFormat="1" ht="20.25" customHeight="1" x14ac:dyDescent="0.2">
      <c r="A19" s="1658" t="s">
        <v>42</v>
      </c>
      <c r="B19" s="1658" t="s">
        <v>445</v>
      </c>
      <c r="C19" s="1087">
        <f t="shared" ref="C19:N19" si="6">SUM(C7:C18)</f>
        <v>151</v>
      </c>
      <c r="D19" s="1087">
        <f t="shared" si="6"/>
        <v>2</v>
      </c>
      <c r="E19" s="1087">
        <f t="shared" si="6"/>
        <v>62</v>
      </c>
      <c r="F19" s="1087">
        <f t="shared" si="6"/>
        <v>87</v>
      </c>
      <c r="G19" s="1087">
        <f t="shared" si="6"/>
        <v>113</v>
      </c>
      <c r="H19" s="1087">
        <f t="shared" si="6"/>
        <v>2</v>
      </c>
      <c r="I19" s="1087">
        <f t="shared" si="6"/>
        <v>42</v>
      </c>
      <c r="J19" s="1087">
        <f t="shared" si="6"/>
        <v>69</v>
      </c>
      <c r="K19" s="1087">
        <f t="shared" si="6"/>
        <v>38</v>
      </c>
      <c r="L19" s="1087">
        <f t="shared" si="6"/>
        <v>0</v>
      </c>
      <c r="M19" s="1087">
        <f t="shared" si="6"/>
        <v>20</v>
      </c>
      <c r="N19" s="1221">
        <f t="shared" si="6"/>
        <v>18</v>
      </c>
      <c r="O19" s="1656" t="s">
        <v>43</v>
      </c>
      <c r="P19" s="1656"/>
      <c r="Q19" s="1086"/>
      <c r="R19" s="1086"/>
      <c r="S19" s="1086"/>
      <c r="T19" s="1086"/>
      <c r="U19" s="1086"/>
      <c r="V19" s="1086"/>
      <c r="W19" s="1086"/>
      <c r="X19" s="1086"/>
      <c r="Y19" s="1086"/>
    </row>
    <row r="20" spans="1:25" s="285" customFormat="1" ht="15.75" customHeight="1" x14ac:dyDescent="0.2">
      <c r="A20" s="1659" t="s">
        <v>629</v>
      </c>
      <c r="B20" s="1659"/>
      <c r="C20" s="1133"/>
      <c r="D20" s="1133"/>
      <c r="E20" s="1134"/>
      <c r="F20" s="1135"/>
      <c r="G20" s="1135"/>
      <c r="H20" s="1135"/>
      <c r="I20" s="1135"/>
      <c r="J20" s="1135"/>
      <c r="K20" s="1135"/>
      <c r="L20" s="1135"/>
      <c r="M20" s="1135"/>
      <c r="N20" s="1657" t="s">
        <v>646</v>
      </c>
      <c r="O20" s="1657"/>
      <c r="P20" s="1657"/>
      <c r="T20" s="283"/>
    </row>
    <row r="21" spans="1:25" s="283" customFormat="1" x14ac:dyDescent="0.2">
      <c r="E21" s="286"/>
      <c r="F21" s="287"/>
      <c r="G21" s="287"/>
      <c r="H21" s="287"/>
      <c r="I21" s="287"/>
      <c r="J21" s="287"/>
      <c r="K21" s="287"/>
      <c r="L21" s="287"/>
      <c r="M21" s="287"/>
      <c r="N21" s="287"/>
    </row>
    <row r="22" spans="1:25" s="283" customFormat="1" x14ac:dyDescent="0.2">
      <c r="E22" s="286"/>
      <c r="F22" s="287"/>
      <c r="G22" s="287"/>
      <c r="H22" s="287"/>
      <c r="I22" s="287"/>
      <c r="J22" s="287"/>
      <c r="K22" s="287"/>
      <c r="L22" s="287"/>
      <c r="M22" s="287"/>
      <c r="N22" s="287"/>
    </row>
    <row r="23" spans="1:25" s="283" customFormat="1" x14ac:dyDescent="0.2">
      <c r="E23" s="286"/>
      <c r="F23" s="287"/>
      <c r="G23" s="287"/>
      <c r="H23" s="287"/>
      <c r="I23" s="287"/>
      <c r="J23" s="287"/>
      <c r="K23" s="287"/>
      <c r="L23" s="287"/>
      <c r="M23" s="287"/>
      <c r="N23" s="287"/>
    </row>
    <row r="29" spans="1:25" x14ac:dyDescent="0.2">
      <c r="E29" s="242"/>
      <c r="F29" s="242"/>
      <c r="G29" s="242"/>
      <c r="H29" s="242"/>
      <c r="I29" s="242"/>
      <c r="J29" s="242"/>
      <c r="K29" s="242"/>
      <c r="L29" s="242"/>
      <c r="M29" s="242"/>
      <c r="N29" s="242"/>
    </row>
    <row r="30" spans="1:25" x14ac:dyDescent="0.2">
      <c r="E30" s="242"/>
      <c r="F30" s="242"/>
      <c r="G30" s="242"/>
      <c r="H30" s="242"/>
      <c r="I30" s="242"/>
      <c r="J30" s="242"/>
      <c r="K30" s="242"/>
      <c r="L30" s="242"/>
      <c r="M30" s="242"/>
      <c r="N30" s="242"/>
    </row>
    <row r="31" spans="1:25" x14ac:dyDescent="0.2">
      <c r="E31" s="242"/>
      <c r="F31" s="242"/>
      <c r="G31" s="242"/>
      <c r="H31" s="242"/>
      <c r="I31" s="242"/>
      <c r="J31" s="242"/>
      <c r="K31" s="242"/>
      <c r="L31" s="242"/>
      <c r="M31" s="242"/>
      <c r="N31" s="242"/>
    </row>
    <row r="32" spans="1:25" x14ac:dyDescent="0.2">
      <c r="E32" s="242"/>
      <c r="F32" s="242"/>
      <c r="G32" s="242"/>
      <c r="H32" s="242"/>
      <c r="I32" s="242"/>
      <c r="J32" s="242"/>
      <c r="K32" s="242"/>
      <c r="L32" s="242"/>
      <c r="M32" s="242"/>
      <c r="N32" s="242"/>
    </row>
    <row r="33" s="242" customFormat="1" x14ac:dyDescent="0.2"/>
    <row r="34" s="242" customFormat="1" x14ac:dyDescent="0.2"/>
    <row r="35" s="242" customFormat="1" x14ac:dyDescent="0.2"/>
    <row r="36" s="242" customFormat="1" x14ac:dyDescent="0.2"/>
    <row r="37" s="242" customFormat="1" x14ac:dyDescent="0.2"/>
    <row r="38" s="242" customFormat="1" x14ac:dyDescent="0.2"/>
    <row r="39" s="242" customFormat="1" x14ac:dyDescent="0.2"/>
    <row r="40" s="242" customFormat="1" x14ac:dyDescent="0.2"/>
    <row r="41" s="242" customFormat="1" x14ac:dyDescent="0.2"/>
    <row r="42" s="242" customFormat="1" x14ac:dyDescent="0.2"/>
    <row r="43" s="242" customFormat="1" x14ac:dyDescent="0.2"/>
    <row r="44" s="242" customFormat="1" x14ac:dyDescent="0.2"/>
    <row r="45" s="242" customFormat="1" x14ac:dyDescent="0.2"/>
    <row r="46" s="242" customFormat="1" x14ac:dyDescent="0.2"/>
    <row r="47" s="242" customFormat="1" x14ac:dyDescent="0.2"/>
    <row r="48" s="242" customFormat="1" x14ac:dyDescent="0.2"/>
    <row r="49" s="242" customFormat="1" x14ac:dyDescent="0.2"/>
    <row r="50" s="242" customFormat="1" x14ac:dyDescent="0.2"/>
    <row r="51" s="242" customFormat="1" x14ac:dyDescent="0.2"/>
    <row r="52" s="242" customFormat="1" x14ac:dyDescent="0.2"/>
    <row r="53" s="242" customFormat="1" x14ac:dyDescent="0.2"/>
    <row r="54" s="242" customFormat="1" x14ac:dyDescent="0.2"/>
    <row r="55" s="242" customFormat="1" x14ac:dyDescent="0.2"/>
    <row r="58" s="242" customFormat="1" x14ac:dyDescent="0.2"/>
    <row r="59" s="242" customFormat="1" x14ac:dyDescent="0.2"/>
    <row r="60" s="242" customFormat="1" x14ac:dyDescent="0.2"/>
    <row r="61" s="242" customFormat="1" x14ac:dyDescent="0.2"/>
    <row r="62" s="242" customFormat="1" x14ac:dyDescent="0.2"/>
    <row r="63" s="242" customFormat="1" x14ac:dyDescent="0.2"/>
    <row r="64" s="242" customFormat="1" x14ac:dyDescent="0.2"/>
    <row r="65" s="242" customFormat="1" x14ac:dyDescent="0.2"/>
    <row r="66" s="242" customFormat="1" x14ac:dyDescent="0.2"/>
    <row r="67" s="242" customFormat="1" x14ac:dyDescent="0.2"/>
    <row r="68" s="242" customFormat="1" x14ac:dyDescent="0.2"/>
    <row r="69" s="242" customFormat="1" x14ac:dyDescent="0.2"/>
    <row r="70" s="242" customFormat="1" x14ac:dyDescent="0.2"/>
    <row r="71" s="242" customFormat="1" x14ac:dyDescent="0.2"/>
    <row r="72" s="242" customFormat="1" x14ac:dyDescent="0.2"/>
    <row r="73" s="242" customFormat="1" x14ac:dyDescent="0.2"/>
    <row r="74" s="242" customFormat="1" x14ac:dyDescent="0.2"/>
    <row r="75" s="242" customFormat="1" x14ac:dyDescent="0.2"/>
    <row r="76" s="242" customFormat="1" x14ac:dyDescent="0.2"/>
    <row r="77" s="242" customFormat="1" x14ac:dyDescent="0.2"/>
    <row r="78" s="242" customFormat="1" x14ac:dyDescent="0.2"/>
    <row r="79" s="242" customFormat="1" x14ac:dyDescent="0.2"/>
    <row r="80" s="242" customFormat="1" x14ac:dyDescent="0.2"/>
    <row r="81" s="242" customFormat="1" x14ac:dyDescent="0.2"/>
    <row r="82" s="242" customFormat="1" x14ac:dyDescent="0.2"/>
    <row r="83" s="242" customFormat="1" x14ac:dyDescent="0.2"/>
    <row r="84" s="242" customFormat="1" x14ac:dyDescent="0.2"/>
    <row r="85" s="242" customFormat="1" x14ac:dyDescent="0.2"/>
    <row r="86" s="242" customFormat="1" x14ac:dyDescent="0.2"/>
    <row r="87" s="242" customFormat="1" x14ac:dyDescent="0.2"/>
  </sheetData>
  <mergeCells count="14">
    <mergeCell ref="A1:O1"/>
    <mergeCell ref="A2:O2"/>
    <mergeCell ref="A3:O3"/>
    <mergeCell ref="A5:A6"/>
    <mergeCell ref="B5:B6"/>
    <mergeCell ref="C5:F5"/>
    <mergeCell ref="G5:J5"/>
    <mergeCell ref="K5:N5"/>
    <mergeCell ref="O5:O6"/>
    <mergeCell ref="P5:P6"/>
    <mergeCell ref="O19:P19"/>
    <mergeCell ref="N20:P20"/>
    <mergeCell ref="A19:B19"/>
    <mergeCell ref="A20:B20"/>
  </mergeCells>
  <printOptions horizontalCentered="1" verticalCentered="1"/>
  <pageMargins left="0" right="0" top="0" bottom="0" header="0" footer="0"/>
  <pageSetup paperSize="9" scale="79" orientation="landscape" r:id="rId1"/>
  <headerFooter>
    <oddFooter>&amp;L_x000D_&amp;1#&amp;"Aptos"&amp;10&amp;K13A10E Classification: C0 Public - تصنيف الوثيقة عام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93"/>
  <dimension ref="A1:A3"/>
  <sheetViews>
    <sheetView view="pageBreakPreview" zoomScaleNormal="100" zoomScaleSheetLayoutView="100" workbookViewId="0">
      <selection activeCell="O18" sqref="O18"/>
    </sheetView>
  </sheetViews>
  <sheetFormatPr defaultColWidth="8.85546875" defaultRowHeight="12.75" x14ac:dyDescent="0.2"/>
  <cols>
    <col min="1" max="1" width="64.85546875" style="25" customWidth="1"/>
    <col min="2" max="255" width="9.140625" style="25"/>
    <col min="256" max="256" width="52.7109375" style="25" customWidth="1"/>
    <col min="257" max="511" width="9.140625" style="25"/>
    <col min="512" max="512" width="52.7109375" style="25" customWidth="1"/>
    <col min="513" max="767" width="9.140625" style="25"/>
    <col min="768" max="768" width="52.7109375" style="25" customWidth="1"/>
    <col min="769" max="1023" width="9.140625" style="25"/>
    <col min="1024" max="1024" width="52.7109375" style="25" customWidth="1"/>
    <col min="1025" max="1279" width="9.140625" style="25"/>
    <col min="1280" max="1280" width="52.7109375" style="25" customWidth="1"/>
    <col min="1281" max="1535" width="9.140625" style="25"/>
    <col min="1536" max="1536" width="52.7109375" style="25" customWidth="1"/>
    <col min="1537" max="1791" width="9.140625" style="25"/>
    <col min="1792" max="1792" width="52.7109375" style="25" customWidth="1"/>
    <col min="1793" max="2047" width="9.140625" style="25"/>
    <col min="2048" max="2048" width="52.7109375" style="25" customWidth="1"/>
    <col min="2049" max="2303" width="9.140625" style="25"/>
    <col min="2304" max="2304" width="52.7109375" style="25" customWidth="1"/>
    <col min="2305" max="2559" width="9.140625" style="25"/>
    <col min="2560" max="2560" width="52.7109375" style="25" customWidth="1"/>
    <col min="2561" max="2815" width="9.140625" style="25"/>
    <col min="2816" max="2816" width="52.7109375" style="25" customWidth="1"/>
    <col min="2817" max="3071" width="9.140625" style="25"/>
    <col min="3072" max="3072" width="52.7109375" style="25" customWidth="1"/>
    <col min="3073" max="3327" width="9.140625" style="25"/>
    <col min="3328" max="3328" width="52.7109375" style="25" customWidth="1"/>
    <col min="3329" max="3583" width="9.140625" style="25"/>
    <col min="3584" max="3584" width="52.7109375" style="25" customWidth="1"/>
    <col min="3585" max="3839" width="9.140625" style="25"/>
    <col min="3840" max="3840" width="52.7109375" style="25" customWidth="1"/>
    <col min="3841" max="4095" width="9.140625" style="25"/>
    <col min="4096" max="4096" width="52.7109375" style="25" customWidth="1"/>
    <col min="4097" max="4351" width="9.140625" style="25"/>
    <col min="4352" max="4352" width="52.7109375" style="25" customWidth="1"/>
    <col min="4353" max="4607" width="9.140625" style="25"/>
    <col min="4608" max="4608" width="52.7109375" style="25" customWidth="1"/>
    <col min="4609" max="4863" width="9.140625" style="25"/>
    <col min="4864" max="4864" width="52.7109375" style="25" customWidth="1"/>
    <col min="4865" max="5119" width="9.140625" style="25"/>
    <col min="5120" max="5120" width="52.7109375" style="25" customWidth="1"/>
    <col min="5121" max="5375" width="9.140625" style="25"/>
    <col min="5376" max="5376" width="52.7109375" style="25" customWidth="1"/>
    <col min="5377" max="5631" width="9.140625" style="25"/>
    <col min="5632" max="5632" width="52.7109375" style="25" customWidth="1"/>
    <col min="5633" max="5887" width="9.140625" style="25"/>
    <col min="5888" max="5888" width="52.7109375" style="25" customWidth="1"/>
    <col min="5889" max="6143" width="9.140625" style="25"/>
    <col min="6144" max="6144" width="52.7109375" style="25" customWidth="1"/>
    <col min="6145" max="6399" width="9.140625" style="25"/>
    <col min="6400" max="6400" width="52.7109375" style="25" customWidth="1"/>
    <col min="6401" max="6655" width="9.140625" style="25"/>
    <col min="6656" max="6656" width="52.7109375" style="25" customWidth="1"/>
    <col min="6657" max="6911" width="9.140625" style="25"/>
    <col min="6912" max="6912" width="52.7109375" style="25" customWidth="1"/>
    <col min="6913" max="7167" width="9.140625" style="25"/>
    <col min="7168" max="7168" width="52.7109375" style="25" customWidth="1"/>
    <col min="7169" max="7423" width="9.140625" style="25"/>
    <col min="7424" max="7424" width="52.7109375" style="25" customWidth="1"/>
    <col min="7425" max="7679" width="9.140625" style="25"/>
    <col min="7680" max="7680" width="52.7109375" style="25" customWidth="1"/>
    <col min="7681" max="7935" width="9.140625" style="25"/>
    <col min="7936" max="7936" width="52.7109375" style="25" customWidth="1"/>
    <col min="7937" max="8191" width="9.140625" style="25"/>
    <col min="8192" max="8192" width="52.7109375" style="25" customWidth="1"/>
    <col min="8193" max="8447" width="9.140625" style="25"/>
    <col min="8448" max="8448" width="52.7109375" style="25" customWidth="1"/>
    <col min="8449" max="8703" width="9.140625" style="25"/>
    <col min="8704" max="8704" width="52.7109375" style="25" customWidth="1"/>
    <col min="8705" max="8959" width="9.140625" style="25"/>
    <col min="8960" max="8960" width="52.7109375" style="25" customWidth="1"/>
    <col min="8961" max="9215" width="9.140625" style="25"/>
    <col min="9216" max="9216" width="52.7109375" style="25" customWidth="1"/>
    <col min="9217" max="9471" width="9.140625" style="25"/>
    <col min="9472" max="9472" width="52.7109375" style="25" customWidth="1"/>
    <col min="9473" max="9727" width="9.140625" style="25"/>
    <col min="9728" max="9728" width="52.7109375" style="25" customWidth="1"/>
    <col min="9729" max="9983" width="9.140625" style="25"/>
    <col min="9984" max="9984" width="52.7109375" style="25" customWidth="1"/>
    <col min="9985" max="10239" width="9.140625" style="25"/>
    <col min="10240" max="10240" width="52.7109375" style="25" customWidth="1"/>
    <col min="10241" max="10495" width="9.140625" style="25"/>
    <col min="10496" max="10496" width="52.7109375" style="25" customWidth="1"/>
    <col min="10497" max="10751" width="9.140625" style="25"/>
    <col min="10752" max="10752" width="52.7109375" style="25" customWidth="1"/>
    <col min="10753" max="11007" width="9.140625" style="25"/>
    <col min="11008" max="11008" width="52.7109375" style="25" customWidth="1"/>
    <col min="11009" max="11263" width="9.140625" style="25"/>
    <col min="11264" max="11264" width="52.7109375" style="25" customWidth="1"/>
    <col min="11265" max="11519" width="9.140625" style="25"/>
    <col min="11520" max="11520" width="52.7109375" style="25" customWidth="1"/>
    <col min="11521" max="11775" width="9.140625" style="25"/>
    <col min="11776" max="11776" width="52.7109375" style="25" customWidth="1"/>
    <col min="11777" max="12031" width="9.140625" style="25"/>
    <col min="12032" max="12032" width="52.7109375" style="25" customWidth="1"/>
    <col min="12033" max="12287" width="9.140625" style="25"/>
    <col min="12288" max="12288" width="52.7109375" style="25" customWidth="1"/>
    <col min="12289" max="12543" width="9.140625" style="25"/>
    <col min="12544" max="12544" width="52.7109375" style="25" customWidth="1"/>
    <col min="12545" max="12799" width="9.140625" style="25"/>
    <col min="12800" max="12800" width="52.7109375" style="25" customWidth="1"/>
    <col min="12801" max="13055" width="9.140625" style="25"/>
    <col min="13056" max="13056" width="52.7109375" style="25" customWidth="1"/>
    <col min="13057" max="13311" width="9.140625" style="25"/>
    <col min="13312" max="13312" width="52.7109375" style="25" customWidth="1"/>
    <col min="13313" max="13567" width="9.140625" style="25"/>
    <col min="13568" max="13568" width="52.7109375" style="25" customWidth="1"/>
    <col min="13569" max="13823" width="9.140625" style="25"/>
    <col min="13824" max="13824" width="52.7109375" style="25" customWidth="1"/>
    <col min="13825" max="14079" width="9.140625" style="25"/>
    <col min="14080" max="14080" width="52.7109375" style="25" customWidth="1"/>
    <col min="14081" max="14335" width="9.140625" style="25"/>
    <col min="14336" max="14336" width="52.7109375" style="25" customWidth="1"/>
    <col min="14337" max="14591" width="9.140625" style="25"/>
    <col min="14592" max="14592" width="52.7109375" style="25" customWidth="1"/>
    <col min="14593" max="14847" width="9.140625" style="25"/>
    <col min="14848" max="14848" width="52.7109375" style="25" customWidth="1"/>
    <col min="14849" max="15103" width="9.140625" style="25"/>
    <col min="15104" max="15104" width="52.7109375" style="25" customWidth="1"/>
    <col min="15105" max="15359" width="9.140625" style="25"/>
    <col min="15360" max="15360" width="52.7109375" style="25" customWidth="1"/>
    <col min="15361" max="15615" width="9.140625" style="25"/>
    <col min="15616" max="15616" width="52.7109375" style="25" customWidth="1"/>
    <col min="15617" max="15871" width="9.140625" style="25"/>
    <col min="15872" max="15872" width="52.7109375" style="25" customWidth="1"/>
    <col min="15873" max="16127" width="9.140625" style="25"/>
    <col min="16128" max="16128" width="52.7109375" style="25" customWidth="1"/>
    <col min="16129" max="16384" width="9.140625" style="25"/>
  </cols>
  <sheetData>
    <row r="1" spans="1:1" ht="84" customHeight="1" thickTop="1" x14ac:dyDescent="0.4">
      <c r="A1" s="900" t="s">
        <v>1039</v>
      </c>
    </row>
    <row r="2" spans="1:1" ht="53.25" customHeight="1" thickBot="1" x14ac:dyDescent="0.25">
      <c r="A2" s="901" t="s">
        <v>1038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81"/>
  <dimension ref="A1:P26"/>
  <sheetViews>
    <sheetView view="pageBreakPreview" topLeftCell="A7" zoomScale="90" zoomScaleNormal="100" zoomScaleSheetLayoutView="90" workbookViewId="0">
      <selection activeCell="O18" sqref="O18"/>
    </sheetView>
  </sheetViews>
  <sheetFormatPr defaultColWidth="8.85546875" defaultRowHeight="15" x14ac:dyDescent="0.25"/>
  <cols>
    <col min="1" max="1" width="40.42578125" style="38" customWidth="1"/>
    <col min="2" max="10" width="9.28515625" style="38" customWidth="1"/>
    <col min="11" max="11" width="39.85546875" style="38" customWidth="1"/>
    <col min="12" max="13" width="9.140625" style="25" customWidth="1"/>
    <col min="14" max="15" width="9.140625" style="2"/>
    <col min="16" max="255" width="9.140625" style="25"/>
    <col min="256" max="256" width="42.7109375" style="25" customWidth="1"/>
    <col min="257" max="257" width="7.7109375" style="25" customWidth="1"/>
    <col min="258" max="258" width="8.42578125" style="25" customWidth="1"/>
    <col min="259" max="260" width="7.7109375" style="25" customWidth="1"/>
    <col min="261" max="261" width="8.42578125" style="25" customWidth="1"/>
    <col min="262" max="263" width="7.7109375" style="25" customWidth="1"/>
    <col min="264" max="264" width="8.42578125" style="25" customWidth="1"/>
    <col min="265" max="265" width="7.7109375" style="25" customWidth="1"/>
    <col min="266" max="266" width="40.7109375" style="25" customWidth="1"/>
    <col min="267" max="511" width="9.140625" style="25"/>
    <col min="512" max="512" width="42.7109375" style="25" customWidth="1"/>
    <col min="513" max="513" width="7.7109375" style="25" customWidth="1"/>
    <col min="514" max="514" width="8.42578125" style="25" customWidth="1"/>
    <col min="515" max="516" width="7.7109375" style="25" customWidth="1"/>
    <col min="517" max="517" width="8.42578125" style="25" customWidth="1"/>
    <col min="518" max="519" width="7.7109375" style="25" customWidth="1"/>
    <col min="520" max="520" width="8.42578125" style="25" customWidth="1"/>
    <col min="521" max="521" width="7.7109375" style="25" customWidth="1"/>
    <col min="522" max="522" width="40.7109375" style="25" customWidth="1"/>
    <col min="523" max="767" width="9.140625" style="25"/>
    <col min="768" max="768" width="42.7109375" style="25" customWidth="1"/>
    <col min="769" max="769" width="7.7109375" style="25" customWidth="1"/>
    <col min="770" max="770" width="8.42578125" style="25" customWidth="1"/>
    <col min="771" max="772" width="7.7109375" style="25" customWidth="1"/>
    <col min="773" max="773" width="8.42578125" style="25" customWidth="1"/>
    <col min="774" max="775" width="7.7109375" style="25" customWidth="1"/>
    <col min="776" max="776" width="8.42578125" style="25" customWidth="1"/>
    <col min="777" max="777" width="7.7109375" style="25" customWidth="1"/>
    <col min="778" max="778" width="40.7109375" style="25" customWidth="1"/>
    <col min="779" max="1023" width="9.140625" style="25"/>
    <col min="1024" max="1024" width="42.7109375" style="25" customWidth="1"/>
    <col min="1025" max="1025" width="7.7109375" style="25" customWidth="1"/>
    <col min="1026" max="1026" width="8.42578125" style="25" customWidth="1"/>
    <col min="1027" max="1028" width="7.7109375" style="25" customWidth="1"/>
    <col min="1029" max="1029" width="8.42578125" style="25" customWidth="1"/>
    <col min="1030" max="1031" width="7.7109375" style="25" customWidth="1"/>
    <col min="1032" max="1032" width="8.42578125" style="25" customWidth="1"/>
    <col min="1033" max="1033" width="7.7109375" style="25" customWidth="1"/>
    <col min="1034" max="1034" width="40.7109375" style="25" customWidth="1"/>
    <col min="1035" max="1279" width="9.140625" style="25"/>
    <col min="1280" max="1280" width="42.7109375" style="25" customWidth="1"/>
    <col min="1281" max="1281" width="7.7109375" style="25" customWidth="1"/>
    <col min="1282" max="1282" width="8.42578125" style="25" customWidth="1"/>
    <col min="1283" max="1284" width="7.7109375" style="25" customWidth="1"/>
    <col min="1285" max="1285" width="8.42578125" style="25" customWidth="1"/>
    <col min="1286" max="1287" width="7.7109375" style="25" customWidth="1"/>
    <col min="1288" max="1288" width="8.42578125" style="25" customWidth="1"/>
    <col min="1289" max="1289" width="7.7109375" style="25" customWidth="1"/>
    <col min="1290" max="1290" width="40.7109375" style="25" customWidth="1"/>
    <col min="1291" max="1535" width="9.140625" style="25"/>
    <col min="1536" max="1536" width="42.7109375" style="25" customWidth="1"/>
    <col min="1537" max="1537" width="7.7109375" style="25" customWidth="1"/>
    <col min="1538" max="1538" width="8.42578125" style="25" customWidth="1"/>
    <col min="1539" max="1540" width="7.7109375" style="25" customWidth="1"/>
    <col min="1541" max="1541" width="8.42578125" style="25" customWidth="1"/>
    <col min="1542" max="1543" width="7.7109375" style="25" customWidth="1"/>
    <col min="1544" max="1544" width="8.42578125" style="25" customWidth="1"/>
    <col min="1545" max="1545" width="7.7109375" style="25" customWidth="1"/>
    <col min="1546" max="1546" width="40.7109375" style="25" customWidth="1"/>
    <col min="1547" max="1791" width="9.140625" style="25"/>
    <col min="1792" max="1792" width="42.7109375" style="25" customWidth="1"/>
    <col min="1793" max="1793" width="7.7109375" style="25" customWidth="1"/>
    <col min="1794" max="1794" width="8.42578125" style="25" customWidth="1"/>
    <col min="1795" max="1796" width="7.7109375" style="25" customWidth="1"/>
    <col min="1797" max="1797" width="8.42578125" style="25" customWidth="1"/>
    <col min="1798" max="1799" width="7.7109375" style="25" customWidth="1"/>
    <col min="1800" max="1800" width="8.42578125" style="25" customWidth="1"/>
    <col min="1801" max="1801" width="7.7109375" style="25" customWidth="1"/>
    <col min="1802" max="1802" width="40.7109375" style="25" customWidth="1"/>
    <col min="1803" max="2047" width="9.140625" style="25"/>
    <col min="2048" max="2048" width="42.7109375" style="25" customWidth="1"/>
    <col min="2049" max="2049" width="7.7109375" style="25" customWidth="1"/>
    <col min="2050" max="2050" width="8.42578125" style="25" customWidth="1"/>
    <col min="2051" max="2052" width="7.7109375" style="25" customWidth="1"/>
    <col min="2053" max="2053" width="8.42578125" style="25" customWidth="1"/>
    <col min="2054" max="2055" width="7.7109375" style="25" customWidth="1"/>
    <col min="2056" max="2056" width="8.42578125" style="25" customWidth="1"/>
    <col min="2057" max="2057" width="7.7109375" style="25" customWidth="1"/>
    <col min="2058" max="2058" width="40.7109375" style="25" customWidth="1"/>
    <col min="2059" max="2303" width="9.140625" style="25"/>
    <col min="2304" max="2304" width="42.7109375" style="25" customWidth="1"/>
    <col min="2305" max="2305" width="7.7109375" style="25" customWidth="1"/>
    <col min="2306" max="2306" width="8.42578125" style="25" customWidth="1"/>
    <col min="2307" max="2308" width="7.7109375" style="25" customWidth="1"/>
    <col min="2309" max="2309" width="8.42578125" style="25" customWidth="1"/>
    <col min="2310" max="2311" width="7.7109375" style="25" customWidth="1"/>
    <col min="2312" max="2312" width="8.42578125" style="25" customWidth="1"/>
    <col min="2313" max="2313" width="7.7109375" style="25" customWidth="1"/>
    <col min="2314" max="2314" width="40.7109375" style="25" customWidth="1"/>
    <col min="2315" max="2559" width="9.140625" style="25"/>
    <col min="2560" max="2560" width="42.7109375" style="25" customWidth="1"/>
    <col min="2561" max="2561" width="7.7109375" style="25" customWidth="1"/>
    <col min="2562" max="2562" width="8.42578125" style="25" customWidth="1"/>
    <col min="2563" max="2564" width="7.7109375" style="25" customWidth="1"/>
    <col min="2565" max="2565" width="8.42578125" style="25" customWidth="1"/>
    <col min="2566" max="2567" width="7.7109375" style="25" customWidth="1"/>
    <col min="2568" max="2568" width="8.42578125" style="25" customWidth="1"/>
    <col min="2569" max="2569" width="7.7109375" style="25" customWidth="1"/>
    <col min="2570" max="2570" width="40.7109375" style="25" customWidth="1"/>
    <col min="2571" max="2815" width="9.140625" style="25"/>
    <col min="2816" max="2816" width="42.7109375" style="25" customWidth="1"/>
    <col min="2817" max="2817" width="7.7109375" style="25" customWidth="1"/>
    <col min="2818" max="2818" width="8.42578125" style="25" customWidth="1"/>
    <col min="2819" max="2820" width="7.7109375" style="25" customWidth="1"/>
    <col min="2821" max="2821" width="8.42578125" style="25" customWidth="1"/>
    <col min="2822" max="2823" width="7.7109375" style="25" customWidth="1"/>
    <col min="2824" max="2824" width="8.42578125" style="25" customWidth="1"/>
    <col min="2825" max="2825" width="7.7109375" style="25" customWidth="1"/>
    <col min="2826" max="2826" width="40.7109375" style="25" customWidth="1"/>
    <col min="2827" max="3071" width="9.140625" style="25"/>
    <col min="3072" max="3072" width="42.7109375" style="25" customWidth="1"/>
    <col min="3073" max="3073" width="7.7109375" style="25" customWidth="1"/>
    <col min="3074" max="3074" width="8.42578125" style="25" customWidth="1"/>
    <col min="3075" max="3076" width="7.7109375" style="25" customWidth="1"/>
    <col min="3077" max="3077" width="8.42578125" style="25" customWidth="1"/>
    <col min="3078" max="3079" width="7.7109375" style="25" customWidth="1"/>
    <col min="3080" max="3080" width="8.42578125" style="25" customWidth="1"/>
    <col min="3081" max="3081" width="7.7109375" style="25" customWidth="1"/>
    <col min="3082" max="3082" width="40.7109375" style="25" customWidth="1"/>
    <col min="3083" max="3327" width="9.140625" style="25"/>
    <col min="3328" max="3328" width="42.7109375" style="25" customWidth="1"/>
    <col min="3329" max="3329" width="7.7109375" style="25" customWidth="1"/>
    <col min="3330" max="3330" width="8.42578125" style="25" customWidth="1"/>
    <col min="3331" max="3332" width="7.7109375" style="25" customWidth="1"/>
    <col min="3333" max="3333" width="8.42578125" style="25" customWidth="1"/>
    <col min="3334" max="3335" width="7.7109375" style="25" customWidth="1"/>
    <col min="3336" max="3336" width="8.42578125" style="25" customWidth="1"/>
    <col min="3337" max="3337" width="7.7109375" style="25" customWidth="1"/>
    <col min="3338" max="3338" width="40.7109375" style="25" customWidth="1"/>
    <col min="3339" max="3583" width="9.140625" style="25"/>
    <col min="3584" max="3584" width="42.7109375" style="25" customWidth="1"/>
    <col min="3585" max="3585" width="7.7109375" style="25" customWidth="1"/>
    <col min="3586" max="3586" width="8.42578125" style="25" customWidth="1"/>
    <col min="3587" max="3588" width="7.7109375" style="25" customWidth="1"/>
    <col min="3589" max="3589" width="8.42578125" style="25" customWidth="1"/>
    <col min="3590" max="3591" width="7.7109375" style="25" customWidth="1"/>
    <col min="3592" max="3592" width="8.42578125" style="25" customWidth="1"/>
    <col min="3593" max="3593" width="7.7109375" style="25" customWidth="1"/>
    <col min="3594" max="3594" width="40.7109375" style="25" customWidth="1"/>
    <col min="3595" max="3839" width="9.140625" style="25"/>
    <col min="3840" max="3840" width="42.7109375" style="25" customWidth="1"/>
    <col min="3841" max="3841" width="7.7109375" style="25" customWidth="1"/>
    <col min="3842" max="3842" width="8.42578125" style="25" customWidth="1"/>
    <col min="3843" max="3844" width="7.7109375" style="25" customWidth="1"/>
    <col min="3845" max="3845" width="8.42578125" style="25" customWidth="1"/>
    <col min="3846" max="3847" width="7.7109375" style="25" customWidth="1"/>
    <col min="3848" max="3848" width="8.42578125" style="25" customWidth="1"/>
    <col min="3849" max="3849" width="7.7109375" style="25" customWidth="1"/>
    <col min="3850" max="3850" width="40.7109375" style="25" customWidth="1"/>
    <col min="3851" max="4095" width="9.140625" style="25"/>
    <col min="4096" max="4096" width="42.7109375" style="25" customWidth="1"/>
    <col min="4097" max="4097" width="7.7109375" style="25" customWidth="1"/>
    <col min="4098" max="4098" width="8.42578125" style="25" customWidth="1"/>
    <col min="4099" max="4100" width="7.7109375" style="25" customWidth="1"/>
    <col min="4101" max="4101" width="8.42578125" style="25" customWidth="1"/>
    <col min="4102" max="4103" width="7.7109375" style="25" customWidth="1"/>
    <col min="4104" max="4104" width="8.42578125" style="25" customWidth="1"/>
    <col min="4105" max="4105" width="7.7109375" style="25" customWidth="1"/>
    <col min="4106" max="4106" width="40.7109375" style="25" customWidth="1"/>
    <col min="4107" max="4351" width="9.140625" style="25"/>
    <col min="4352" max="4352" width="42.7109375" style="25" customWidth="1"/>
    <col min="4353" max="4353" width="7.7109375" style="25" customWidth="1"/>
    <col min="4354" max="4354" width="8.42578125" style="25" customWidth="1"/>
    <col min="4355" max="4356" width="7.7109375" style="25" customWidth="1"/>
    <col min="4357" max="4357" width="8.42578125" style="25" customWidth="1"/>
    <col min="4358" max="4359" width="7.7109375" style="25" customWidth="1"/>
    <col min="4360" max="4360" width="8.42578125" style="25" customWidth="1"/>
    <col min="4361" max="4361" width="7.7109375" style="25" customWidth="1"/>
    <col min="4362" max="4362" width="40.7109375" style="25" customWidth="1"/>
    <col min="4363" max="4607" width="9.140625" style="25"/>
    <col min="4608" max="4608" width="42.7109375" style="25" customWidth="1"/>
    <col min="4609" max="4609" width="7.7109375" style="25" customWidth="1"/>
    <col min="4610" max="4610" width="8.42578125" style="25" customWidth="1"/>
    <col min="4611" max="4612" width="7.7109375" style="25" customWidth="1"/>
    <col min="4613" max="4613" width="8.42578125" style="25" customWidth="1"/>
    <col min="4614" max="4615" width="7.7109375" style="25" customWidth="1"/>
    <col min="4616" max="4616" width="8.42578125" style="25" customWidth="1"/>
    <col min="4617" max="4617" width="7.7109375" style="25" customWidth="1"/>
    <col min="4618" max="4618" width="40.7109375" style="25" customWidth="1"/>
    <col min="4619" max="4863" width="9.140625" style="25"/>
    <col min="4864" max="4864" width="42.7109375" style="25" customWidth="1"/>
    <col min="4865" max="4865" width="7.7109375" style="25" customWidth="1"/>
    <col min="4866" max="4866" width="8.42578125" style="25" customWidth="1"/>
    <col min="4867" max="4868" width="7.7109375" style="25" customWidth="1"/>
    <col min="4869" max="4869" width="8.42578125" style="25" customWidth="1"/>
    <col min="4870" max="4871" width="7.7109375" style="25" customWidth="1"/>
    <col min="4872" max="4872" width="8.42578125" style="25" customWidth="1"/>
    <col min="4873" max="4873" width="7.7109375" style="25" customWidth="1"/>
    <col min="4874" max="4874" width="40.7109375" style="25" customWidth="1"/>
    <col min="4875" max="5119" width="9.140625" style="25"/>
    <col min="5120" max="5120" width="42.7109375" style="25" customWidth="1"/>
    <col min="5121" max="5121" width="7.7109375" style="25" customWidth="1"/>
    <col min="5122" max="5122" width="8.42578125" style="25" customWidth="1"/>
    <col min="5123" max="5124" width="7.7109375" style="25" customWidth="1"/>
    <col min="5125" max="5125" width="8.42578125" style="25" customWidth="1"/>
    <col min="5126" max="5127" width="7.7109375" style="25" customWidth="1"/>
    <col min="5128" max="5128" width="8.42578125" style="25" customWidth="1"/>
    <col min="5129" max="5129" width="7.7109375" style="25" customWidth="1"/>
    <col min="5130" max="5130" width="40.7109375" style="25" customWidth="1"/>
    <col min="5131" max="5375" width="9.140625" style="25"/>
    <col min="5376" max="5376" width="42.7109375" style="25" customWidth="1"/>
    <col min="5377" max="5377" width="7.7109375" style="25" customWidth="1"/>
    <col min="5378" max="5378" width="8.42578125" style="25" customWidth="1"/>
    <col min="5379" max="5380" width="7.7109375" style="25" customWidth="1"/>
    <col min="5381" max="5381" width="8.42578125" style="25" customWidth="1"/>
    <col min="5382" max="5383" width="7.7109375" style="25" customWidth="1"/>
    <col min="5384" max="5384" width="8.42578125" style="25" customWidth="1"/>
    <col min="5385" max="5385" width="7.7109375" style="25" customWidth="1"/>
    <col min="5386" max="5386" width="40.7109375" style="25" customWidth="1"/>
    <col min="5387" max="5631" width="9.140625" style="25"/>
    <col min="5632" max="5632" width="42.7109375" style="25" customWidth="1"/>
    <col min="5633" max="5633" width="7.7109375" style="25" customWidth="1"/>
    <col min="5634" max="5634" width="8.42578125" style="25" customWidth="1"/>
    <col min="5635" max="5636" width="7.7109375" style="25" customWidth="1"/>
    <col min="5637" max="5637" width="8.42578125" style="25" customWidth="1"/>
    <col min="5638" max="5639" width="7.7109375" style="25" customWidth="1"/>
    <col min="5640" max="5640" width="8.42578125" style="25" customWidth="1"/>
    <col min="5641" max="5641" width="7.7109375" style="25" customWidth="1"/>
    <col min="5642" max="5642" width="40.7109375" style="25" customWidth="1"/>
    <col min="5643" max="5887" width="9.140625" style="25"/>
    <col min="5888" max="5888" width="42.7109375" style="25" customWidth="1"/>
    <col min="5889" max="5889" width="7.7109375" style="25" customWidth="1"/>
    <col min="5890" max="5890" width="8.42578125" style="25" customWidth="1"/>
    <col min="5891" max="5892" width="7.7109375" style="25" customWidth="1"/>
    <col min="5893" max="5893" width="8.42578125" style="25" customWidth="1"/>
    <col min="5894" max="5895" width="7.7109375" style="25" customWidth="1"/>
    <col min="5896" max="5896" width="8.42578125" style="25" customWidth="1"/>
    <col min="5897" max="5897" width="7.7109375" style="25" customWidth="1"/>
    <col min="5898" max="5898" width="40.7109375" style="25" customWidth="1"/>
    <col min="5899" max="6143" width="9.140625" style="25"/>
    <col min="6144" max="6144" width="42.7109375" style="25" customWidth="1"/>
    <col min="6145" max="6145" width="7.7109375" style="25" customWidth="1"/>
    <col min="6146" max="6146" width="8.42578125" style="25" customWidth="1"/>
    <col min="6147" max="6148" width="7.7109375" style="25" customWidth="1"/>
    <col min="6149" max="6149" width="8.42578125" style="25" customWidth="1"/>
    <col min="6150" max="6151" width="7.7109375" style="25" customWidth="1"/>
    <col min="6152" max="6152" width="8.42578125" style="25" customWidth="1"/>
    <col min="6153" max="6153" width="7.7109375" style="25" customWidth="1"/>
    <col min="6154" max="6154" width="40.7109375" style="25" customWidth="1"/>
    <col min="6155" max="6399" width="9.140625" style="25"/>
    <col min="6400" max="6400" width="42.7109375" style="25" customWidth="1"/>
    <col min="6401" max="6401" width="7.7109375" style="25" customWidth="1"/>
    <col min="6402" max="6402" width="8.42578125" style="25" customWidth="1"/>
    <col min="6403" max="6404" width="7.7109375" style="25" customWidth="1"/>
    <col min="6405" max="6405" width="8.42578125" style="25" customWidth="1"/>
    <col min="6406" max="6407" width="7.7109375" style="25" customWidth="1"/>
    <col min="6408" max="6408" width="8.42578125" style="25" customWidth="1"/>
    <col min="6409" max="6409" width="7.7109375" style="25" customWidth="1"/>
    <col min="6410" max="6410" width="40.7109375" style="25" customWidth="1"/>
    <col min="6411" max="6655" width="9.140625" style="25"/>
    <col min="6656" max="6656" width="42.7109375" style="25" customWidth="1"/>
    <col min="6657" max="6657" width="7.7109375" style="25" customWidth="1"/>
    <col min="6658" max="6658" width="8.42578125" style="25" customWidth="1"/>
    <col min="6659" max="6660" width="7.7109375" style="25" customWidth="1"/>
    <col min="6661" max="6661" width="8.42578125" style="25" customWidth="1"/>
    <col min="6662" max="6663" width="7.7109375" style="25" customWidth="1"/>
    <col min="6664" max="6664" width="8.42578125" style="25" customWidth="1"/>
    <col min="6665" max="6665" width="7.7109375" style="25" customWidth="1"/>
    <col min="6666" max="6666" width="40.7109375" style="25" customWidth="1"/>
    <col min="6667" max="6911" width="9.140625" style="25"/>
    <col min="6912" max="6912" width="42.7109375" style="25" customWidth="1"/>
    <col min="6913" max="6913" width="7.7109375" style="25" customWidth="1"/>
    <col min="6914" max="6914" width="8.42578125" style="25" customWidth="1"/>
    <col min="6915" max="6916" width="7.7109375" style="25" customWidth="1"/>
    <col min="6917" max="6917" width="8.42578125" style="25" customWidth="1"/>
    <col min="6918" max="6919" width="7.7109375" style="25" customWidth="1"/>
    <col min="6920" max="6920" width="8.42578125" style="25" customWidth="1"/>
    <col min="6921" max="6921" width="7.7109375" style="25" customWidth="1"/>
    <col min="6922" max="6922" width="40.7109375" style="25" customWidth="1"/>
    <col min="6923" max="7167" width="9.140625" style="25"/>
    <col min="7168" max="7168" width="42.7109375" style="25" customWidth="1"/>
    <col min="7169" max="7169" width="7.7109375" style="25" customWidth="1"/>
    <col min="7170" max="7170" width="8.42578125" style="25" customWidth="1"/>
    <col min="7171" max="7172" width="7.7109375" style="25" customWidth="1"/>
    <col min="7173" max="7173" width="8.42578125" style="25" customWidth="1"/>
    <col min="7174" max="7175" width="7.7109375" style="25" customWidth="1"/>
    <col min="7176" max="7176" width="8.42578125" style="25" customWidth="1"/>
    <col min="7177" max="7177" width="7.7109375" style="25" customWidth="1"/>
    <col min="7178" max="7178" width="40.7109375" style="25" customWidth="1"/>
    <col min="7179" max="7423" width="9.140625" style="25"/>
    <col min="7424" max="7424" width="42.7109375" style="25" customWidth="1"/>
    <col min="7425" max="7425" width="7.7109375" style="25" customWidth="1"/>
    <col min="7426" max="7426" width="8.42578125" style="25" customWidth="1"/>
    <col min="7427" max="7428" width="7.7109375" style="25" customWidth="1"/>
    <col min="7429" max="7429" width="8.42578125" style="25" customWidth="1"/>
    <col min="7430" max="7431" width="7.7109375" style="25" customWidth="1"/>
    <col min="7432" max="7432" width="8.42578125" style="25" customWidth="1"/>
    <col min="7433" max="7433" width="7.7109375" style="25" customWidth="1"/>
    <col min="7434" max="7434" width="40.7109375" style="25" customWidth="1"/>
    <col min="7435" max="7679" width="9.140625" style="25"/>
    <col min="7680" max="7680" width="42.7109375" style="25" customWidth="1"/>
    <col min="7681" max="7681" width="7.7109375" style="25" customWidth="1"/>
    <col min="7682" max="7682" width="8.42578125" style="25" customWidth="1"/>
    <col min="7683" max="7684" width="7.7109375" style="25" customWidth="1"/>
    <col min="7685" max="7685" width="8.42578125" style="25" customWidth="1"/>
    <col min="7686" max="7687" width="7.7109375" style="25" customWidth="1"/>
    <col min="7688" max="7688" width="8.42578125" style="25" customWidth="1"/>
    <col min="7689" max="7689" width="7.7109375" style="25" customWidth="1"/>
    <col min="7690" max="7690" width="40.7109375" style="25" customWidth="1"/>
    <col min="7691" max="7935" width="9.140625" style="25"/>
    <col min="7936" max="7936" width="42.7109375" style="25" customWidth="1"/>
    <col min="7937" max="7937" width="7.7109375" style="25" customWidth="1"/>
    <col min="7938" max="7938" width="8.42578125" style="25" customWidth="1"/>
    <col min="7939" max="7940" width="7.7109375" style="25" customWidth="1"/>
    <col min="7941" max="7941" width="8.42578125" style="25" customWidth="1"/>
    <col min="7942" max="7943" width="7.7109375" style="25" customWidth="1"/>
    <col min="7944" max="7944" width="8.42578125" style="25" customWidth="1"/>
    <col min="7945" max="7945" width="7.7109375" style="25" customWidth="1"/>
    <col min="7946" max="7946" width="40.7109375" style="25" customWidth="1"/>
    <col min="7947" max="8191" width="9.140625" style="25"/>
    <col min="8192" max="8192" width="42.7109375" style="25" customWidth="1"/>
    <col min="8193" max="8193" width="7.7109375" style="25" customWidth="1"/>
    <col min="8194" max="8194" width="8.42578125" style="25" customWidth="1"/>
    <col min="8195" max="8196" width="7.7109375" style="25" customWidth="1"/>
    <col min="8197" max="8197" width="8.42578125" style="25" customWidth="1"/>
    <col min="8198" max="8199" width="7.7109375" style="25" customWidth="1"/>
    <col min="8200" max="8200" width="8.42578125" style="25" customWidth="1"/>
    <col min="8201" max="8201" width="7.7109375" style="25" customWidth="1"/>
    <col min="8202" max="8202" width="40.7109375" style="25" customWidth="1"/>
    <col min="8203" max="8447" width="9.140625" style="25"/>
    <col min="8448" max="8448" width="42.7109375" style="25" customWidth="1"/>
    <col min="8449" max="8449" width="7.7109375" style="25" customWidth="1"/>
    <col min="8450" max="8450" width="8.42578125" style="25" customWidth="1"/>
    <col min="8451" max="8452" width="7.7109375" style="25" customWidth="1"/>
    <col min="8453" max="8453" width="8.42578125" style="25" customWidth="1"/>
    <col min="8454" max="8455" width="7.7109375" style="25" customWidth="1"/>
    <col min="8456" max="8456" width="8.42578125" style="25" customWidth="1"/>
    <col min="8457" max="8457" width="7.7109375" style="25" customWidth="1"/>
    <col min="8458" max="8458" width="40.7109375" style="25" customWidth="1"/>
    <col min="8459" max="8703" width="9.140625" style="25"/>
    <col min="8704" max="8704" width="42.7109375" style="25" customWidth="1"/>
    <col min="8705" max="8705" width="7.7109375" style="25" customWidth="1"/>
    <col min="8706" max="8706" width="8.42578125" style="25" customWidth="1"/>
    <col min="8707" max="8708" width="7.7109375" style="25" customWidth="1"/>
    <col min="8709" max="8709" width="8.42578125" style="25" customWidth="1"/>
    <col min="8710" max="8711" width="7.7109375" style="25" customWidth="1"/>
    <col min="8712" max="8712" width="8.42578125" style="25" customWidth="1"/>
    <col min="8713" max="8713" width="7.7109375" style="25" customWidth="1"/>
    <col min="8714" max="8714" width="40.7109375" style="25" customWidth="1"/>
    <col min="8715" max="8959" width="9.140625" style="25"/>
    <col min="8960" max="8960" width="42.7109375" style="25" customWidth="1"/>
    <col min="8961" max="8961" width="7.7109375" style="25" customWidth="1"/>
    <col min="8962" max="8962" width="8.42578125" style="25" customWidth="1"/>
    <col min="8963" max="8964" width="7.7109375" style="25" customWidth="1"/>
    <col min="8965" max="8965" width="8.42578125" style="25" customWidth="1"/>
    <col min="8966" max="8967" width="7.7109375" style="25" customWidth="1"/>
    <col min="8968" max="8968" width="8.42578125" style="25" customWidth="1"/>
    <col min="8969" max="8969" width="7.7109375" style="25" customWidth="1"/>
    <col min="8970" max="8970" width="40.7109375" style="25" customWidth="1"/>
    <col min="8971" max="9215" width="9.140625" style="25"/>
    <col min="9216" max="9216" width="42.7109375" style="25" customWidth="1"/>
    <col min="9217" max="9217" width="7.7109375" style="25" customWidth="1"/>
    <col min="9218" max="9218" width="8.42578125" style="25" customWidth="1"/>
    <col min="9219" max="9220" width="7.7109375" style="25" customWidth="1"/>
    <col min="9221" max="9221" width="8.42578125" style="25" customWidth="1"/>
    <col min="9222" max="9223" width="7.7109375" style="25" customWidth="1"/>
    <col min="9224" max="9224" width="8.42578125" style="25" customWidth="1"/>
    <col min="9225" max="9225" width="7.7109375" style="25" customWidth="1"/>
    <col min="9226" max="9226" width="40.7109375" style="25" customWidth="1"/>
    <col min="9227" max="9471" width="9.140625" style="25"/>
    <col min="9472" max="9472" width="42.7109375" style="25" customWidth="1"/>
    <col min="9473" max="9473" width="7.7109375" style="25" customWidth="1"/>
    <col min="9474" max="9474" width="8.42578125" style="25" customWidth="1"/>
    <col min="9475" max="9476" width="7.7109375" style="25" customWidth="1"/>
    <col min="9477" max="9477" width="8.42578125" style="25" customWidth="1"/>
    <col min="9478" max="9479" width="7.7109375" style="25" customWidth="1"/>
    <col min="9480" max="9480" width="8.42578125" style="25" customWidth="1"/>
    <col min="9481" max="9481" width="7.7109375" style="25" customWidth="1"/>
    <col min="9482" max="9482" width="40.7109375" style="25" customWidth="1"/>
    <col min="9483" max="9727" width="9.140625" style="25"/>
    <col min="9728" max="9728" width="42.7109375" style="25" customWidth="1"/>
    <col min="9729" max="9729" width="7.7109375" style="25" customWidth="1"/>
    <col min="9730" max="9730" width="8.42578125" style="25" customWidth="1"/>
    <col min="9731" max="9732" width="7.7109375" style="25" customWidth="1"/>
    <col min="9733" max="9733" width="8.42578125" style="25" customWidth="1"/>
    <col min="9734" max="9735" width="7.7109375" style="25" customWidth="1"/>
    <col min="9736" max="9736" width="8.42578125" style="25" customWidth="1"/>
    <col min="9737" max="9737" width="7.7109375" style="25" customWidth="1"/>
    <col min="9738" max="9738" width="40.7109375" style="25" customWidth="1"/>
    <col min="9739" max="9983" width="9.140625" style="25"/>
    <col min="9984" max="9984" width="42.7109375" style="25" customWidth="1"/>
    <col min="9985" max="9985" width="7.7109375" style="25" customWidth="1"/>
    <col min="9986" max="9986" width="8.42578125" style="25" customWidth="1"/>
    <col min="9987" max="9988" width="7.7109375" style="25" customWidth="1"/>
    <col min="9989" max="9989" width="8.42578125" style="25" customWidth="1"/>
    <col min="9990" max="9991" width="7.7109375" style="25" customWidth="1"/>
    <col min="9992" max="9992" width="8.42578125" style="25" customWidth="1"/>
    <col min="9993" max="9993" width="7.7109375" style="25" customWidth="1"/>
    <col min="9994" max="9994" width="40.7109375" style="25" customWidth="1"/>
    <col min="9995" max="10239" width="9.140625" style="25"/>
    <col min="10240" max="10240" width="42.7109375" style="25" customWidth="1"/>
    <col min="10241" max="10241" width="7.7109375" style="25" customWidth="1"/>
    <col min="10242" max="10242" width="8.42578125" style="25" customWidth="1"/>
    <col min="10243" max="10244" width="7.7109375" style="25" customWidth="1"/>
    <col min="10245" max="10245" width="8.42578125" style="25" customWidth="1"/>
    <col min="10246" max="10247" width="7.7109375" style="25" customWidth="1"/>
    <col min="10248" max="10248" width="8.42578125" style="25" customWidth="1"/>
    <col min="10249" max="10249" width="7.7109375" style="25" customWidth="1"/>
    <col min="10250" max="10250" width="40.7109375" style="25" customWidth="1"/>
    <col min="10251" max="10495" width="9.140625" style="25"/>
    <col min="10496" max="10496" width="42.7109375" style="25" customWidth="1"/>
    <col min="10497" max="10497" width="7.7109375" style="25" customWidth="1"/>
    <col min="10498" max="10498" width="8.42578125" style="25" customWidth="1"/>
    <col min="10499" max="10500" width="7.7109375" style="25" customWidth="1"/>
    <col min="10501" max="10501" width="8.42578125" style="25" customWidth="1"/>
    <col min="10502" max="10503" width="7.7109375" style="25" customWidth="1"/>
    <col min="10504" max="10504" width="8.42578125" style="25" customWidth="1"/>
    <col min="10505" max="10505" width="7.7109375" style="25" customWidth="1"/>
    <col min="10506" max="10506" width="40.7109375" style="25" customWidth="1"/>
    <col min="10507" max="10751" width="9.140625" style="25"/>
    <col min="10752" max="10752" width="42.7109375" style="25" customWidth="1"/>
    <col min="10753" max="10753" width="7.7109375" style="25" customWidth="1"/>
    <col min="10754" max="10754" width="8.42578125" style="25" customWidth="1"/>
    <col min="10755" max="10756" width="7.7109375" style="25" customWidth="1"/>
    <col min="10757" max="10757" width="8.42578125" style="25" customWidth="1"/>
    <col min="10758" max="10759" width="7.7109375" style="25" customWidth="1"/>
    <col min="10760" max="10760" width="8.42578125" style="25" customWidth="1"/>
    <col min="10761" max="10761" width="7.7109375" style="25" customWidth="1"/>
    <col min="10762" max="10762" width="40.7109375" style="25" customWidth="1"/>
    <col min="10763" max="11007" width="9.140625" style="25"/>
    <col min="11008" max="11008" width="42.7109375" style="25" customWidth="1"/>
    <col min="11009" max="11009" width="7.7109375" style="25" customWidth="1"/>
    <col min="11010" max="11010" width="8.42578125" style="25" customWidth="1"/>
    <col min="11011" max="11012" width="7.7109375" style="25" customWidth="1"/>
    <col min="11013" max="11013" width="8.42578125" style="25" customWidth="1"/>
    <col min="11014" max="11015" width="7.7109375" style="25" customWidth="1"/>
    <col min="11016" max="11016" width="8.42578125" style="25" customWidth="1"/>
    <col min="11017" max="11017" width="7.7109375" style="25" customWidth="1"/>
    <col min="11018" max="11018" width="40.7109375" style="25" customWidth="1"/>
    <col min="11019" max="11263" width="9.140625" style="25"/>
    <col min="11264" max="11264" width="42.7109375" style="25" customWidth="1"/>
    <col min="11265" max="11265" width="7.7109375" style="25" customWidth="1"/>
    <col min="11266" max="11266" width="8.42578125" style="25" customWidth="1"/>
    <col min="11267" max="11268" width="7.7109375" style="25" customWidth="1"/>
    <col min="11269" max="11269" width="8.42578125" style="25" customWidth="1"/>
    <col min="11270" max="11271" width="7.7109375" style="25" customWidth="1"/>
    <col min="11272" max="11272" width="8.42578125" style="25" customWidth="1"/>
    <col min="11273" max="11273" width="7.7109375" style="25" customWidth="1"/>
    <col min="11274" max="11274" width="40.7109375" style="25" customWidth="1"/>
    <col min="11275" max="11519" width="9.140625" style="25"/>
    <col min="11520" max="11520" width="42.7109375" style="25" customWidth="1"/>
    <col min="11521" max="11521" width="7.7109375" style="25" customWidth="1"/>
    <col min="11522" max="11522" width="8.42578125" style="25" customWidth="1"/>
    <col min="11523" max="11524" width="7.7109375" style="25" customWidth="1"/>
    <col min="11525" max="11525" width="8.42578125" style="25" customWidth="1"/>
    <col min="11526" max="11527" width="7.7109375" style="25" customWidth="1"/>
    <col min="11528" max="11528" width="8.42578125" style="25" customWidth="1"/>
    <col min="11529" max="11529" width="7.7109375" style="25" customWidth="1"/>
    <col min="11530" max="11530" width="40.7109375" style="25" customWidth="1"/>
    <col min="11531" max="11775" width="9.140625" style="25"/>
    <col min="11776" max="11776" width="42.7109375" style="25" customWidth="1"/>
    <col min="11777" max="11777" width="7.7109375" style="25" customWidth="1"/>
    <col min="11778" max="11778" width="8.42578125" style="25" customWidth="1"/>
    <col min="11779" max="11780" width="7.7109375" style="25" customWidth="1"/>
    <col min="11781" max="11781" width="8.42578125" style="25" customWidth="1"/>
    <col min="11782" max="11783" width="7.7109375" style="25" customWidth="1"/>
    <col min="11784" max="11784" width="8.42578125" style="25" customWidth="1"/>
    <col min="11785" max="11785" width="7.7109375" style="25" customWidth="1"/>
    <col min="11786" max="11786" width="40.7109375" style="25" customWidth="1"/>
    <col min="11787" max="12031" width="9.140625" style="25"/>
    <col min="12032" max="12032" width="42.7109375" style="25" customWidth="1"/>
    <col min="12033" max="12033" width="7.7109375" style="25" customWidth="1"/>
    <col min="12034" max="12034" width="8.42578125" style="25" customWidth="1"/>
    <col min="12035" max="12036" width="7.7109375" style="25" customWidth="1"/>
    <col min="12037" max="12037" width="8.42578125" style="25" customWidth="1"/>
    <col min="12038" max="12039" width="7.7109375" style="25" customWidth="1"/>
    <col min="12040" max="12040" width="8.42578125" style="25" customWidth="1"/>
    <col min="12041" max="12041" width="7.7109375" style="25" customWidth="1"/>
    <col min="12042" max="12042" width="40.7109375" style="25" customWidth="1"/>
    <col min="12043" max="12287" width="9.140625" style="25"/>
    <col min="12288" max="12288" width="42.7109375" style="25" customWidth="1"/>
    <col min="12289" max="12289" width="7.7109375" style="25" customWidth="1"/>
    <col min="12290" max="12290" width="8.42578125" style="25" customWidth="1"/>
    <col min="12291" max="12292" width="7.7109375" style="25" customWidth="1"/>
    <col min="12293" max="12293" width="8.42578125" style="25" customWidth="1"/>
    <col min="12294" max="12295" width="7.7109375" style="25" customWidth="1"/>
    <col min="12296" max="12296" width="8.42578125" style="25" customWidth="1"/>
    <col min="12297" max="12297" width="7.7109375" style="25" customWidth="1"/>
    <col min="12298" max="12298" width="40.7109375" style="25" customWidth="1"/>
    <col min="12299" max="12543" width="9.140625" style="25"/>
    <col min="12544" max="12544" width="42.7109375" style="25" customWidth="1"/>
    <col min="12545" max="12545" width="7.7109375" style="25" customWidth="1"/>
    <col min="12546" max="12546" width="8.42578125" style="25" customWidth="1"/>
    <col min="12547" max="12548" width="7.7109375" style="25" customWidth="1"/>
    <col min="12549" max="12549" width="8.42578125" style="25" customWidth="1"/>
    <col min="12550" max="12551" width="7.7109375" style="25" customWidth="1"/>
    <col min="12552" max="12552" width="8.42578125" style="25" customWidth="1"/>
    <col min="12553" max="12553" width="7.7109375" style="25" customWidth="1"/>
    <col min="12554" max="12554" width="40.7109375" style="25" customWidth="1"/>
    <col min="12555" max="12799" width="9.140625" style="25"/>
    <col min="12800" max="12800" width="42.7109375" style="25" customWidth="1"/>
    <col min="12801" max="12801" width="7.7109375" style="25" customWidth="1"/>
    <col min="12802" max="12802" width="8.42578125" style="25" customWidth="1"/>
    <col min="12803" max="12804" width="7.7109375" style="25" customWidth="1"/>
    <col min="12805" max="12805" width="8.42578125" style="25" customWidth="1"/>
    <col min="12806" max="12807" width="7.7109375" style="25" customWidth="1"/>
    <col min="12808" max="12808" width="8.42578125" style="25" customWidth="1"/>
    <col min="12809" max="12809" width="7.7109375" style="25" customWidth="1"/>
    <col min="12810" max="12810" width="40.7109375" style="25" customWidth="1"/>
    <col min="12811" max="13055" width="9.140625" style="25"/>
    <col min="13056" max="13056" width="42.7109375" style="25" customWidth="1"/>
    <col min="13057" max="13057" width="7.7109375" style="25" customWidth="1"/>
    <col min="13058" max="13058" width="8.42578125" style="25" customWidth="1"/>
    <col min="13059" max="13060" width="7.7109375" style="25" customWidth="1"/>
    <col min="13061" max="13061" width="8.42578125" style="25" customWidth="1"/>
    <col min="13062" max="13063" width="7.7109375" style="25" customWidth="1"/>
    <col min="13064" max="13064" width="8.42578125" style="25" customWidth="1"/>
    <col min="13065" max="13065" width="7.7109375" style="25" customWidth="1"/>
    <col min="13066" max="13066" width="40.7109375" style="25" customWidth="1"/>
    <col min="13067" max="13311" width="9.140625" style="25"/>
    <col min="13312" max="13312" width="42.7109375" style="25" customWidth="1"/>
    <col min="13313" max="13313" width="7.7109375" style="25" customWidth="1"/>
    <col min="13314" max="13314" width="8.42578125" style="25" customWidth="1"/>
    <col min="13315" max="13316" width="7.7109375" style="25" customWidth="1"/>
    <col min="13317" max="13317" width="8.42578125" style="25" customWidth="1"/>
    <col min="13318" max="13319" width="7.7109375" style="25" customWidth="1"/>
    <col min="13320" max="13320" width="8.42578125" style="25" customWidth="1"/>
    <col min="13321" max="13321" width="7.7109375" style="25" customWidth="1"/>
    <col min="13322" max="13322" width="40.7109375" style="25" customWidth="1"/>
    <col min="13323" max="13567" width="9.140625" style="25"/>
    <col min="13568" max="13568" width="42.7109375" style="25" customWidth="1"/>
    <col min="13569" max="13569" width="7.7109375" style="25" customWidth="1"/>
    <col min="13570" max="13570" width="8.42578125" style="25" customWidth="1"/>
    <col min="13571" max="13572" width="7.7109375" style="25" customWidth="1"/>
    <col min="13573" max="13573" width="8.42578125" style="25" customWidth="1"/>
    <col min="13574" max="13575" width="7.7109375" style="25" customWidth="1"/>
    <col min="13576" max="13576" width="8.42578125" style="25" customWidth="1"/>
    <col min="13577" max="13577" width="7.7109375" style="25" customWidth="1"/>
    <col min="13578" max="13578" width="40.7109375" style="25" customWidth="1"/>
    <col min="13579" max="13823" width="9.140625" style="25"/>
    <col min="13824" max="13824" width="42.7109375" style="25" customWidth="1"/>
    <col min="13825" max="13825" width="7.7109375" style="25" customWidth="1"/>
    <col min="13826" max="13826" width="8.42578125" style="25" customWidth="1"/>
    <col min="13827" max="13828" width="7.7109375" style="25" customWidth="1"/>
    <col min="13829" max="13829" width="8.42578125" style="25" customWidth="1"/>
    <col min="13830" max="13831" width="7.7109375" style="25" customWidth="1"/>
    <col min="13832" max="13832" width="8.42578125" style="25" customWidth="1"/>
    <col min="13833" max="13833" width="7.7109375" style="25" customWidth="1"/>
    <col min="13834" max="13834" width="40.7109375" style="25" customWidth="1"/>
    <col min="13835" max="14079" width="9.140625" style="25"/>
    <col min="14080" max="14080" width="42.7109375" style="25" customWidth="1"/>
    <col min="14081" max="14081" width="7.7109375" style="25" customWidth="1"/>
    <col min="14082" max="14082" width="8.42578125" style="25" customWidth="1"/>
    <col min="14083" max="14084" width="7.7109375" style="25" customWidth="1"/>
    <col min="14085" max="14085" width="8.42578125" style="25" customWidth="1"/>
    <col min="14086" max="14087" width="7.7109375" style="25" customWidth="1"/>
    <col min="14088" max="14088" width="8.42578125" style="25" customWidth="1"/>
    <col min="14089" max="14089" width="7.7109375" style="25" customWidth="1"/>
    <col min="14090" max="14090" width="40.7109375" style="25" customWidth="1"/>
    <col min="14091" max="14335" width="9.140625" style="25"/>
    <col min="14336" max="14336" width="42.7109375" style="25" customWidth="1"/>
    <col min="14337" max="14337" width="7.7109375" style="25" customWidth="1"/>
    <col min="14338" max="14338" width="8.42578125" style="25" customWidth="1"/>
    <col min="14339" max="14340" width="7.7109375" style="25" customWidth="1"/>
    <col min="14341" max="14341" width="8.42578125" style="25" customWidth="1"/>
    <col min="14342" max="14343" width="7.7109375" style="25" customWidth="1"/>
    <col min="14344" max="14344" width="8.42578125" style="25" customWidth="1"/>
    <col min="14345" max="14345" width="7.7109375" style="25" customWidth="1"/>
    <col min="14346" max="14346" width="40.7109375" style="25" customWidth="1"/>
    <col min="14347" max="14591" width="9.140625" style="25"/>
    <col min="14592" max="14592" width="42.7109375" style="25" customWidth="1"/>
    <col min="14593" max="14593" width="7.7109375" style="25" customWidth="1"/>
    <col min="14594" max="14594" width="8.42578125" style="25" customWidth="1"/>
    <col min="14595" max="14596" width="7.7109375" style="25" customWidth="1"/>
    <col min="14597" max="14597" width="8.42578125" style="25" customWidth="1"/>
    <col min="14598" max="14599" width="7.7109375" style="25" customWidth="1"/>
    <col min="14600" max="14600" width="8.42578125" style="25" customWidth="1"/>
    <col min="14601" max="14601" width="7.7109375" style="25" customWidth="1"/>
    <col min="14602" max="14602" width="40.7109375" style="25" customWidth="1"/>
    <col min="14603" max="14847" width="9.140625" style="25"/>
    <col min="14848" max="14848" width="42.7109375" style="25" customWidth="1"/>
    <col min="14849" max="14849" width="7.7109375" style="25" customWidth="1"/>
    <col min="14850" max="14850" width="8.42578125" style="25" customWidth="1"/>
    <col min="14851" max="14852" width="7.7109375" style="25" customWidth="1"/>
    <col min="14853" max="14853" width="8.42578125" style="25" customWidth="1"/>
    <col min="14854" max="14855" width="7.7109375" style="25" customWidth="1"/>
    <col min="14856" max="14856" width="8.42578125" style="25" customWidth="1"/>
    <col min="14857" max="14857" width="7.7109375" style="25" customWidth="1"/>
    <col min="14858" max="14858" width="40.7109375" style="25" customWidth="1"/>
    <col min="14859" max="15103" width="9.140625" style="25"/>
    <col min="15104" max="15104" width="42.7109375" style="25" customWidth="1"/>
    <col min="15105" max="15105" width="7.7109375" style="25" customWidth="1"/>
    <col min="15106" max="15106" width="8.42578125" style="25" customWidth="1"/>
    <col min="15107" max="15108" width="7.7109375" style="25" customWidth="1"/>
    <col min="15109" max="15109" width="8.42578125" style="25" customWidth="1"/>
    <col min="15110" max="15111" width="7.7109375" style="25" customWidth="1"/>
    <col min="15112" max="15112" width="8.42578125" style="25" customWidth="1"/>
    <col min="15113" max="15113" width="7.7109375" style="25" customWidth="1"/>
    <col min="15114" max="15114" width="40.7109375" style="25" customWidth="1"/>
    <col min="15115" max="15359" width="9.140625" style="25"/>
    <col min="15360" max="15360" width="42.7109375" style="25" customWidth="1"/>
    <col min="15361" max="15361" width="7.7109375" style="25" customWidth="1"/>
    <col min="15362" max="15362" width="8.42578125" style="25" customWidth="1"/>
    <col min="15363" max="15364" width="7.7109375" style="25" customWidth="1"/>
    <col min="15365" max="15365" width="8.42578125" style="25" customWidth="1"/>
    <col min="15366" max="15367" width="7.7109375" style="25" customWidth="1"/>
    <col min="15368" max="15368" width="8.42578125" style="25" customWidth="1"/>
    <col min="15369" max="15369" width="7.7109375" style="25" customWidth="1"/>
    <col min="15370" max="15370" width="40.7109375" style="25" customWidth="1"/>
    <col min="15371" max="15615" width="9.140625" style="25"/>
    <col min="15616" max="15616" width="42.7109375" style="25" customWidth="1"/>
    <col min="15617" max="15617" width="7.7109375" style="25" customWidth="1"/>
    <col min="15618" max="15618" width="8.42578125" style="25" customWidth="1"/>
    <col min="15619" max="15620" width="7.7109375" style="25" customWidth="1"/>
    <col min="15621" max="15621" width="8.42578125" style="25" customWidth="1"/>
    <col min="15622" max="15623" width="7.7109375" style="25" customWidth="1"/>
    <col min="15624" max="15624" width="8.42578125" style="25" customWidth="1"/>
    <col min="15625" max="15625" width="7.7109375" style="25" customWidth="1"/>
    <col min="15626" max="15626" width="40.7109375" style="25" customWidth="1"/>
    <col min="15627" max="15871" width="9.140625" style="25"/>
    <col min="15872" max="15872" width="42.7109375" style="25" customWidth="1"/>
    <col min="15873" max="15873" width="7.7109375" style="25" customWidth="1"/>
    <col min="15874" max="15874" width="8.42578125" style="25" customWidth="1"/>
    <col min="15875" max="15876" width="7.7109375" style="25" customWidth="1"/>
    <col min="15877" max="15877" width="8.42578125" style="25" customWidth="1"/>
    <col min="15878" max="15879" width="7.7109375" style="25" customWidth="1"/>
    <col min="15880" max="15880" width="8.42578125" style="25" customWidth="1"/>
    <col min="15881" max="15881" width="7.7109375" style="25" customWidth="1"/>
    <col min="15882" max="15882" width="40.7109375" style="25" customWidth="1"/>
    <col min="15883" max="16384" width="9.140625" style="25"/>
  </cols>
  <sheetData>
    <row r="1" spans="1:16" ht="23.25" x14ac:dyDescent="0.2">
      <c r="A1" s="1554" t="s">
        <v>830</v>
      </c>
      <c r="B1" s="1554"/>
      <c r="C1" s="1554"/>
      <c r="D1" s="1554"/>
      <c r="E1" s="1554"/>
      <c r="F1" s="1554"/>
      <c r="G1" s="1554"/>
      <c r="H1" s="1554"/>
      <c r="I1" s="1554"/>
      <c r="J1" s="1554"/>
      <c r="K1" s="1554"/>
    </row>
    <row r="2" spans="1:16" ht="15.75" x14ac:dyDescent="0.2">
      <c r="A2" s="1668" t="s">
        <v>831</v>
      </c>
      <c r="B2" s="1668"/>
      <c r="C2" s="1668"/>
      <c r="D2" s="1668"/>
      <c r="E2" s="1668"/>
      <c r="F2" s="1668"/>
      <c r="G2" s="1668"/>
      <c r="H2" s="1668"/>
      <c r="I2" s="1668"/>
      <c r="J2" s="1668"/>
      <c r="K2" s="1668"/>
    </row>
    <row r="3" spans="1:16" ht="15.75" x14ac:dyDescent="0.2">
      <c r="A3" s="1286">
        <v>2023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</row>
    <row r="4" spans="1:16" ht="27.75" customHeight="1" x14ac:dyDescent="0.3">
      <c r="A4" s="615" t="s">
        <v>114</v>
      </c>
      <c r="B4" s="256"/>
      <c r="C4" s="256"/>
      <c r="D4" s="1669"/>
      <c r="E4" s="1669"/>
      <c r="F4" s="1669"/>
      <c r="G4" s="256"/>
      <c r="H4" s="256"/>
      <c r="I4" s="256"/>
      <c r="J4" s="257"/>
      <c r="K4" s="616" t="s">
        <v>33</v>
      </c>
    </row>
    <row r="5" spans="1:16" ht="26.25" customHeight="1" x14ac:dyDescent="0.2">
      <c r="A5" s="1567" t="s">
        <v>973</v>
      </c>
      <c r="B5" s="1339" t="s">
        <v>650</v>
      </c>
      <c r="C5" s="1339"/>
      <c r="D5" s="1339"/>
      <c r="E5" s="1339" t="s">
        <v>649</v>
      </c>
      <c r="F5" s="1339"/>
      <c r="G5" s="1339"/>
      <c r="H5" s="1339" t="s">
        <v>648</v>
      </c>
      <c r="I5" s="1339"/>
      <c r="J5" s="1339"/>
      <c r="K5" s="1570" t="s">
        <v>647</v>
      </c>
    </row>
    <row r="6" spans="1:16" ht="35.25" x14ac:dyDescent="0.2">
      <c r="A6" s="1569"/>
      <c r="B6" s="343" t="s">
        <v>715</v>
      </c>
      <c r="C6" s="643" t="s">
        <v>713</v>
      </c>
      <c r="D6" s="643" t="s">
        <v>714</v>
      </c>
      <c r="E6" s="343" t="s">
        <v>715</v>
      </c>
      <c r="F6" s="643" t="s">
        <v>713</v>
      </c>
      <c r="G6" s="643" t="s">
        <v>714</v>
      </c>
      <c r="H6" s="343" t="s">
        <v>715</v>
      </c>
      <c r="I6" s="643" t="s">
        <v>713</v>
      </c>
      <c r="J6" s="643" t="s">
        <v>714</v>
      </c>
      <c r="K6" s="1572"/>
    </row>
    <row r="7" spans="1:16" ht="26.25" customHeight="1" thickBot="1" x14ac:dyDescent="0.25">
      <c r="A7" s="334" t="s">
        <v>285</v>
      </c>
      <c r="B7" s="335">
        <f>'D-11'!C7/'D-11'!$C$26%</f>
        <v>2.3212969786293294</v>
      </c>
      <c r="C7" s="335">
        <f>'D-11'!E7/'D-11'!$E$26%</f>
        <v>3.1668696711327646</v>
      </c>
      <c r="D7" s="335">
        <f>'D-11'!F7/'D-11'!$F$26%</f>
        <v>1.9566367001586462</v>
      </c>
      <c r="E7" s="335">
        <f>'D-11'!G7/'D-11'!$G$26%</f>
        <v>1.5135699373695197</v>
      </c>
      <c r="F7" s="555">
        <f>'D-11'!I7/'D-11'!$I$26%</f>
        <v>2.3605150214592272</v>
      </c>
      <c r="G7" s="555">
        <f>'D-11'!J7/'D-11'!$J$26%</f>
        <v>1.2430939226519337</v>
      </c>
      <c r="H7" s="335">
        <f>'D-11'!K7/'D-11'!$K$26%</f>
        <v>4.2606516290726812</v>
      </c>
      <c r="I7" s="555">
        <f>'D-11'!M7/'D-11'!$M$26%</f>
        <v>4.2253521126760569</v>
      </c>
      <c r="J7" s="555">
        <f>'D-11'!N7/'D-11'!$N$26%</f>
        <v>4.288939051918736</v>
      </c>
      <c r="K7" s="336" t="s">
        <v>764</v>
      </c>
      <c r="N7" s="1144"/>
      <c r="O7" s="1144"/>
      <c r="P7" s="1144"/>
    </row>
    <row r="8" spans="1:16" ht="26.25" customHeight="1" thickBot="1" x14ac:dyDescent="0.25">
      <c r="A8" s="337" t="s">
        <v>286</v>
      </c>
      <c r="B8" s="338">
        <f>'D-11'!C8/'D-11'!$C$26%</f>
        <v>14.812085482682388</v>
      </c>
      <c r="C8" s="338">
        <f>'D-11'!E8/'D-11'!$E$26%</f>
        <v>21.07186358099878</v>
      </c>
      <c r="D8" s="338">
        <f>'D-11'!F8/'D-11'!$F$26%</f>
        <v>12.109994711792702</v>
      </c>
      <c r="E8" s="338">
        <f>'D-11'!G8/'D-11'!$G$26%</f>
        <v>15.031315240083508</v>
      </c>
      <c r="F8" s="556">
        <f>'D-11'!I8/'D-11'!$I$26%</f>
        <v>25.107296137339056</v>
      </c>
      <c r="G8" s="556">
        <f>'D-11'!J8/'D-11'!$J$26%</f>
        <v>11.80939226519337</v>
      </c>
      <c r="H8" s="338">
        <f>'D-11'!K8/'D-11'!$K$26%</f>
        <v>14.285714285714285</v>
      </c>
      <c r="I8" s="556">
        <f>'D-11'!M8/'D-11'!$M$26%</f>
        <v>15.774647887323944</v>
      </c>
      <c r="J8" s="556">
        <f>'D-11'!N8/'D-11'!$N$26%</f>
        <v>13.092550790067721</v>
      </c>
      <c r="K8" s="339" t="s">
        <v>765</v>
      </c>
      <c r="N8" s="1144"/>
      <c r="O8" s="1144"/>
      <c r="P8" s="1144"/>
    </row>
    <row r="9" spans="1:16" ht="34.5" thickBot="1" x14ac:dyDescent="0.25">
      <c r="A9" s="334" t="s">
        <v>287</v>
      </c>
      <c r="B9" s="335">
        <f>'D-11'!C9/'D-11'!$C$26%</f>
        <v>0.55268975681650701</v>
      </c>
      <c r="C9" s="335">
        <f>'D-11'!E9/'D-11'!$E$26%</f>
        <v>0.85261875761266737</v>
      </c>
      <c r="D9" s="335">
        <f>'D-11'!F9/'D-11'!$F$26%</f>
        <v>0.42305658381808564</v>
      </c>
      <c r="E9" s="335">
        <f>'D-11'!G9/'D-11'!$G$26%</f>
        <v>0.3653444676409186</v>
      </c>
      <c r="F9" s="555">
        <f>'D-11'!I9/'D-11'!$I$26%</f>
        <v>0.85836909871244638</v>
      </c>
      <c r="G9" s="555">
        <f>'D-11'!J9/'D-11'!$J$26%</f>
        <v>0.20718232044198895</v>
      </c>
      <c r="H9" s="335">
        <f>'D-11'!K9/'D-11'!$K$26%</f>
        <v>1.0025062656641603</v>
      </c>
      <c r="I9" s="555">
        <f>'D-11'!M9/'D-11'!$M$26%</f>
        <v>0.84507042253521136</v>
      </c>
      <c r="J9" s="555">
        <f>'D-11'!N9/'D-11'!$N$26%</f>
        <v>1.1286681715575622</v>
      </c>
      <c r="K9" s="336" t="s">
        <v>766</v>
      </c>
      <c r="N9" s="1144"/>
      <c r="O9" s="1144"/>
      <c r="P9" s="1144"/>
    </row>
    <row r="10" spans="1:16" ht="26.25" customHeight="1" thickBot="1" x14ac:dyDescent="0.25">
      <c r="A10" s="337" t="s">
        <v>288</v>
      </c>
      <c r="B10" s="338">
        <f>'D-11'!C10/'D-11'!$C$26%</f>
        <v>6.1901252763448786</v>
      </c>
      <c r="C10" s="338">
        <f>'D-11'!E10/'D-11'!$E$26%</f>
        <v>7.0645554202192438</v>
      </c>
      <c r="D10" s="338">
        <f>'D-11'!F10/'D-11'!$F$26%</f>
        <v>5.8170280274986776</v>
      </c>
      <c r="E10" s="338">
        <f>'D-11'!G10/'D-11'!$G$26%</f>
        <v>5.3757828810020873</v>
      </c>
      <c r="F10" s="556">
        <f>'D-11'!I10/'D-11'!$I$26%</f>
        <v>5.1502145922746783</v>
      </c>
      <c r="G10" s="556">
        <f>'D-11'!J10/'D-11'!$J$26%</f>
        <v>5.4558011049723758</v>
      </c>
      <c r="H10" s="338">
        <f>'D-11'!K10/'D-11'!$K$26%</f>
        <v>8.1453634085213036</v>
      </c>
      <c r="I10" s="556">
        <f>'D-11'!M10/'D-11'!$M$26%</f>
        <v>9.577464788732394</v>
      </c>
      <c r="J10" s="556">
        <f>'D-11'!N10/'D-11'!$N$26%</f>
        <v>6.9977426636568856</v>
      </c>
      <c r="K10" s="339" t="s">
        <v>767</v>
      </c>
      <c r="N10" s="1144"/>
      <c r="O10" s="1144"/>
      <c r="P10" s="1144"/>
    </row>
    <row r="11" spans="1:16" ht="26.25" customHeight="1" thickBot="1" x14ac:dyDescent="0.25">
      <c r="A11" s="334" t="s">
        <v>289</v>
      </c>
      <c r="B11" s="335">
        <f>'D-11'!C11/'D-11'!$C$26%</f>
        <v>2.9476787030213707</v>
      </c>
      <c r="C11" s="335">
        <f>'D-11'!E11/'D-11'!$E$26%</f>
        <v>4.9939098660170522</v>
      </c>
      <c r="D11" s="335">
        <f>'D-11'!F11/'D-11'!$F$26%</f>
        <v>2.0624008461131678</v>
      </c>
      <c r="E11" s="335">
        <f>'D-11'!G11/'D-11'!$G$26%</f>
        <v>3.1315240083507305</v>
      </c>
      <c r="F11" s="555">
        <f>'D-11'!I11/'D-11'!$I$26%</f>
        <v>5.1502145922746783</v>
      </c>
      <c r="G11" s="555">
        <f>'D-11'!J11/'D-11'!$J$26%</f>
        <v>2.4861878453038675</v>
      </c>
      <c r="H11" s="335">
        <f>'D-11'!K11/'D-11'!$K$26%</f>
        <v>2.5062656641604009</v>
      </c>
      <c r="I11" s="555">
        <f>'D-11'!M11/'D-11'!$M$26%</f>
        <v>4.788732394366197</v>
      </c>
      <c r="J11" s="555">
        <f>'D-11'!N11/'D-11'!$N$26%</f>
        <v>0.67720090293453727</v>
      </c>
      <c r="K11" s="336" t="s">
        <v>768</v>
      </c>
      <c r="N11" s="1144"/>
      <c r="O11" s="1144"/>
      <c r="P11" s="1144"/>
    </row>
    <row r="12" spans="1:16" ht="26.25" customHeight="1" thickBot="1" x14ac:dyDescent="0.25">
      <c r="A12" s="337" t="s">
        <v>1171</v>
      </c>
      <c r="B12" s="338">
        <f>'D-11'!C12/'D-11'!$C$26%</f>
        <v>3.6845983787767135E-2</v>
      </c>
      <c r="C12" s="338">
        <f>'D-11'!E12/'D-11'!$E$26%</f>
        <v>0</v>
      </c>
      <c r="D12" s="338">
        <f>'D-11'!F12/'D-11'!$F$26%</f>
        <v>5.2882072977260705E-2</v>
      </c>
      <c r="E12" s="338">
        <f>'D-11'!G12/'D-11'!$G$26%</f>
        <v>0</v>
      </c>
      <c r="F12" s="556">
        <f>'D-11'!I12/'D-11'!$I$26%</f>
        <v>0</v>
      </c>
      <c r="G12" s="556">
        <f>'D-11'!J12/'D-11'!$J$26%</f>
        <v>0</v>
      </c>
      <c r="H12" s="338">
        <f>'D-11'!K12/'D-11'!$K$26%</f>
        <v>0.12531328320802004</v>
      </c>
      <c r="I12" s="556">
        <f>'D-11'!M12/'D-11'!$M$26%</f>
        <v>0</v>
      </c>
      <c r="J12" s="556">
        <f>'D-11'!N12/'D-11'!$N$26%</f>
        <v>0.22573363431151244</v>
      </c>
      <c r="K12" s="1143" t="s">
        <v>1172</v>
      </c>
      <c r="N12" s="1144"/>
      <c r="O12" s="1144"/>
      <c r="P12" s="1144"/>
    </row>
    <row r="13" spans="1:16" ht="26.25" customHeight="1" thickBot="1" x14ac:dyDescent="0.25">
      <c r="A13" s="334" t="s">
        <v>290</v>
      </c>
      <c r="B13" s="335">
        <f>'D-11'!C13/'D-11'!$C$26%</f>
        <v>33.750921149594696</v>
      </c>
      <c r="C13" s="335">
        <f>'D-11'!E13/'D-11'!$E$26%</f>
        <v>25.334957369062117</v>
      </c>
      <c r="D13" s="335">
        <f>'D-11'!F13/'D-11'!$F$26%</f>
        <v>37.440507667900583</v>
      </c>
      <c r="E13" s="335">
        <f>'D-11'!G13/'D-11'!$G$26%</f>
        <v>36.638830897703549</v>
      </c>
      <c r="F13" s="555">
        <f>'D-11'!I13/'D-11'!$I$26%</f>
        <v>25.9656652360515</v>
      </c>
      <c r="G13" s="555">
        <f>'D-11'!J13/'D-11'!$J$26%</f>
        <v>40.124309392265189</v>
      </c>
      <c r="H13" s="335">
        <f>'D-11'!K13/'D-11'!$K$26%</f>
        <v>26.817042606516289</v>
      </c>
      <c r="I13" s="555">
        <f>'D-11'!M13/'D-11'!$M$26%</f>
        <v>24.507042253521128</v>
      </c>
      <c r="J13" s="555">
        <f>'D-11'!N13/'D-11'!$N$26%</f>
        <v>28.668171557562079</v>
      </c>
      <c r="K13" s="336" t="s">
        <v>769</v>
      </c>
      <c r="N13" s="1144"/>
      <c r="O13" s="1144"/>
      <c r="P13" s="1144"/>
    </row>
    <row r="14" spans="1:16" ht="26.25" customHeight="1" thickBot="1" x14ac:dyDescent="0.25">
      <c r="A14" s="337" t="s">
        <v>291</v>
      </c>
      <c r="B14" s="338">
        <f>'D-11'!C14/'D-11'!$C$26%</f>
        <v>8.5482682387619739</v>
      </c>
      <c r="C14" s="338">
        <f>'D-11'!E14/'D-11'!$E$26%</f>
        <v>11.327649208282581</v>
      </c>
      <c r="D14" s="338">
        <f>'D-11'!F14/'D-11'!$F$26%</f>
        <v>7.3506081438392386</v>
      </c>
      <c r="E14" s="338">
        <f>'D-11'!G14/'D-11'!$G$26%</f>
        <v>6.8893528183716075</v>
      </c>
      <c r="F14" s="556">
        <f>'D-11'!I14/'D-11'!$I$26%</f>
        <v>9.2274678111587978</v>
      </c>
      <c r="G14" s="556">
        <f>'D-11'!J14/'D-11'!$J$26%</f>
        <v>6.1464088397790055</v>
      </c>
      <c r="H14" s="338">
        <f>'D-11'!K14/'D-11'!$K$26%</f>
        <v>12.531328320802004</v>
      </c>
      <c r="I14" s="556">
        <f>'D-11'!M14/'D-11'!$M$26%</f>
        <v>14.084507042253522</v>
      </c>
      <c r="J14" s="556">
        <f>'D-11'!N14/'D-11'!$N$26%</f>
        <v>11.286681715575622</v>
      </c>
      <c r="K14" s="339" t="s">
        <v>504</v>
      </c>
      <c r="N14" s="1144"/>
      <c r="O14" s="1144"/>
      <c r="P14" s="1144"/>
    </row>
    <row r="15" spans="1:16" ht="26.25" customHeight="1" thickBot="1" x14ac:dyDescent="0.25">
      <c r="A15" s="334" t="s">
        <v>292</v>
      </c>
      <c r="B15" s="335">
        <f>'D-11'!C15/'D-11'!$C$26%</f>
        <v>2.5055268975681648</v>
      </c>
      <c r="C15" s="335">
        <f>'D-11'!E15/'D-11'!$E$26%</f>
        <v>2.3142509135200973</v>
      </c>
      <c r="D15" s="335">
        <f>'D-11'!F15/'D-11'!$F$26%</f>
        <v>2.5912215758857746</v>
      </c>
      <c r="E15" s="335">
        <f>'D-11'!G15/'D-11'!$G$26%</f>
        <v>1.7745302713987474</v>
      </c>
      <c r="F15" s="555">
        <f>'D-11'!I15/'D-11'!$I$26%</f>
        <v>1.502145922746781</v>
      </c>
      <c r="G15" s="555">
        <f>'D-11'!J15/'D-11'!$J$26%</f>
        <v>1.8646408839779005</v>
      </c>
      <c r="H15" s="335">
        <f>'D-11'!K15/'D-11'!$K$26%</f>
        <v>4.2606516290726812</v>
      </c>
      <c r="I15" s="555">
        <f>'D-11'!M15/'D-11'!$M$26%</f>
        <v>3.3802816901408455</v>
      </c>
      <c r="J15" s="555">
        <f>'D-11'!N15/'D-11'!$N$26%</f>
        <v>4.9661399548532739</v>
      </c>
      <c r="K15" s="336" t="s">
        <v>770</v>
      </c>
      <c r="N15" s="1144"/>
      <c r="O15" s="1144"/>
      <c r="P15" s="1144"/>
    </row>
    <row r="16" spans="1:16" ht="26.25" customHeight="1" thickBot="1" x14ac:dyDescent="0.25">
      <c r="A16" s="337" t="s">
        <v>293</v>
      </c>
      <c r="B16" s="338">
        <f>'D-11'!C16/'D-11'!$C$26%</f>
        <v>0.2210759027266028</v>
      </c>
      <c r="C16" s="338">
        <f>'D-11'!E16/'D-11'!$E$26%</f>
        <v>0.48721071863580995</v>
      </c>
      <c r="D16" s="338">
        <f>'D-11'!F16/'D-11'!$F$26%</f>
        <v>0.10576414595452141</v>
      </c>
      <c r="E16" s="338">
        <f>'D-11'!G16/'D-11'!$G$26%</f>
        <v>0.15657620041753653</v>
      </c>
      <c r="F16" s="556">
        <f>'D-11'!I16/'D-11'!$I$26%</f>
        <v>0.42918454935622319</v>
      </c>
      <c r="G16" s="556">
        <f>'D-11'!J16/'D-11'!$J$26%</f>
        <v>6.9060773480662987E-2</v>
      </c>
      <c r="H16" s="338">
        <f>'D-11'!K16/'D-11'!$K$26%</f>
        <v>0.37593984962406013</v>
      </c>
      <c r="I16" s="556">
        <f>'D-11'!M16/'D-11'!$M$26%</f>
        <v>0.56338028169014087</v>
      </c>
      <c r="J16" s="556">
        <f>'D-11'!N16/'D-11'!$N$26%</f>
        <v>0.22573363431151244</v>
      </c>
      <c r="K16" s="339" t="s">
        <v>771</v>
      </c>
      <c r="N16" s="1144"/>
      <c r="O16" s="1144"/>
      <c r="P16" s="1144"/>
    </row>
    <row r="17" spans="1:16" ht="26.25" customHeight="1" thickBot="1" x14ac:dyDescent="0.25">
      <c r="A17" s="334" t="s">
        <v>503</v>
      </c>
      <c r="B17" s="335">
        <f>'D-11'!C17/'D-11'!$C$26%</f>
        <v>0.40530582166543844</v>
      </c>
      <c r="C17" s="335">
        <f>'D-11'!E17/'D-11'!$E$26%</f>
        <v>0.48721071863580995</v>
      </c>
      <c r="D17" s="335">
        <f>'D-11'!F17/'D-11'!$F$26%</f>
        <v>0.37017451084082498</v>
      </c>
      <c r="E17" s="335">
        <f>'D-11'!G17/'D-11'!$G$26%</f>
        <v>0.41753653444676408</v>
      </c>
      <c r="F17" s="555">
        <f>'D-11'!I17/'D-11'!$I$26%</f>
        <v>0.42918454935622319</v>
      </c>
      <c r="G17" s="555">
        <f>'D-11'!J17/'D-11'!$J$26%</f>
        <v>0.4143646408839779</v>
      </c>
      <c r="H17" s="335">
        <f>'D-11'!K17/'D-11'!$K$26%</f>
        <v>0.37593984962406013</v>
      </c>
      <c r="I17" s="555">
        <f>'D-11'!M17/'D-11'!$M$26%</f>
        <v>0.56338028169014087</v>
      </c>
      <c r="J17" s="555">
        <f>'D-11'!N17/'D-11'!$N$26%</f>
        <v>0.22573363431151244</v>
      </c>
      <c r="K17" s="336" t="s">
        <v>772</v>
      </c>
      <c r="N17" s="1144"/>
      <c r="O17" s="1144"/>
      <c r="P17" s="1144"/>
    </row>
    <row r="18" spans="1:16" ht="26.25" customHeight="1" thickBot="1" x14ac:dyDescent="0.25">
      <c r="A18" s="337" t="s">
        <v>294</v>
      </c>
      <c r="B18" s="338">
        <f>'D-11'!C18/'D-11'!$C$26%</f>
        <v>1.6949152542372881</v>
      </c>
      <c r="C18" s="338">
        <f>'D-11'!E18/'D-11'!$E$26%</f>
        <v>3.0450669914738122</v>
      </c>
      <c r="D18" s="338">
        <f>'D-11'!F18/'D-11'!$F$26%</f>
        <v>1.1105235325224749</v>
      </c>
      <c r="E18" s="338">
        <f>'D-11'!G18/'D-11'!$G$26%</f>
        <v>1.5135699373695197</v>
      </c>
      <c r="F18" s="556">
        <f>'D-11'!I18/'D-11'!$I$26%</f>
        <v>3.4334763948497855</v>
      </c>
      <c r="G18" s="556">
        <f>'D-11'!J18/'D-11'!$J$26%</f>
        <v>0.89779005524861877</v>
      </c>
      <c r="H18" s="338">
        <f>'D-11'!K18/'D-11'!$K$26%</f>
        <v>2.1303258145363406</v>
      </c>
      <c r="I18" s="556">
        <f>'D-11'!M18/'D-11'!$M$26%</f>
        <v>2.535211267605634</v>
      </c>
      <c r="J18" s="556">
        <f>'D-11'!N18/'D-11'!$N$26%</f>
        <v>1.8058690744920995</v>
      </c>
      <c r="K18" s="339" t="s">
        <v>773</v>
      </c>
      <c r="N18" s="1144"/>
      <c r="O18" s="1144"/>
      <c r="P18" s="1144"/>
    </row>
    <row r="19" spans="1:16" ht="26.25" customHeight="1" thickBot="1" x14ac:dyDescent="0.25">
      <c r="A19" s="334" t="s">
        <v>1308</v>
      </c>
      <c r="B19" s="335">
        <f>'D-11'!C19/'D-11'!$C$26%</f>
        <v>3.6845983787767135E-2</v>
      </c>
      <c r="C19" s="335">
        <f>'D-11'!E19/'D-11'!$E$26%</f>
        <v>0.12180267965895249</v>
      </c>
      <c r="D19" s="335">
        <f>'D-11'!F19/'D-11'!$F$26%</f>
        <v>0</v>
      </c>
      <c r="E19" s="335">
        <f>'D-11'!G19/'D-11'!$G$26%</f>
        <v>5.2192066805845511E-2</v>
      </c>
      <c r="F19" s="555">
        <f>'D-11'!I19/'D-11'!$I$26%</f>
        <v>0.21459227467811159</v>
      </c>
      <c r="G19" s="555">
        <f>'D-11'!J19/'D-11'!$J$26%</f>
        <v>0</v>
      </c>
      <c r="H19" s="335">
        <f>'D-11'!K19/'D-11'!$K$26%</f>
        <v>0</v>
      </c>
      <c r="I19" s="555">
        <f>'D-11'!M19/'D-11'!$M$26%</f>
        <v>0</v>
      </c>
      <c r="J19" s="555">
        <f>'D-11'!N19/'D-11'!$N$26%</f>
        <v>0</v>
      </c>
      <c r="K19" s="336" t="s">
        <v>774</v>
      </c>
      <c r="N19" s="1144"/>
      <c r="O19" s="1144"/>
      <c r="P19" s="1144"/>
    </row>
    <row r="20" spans="1:16" ht="26.25" customHeight="1" thickBot="1" x14ac:dyDescent="0.25">
      <c r="A20" s="337" t="s">
        <v>295</v>
      </c>
      <c r="B20" s="338">
        <f>'D-11'!C20/'D-11'!$C$26%</f>
        <v>2.6897568165070007</v>
      </c>
      <c r="C20" s="338">
        <f>'D-11'!E20/'D-11'!$E$26%</f>
        <v>2.8014616321559069</v>
      </c>
      <c r="D20" s="338">
        <f>'D-11'!F20/'D-11'!$F$26%</f>
        <v>2.6441036488630356</v>
      </c>
      <c r="E20" s="338">
        <f>'D-11'!G20/'D-11'!$G$26%</f>
        <v>2.8183716075156577</v>
      </c>
      <c r="F20" s="556">
        <f>'D-11'!I20/'D-11'!$I$26%</f>
        <v>2.7896995708154506</v>
      </c>
      <c r="G20" s="556">
        <f>'D-11'!J20/'D-11'!$J$26%</f>
        <v>2.8314917127071824</v>
      </c>
      <c r="H20" s="338">
        <f>'D-11'!K20/'D-11'!$K$26%</f>
        <v>2.3809523809523809</v>
      </c>
      <c r="I20" s="556">
        <f>'D-11'!M20/'D-11'!$M$26%</f>
        <v>2.8169014084507045</v>
      </c>
      <c r="J20" s="556">
        <f>'D-11'!N20/'D-11'!$N$26%</f>
        <v>2.0316027088036117</v>
      </c>
      <c r="K20" s="339" t="s">
        <v>775</v>
      </c>
      <c r="N20" s="1144"/>
      <c r="O20" s="1144"/>
      <c r="P20" s="1144"/>
    </row>
    <row r="21" spans="1:16" ht="26.25" customHeight="1" thickBot="1" x14ac:dyDescent="0.25">
      <c r="A21" s="334" t="s">
        <v>296</v>
      </c>
      <c r="B21" s="335">
        <f>'D-11'!C21/'D-11'!$C$26%</f>
        <v>2.2476050110537953</v>
      </c>
      <c r="C21" s="335">
        <f>'D-11'!E21/'D-11'!$E$26%</f>
        <v>3.288672350791717</v>
      </c>
      <c r="D21" s="335">
        <f>'D-11'!F21/'D-11'!$F$26%</f>
        <v>1.6922263352723426</v>
      </c>
      <c r="E21" s="335">
        <f>'D-11'!G21/'D-11'!$G$26%</f>
        <v>2.2964509394572024</v>
      </c>
      <c r="F21" s="555">
        <f>'D-11'!I21/'D-11'!$I$26%</f>
        <v>4.0772532188841204</v>
      </c>
      <c r="G21" s="555">
        <f>'D-11'!J21/'D-11'!$J$26%</f>
        <v>1.5883977900552486</v>
      </c>
      <c r="H21" s="335">
        <f>'D-11'!K21/'D-11'!$K$26%</f>
        <v>2.1303258145363406</v>
      </c>
      <c r="I21" s="555">
        <f>'D-11'!M21/'D-11'!$M$26%</f>
        <v>2.2535211267605635</v>
      </c>
      <c r="J21" s="555">
        <f>'D-11'!N21/'D-11'!$N$26%</f>
        <v>2.0316027088036117</v>
      </c>
      <c r="K21" s="336" t="s">
        <v>776</v>
      </c>
      <c r="N21" s="1144"/>
      <c r="O21" s="1144"/>
      <c r="P21" s="1144"/>
    </row>
    <row r="22" spans="1:16" ht="26.25" customHeight="1" thickBot="1" x14ac:dyDescent="0.25">
      <c r="A22" s="337" t="s">
        <v>297</v>
      </c>
      <c r="B22" s="338">
        <f>'D-11'!C22/'D-11'!$C$26%</f>
        <v>4.8268238761974942</v>
      </c>
      <c r="C22" s="338">
        <f>'D-11'!E22/'D-11'!$E$26%</f>
        <v>7.4299634591961015</v>
      </c>
      <c r="D22" s="338">
        <f>'D-11'!F22/'D-11'!$F$26%</f>
        <v>3.7017451084082498</v>
      </c>
      <c r="E22" s="338">
        <f>'D-11'!G22/'D-11'!$G$26%</f>
        <v>2.9227557411273488</v>
      </c>
      <c r="F22" s="556">
        <f>'D-11'!I22/'D-11'!$I$26%</f>
        <v>5.5793991416309012</v>
      </c>
      <c r="G22" s="556">
        <f>'D-11'!J22/'D-11'!$J$26%</f>
        <v>2.0718232044198897</v>
      </c>
      <c r="H22" s="338">
        <f>'D-11'!K22/'D-11'!$K$26%</f>
        <v>9.3984962406015029</v>
      </c>
      <c r="I22" s="556">
        <f>'D-11'!M22/'D-11'!$M$26%</f>
        <v>9.8591549295774659</v>
      </c>
      <c r="J22" s="556">
        <f>'D-11'!N22/'D-11'!$N$26%</f>
        <v>9.0293453724604973</v>
      </c>
      <c r="K22" s="339" t="s">
        <v>777</v>
      </c>
      <c r="N22" s="1144"/>
      <c r="O22" s="1144"/>
      <c r="P22" s="1144"/>
    </row>
    <row r="23" spans="1:16" ht="34.5" customHeight="1" thickBot="1" x14ac:dyDescent="0.25">
      <c r="A23" s="334" t="s">
        <v>1174</v>
      </c>
      <c r="B23" s="335"/>
      <c r="C23" s="335">
        <f>'D-11'!E23/'D-11'!$E$26%</f>
        <v>0.12180267965895249</v>
      </c>
      <c r="D23" s="335">
        <f>'D-11'!F23/'D-11'!$F$26%</f>
        <v>0.15864621893178213</v>
      </c>
      <c r="E23" s="335">
        <f>'D-11'!G23/'D-11'!$G$26%</f>
        <v>0.10438413361169102</v>
      </c>
      <c r="F23" s="555">
        <f>'D-11'!I23/'D-11'!$I$26%</f>
        <v>0</v>
      </c>
      <c r="G23" s="555">
        <f>'D-11'!J23/'D-11'!$J$26%</f>
        <v>0.13812154696132597</v>
      </c>
      <c r="H23" s="335">
        <f>'D-11'!K23/'D-11'!$K$26%</f>
        <v>0.25062656641604009</v>
      </c>
      <c r="I23" s="555">
        <f>'D-11'!M23/'D-11'!$M$26%</f>
        <v>0.28169014084507044</v>
      </c>
      <c r="J23" s="555">
        <f>'D-11'!N23/'D-11'!$N$26%</f>
        <v>0.22573363431151244</v>
      </c>
      <c r="K23" s="274" t="s">
        <v>1173</v>
      </c>
      <c r="N23" s="1144"/>
      <c r="O23" s="1144"/>
      <c r="P23" s="1144"/>
    </row>
    <row r="24" spans="1:16" ht="26.25" customHeight="1" thickBot="1" x14ac:dyDescent="0.25">
      <c r="A24" s="337" t="s">
        <v>485</v>
      </c>
      <c r="B24" s="338">
        <f>'D-11'!C24/'D-11'!$C$26%</f>
        <v>15.401621223286661</v>
      </c>
      <c r="C24" s="338">
        <f>'D-11'!E24/'D-11'!$E$26%</f>
        <v>5.2375152253349571</v>
      </c>
      <c r="D24" s="338">
        <f>'D-11'!F24/'D-11'!$F$26%</f>
        <v>19.830777366472766</v>
      </c>
      <c r="E24" s="338">
        <f>'D-11'!G24/'D-11'!$G$26%</f>
        <v>18.423799582463467</v>
      </c>
      <c r="F24" s="556">
        <f>'D-11'!I24/'D-11'!$I$26%</f>
        <v>6.6523605150214591</v>
      </c>
      <c r="G24" s="556">
        <f>'D-11'!J24/'D-11'!$J$26%</f>
        <v>22.237569060773481</v>
      </c>
      <c r="H24" s="338">
        <f>'D-11'!K24/'D-11'!$K$26%</f>
        <v>8.1453634085213036</v>
      </c>
      <c r="I24" s="556">
        <f>'D-11'!M24/'D-11'!$M$26%</f>
        <v>3.3802816901408455</v>
      </c>
      <c r="J24" s="556">
        <f>'D-11'!N24/'D-11'!$N$26%</f>
        <v>11.963882618510159</v>
      </c>
      <c r="K24" s="339" t="s">
        <v>778</v>
      </c>
      <c r="N24" s="1144"/>
      <c r="O24" s="1144"/>
      <c r="P24" s="1144"/>
    </row>
    <row r="25" spans="1:16" ht="26.25" customHeight="1" thickBot="1" x14ac:dyDescent="0.25">
      <c r="A25" s="334" t="s">
        <v>867</v>
      </c>
      <c r="B25" s="335">
        <f>'D-11'!C25/'D-11'!$C$26%</f>
        <v>0.66322770817980836</v>
      </c>
      <c r="C25" s="335">
        <f>'D-11'!E25/'D-11'!$E$26%</f>
        <v>0.85261875761266737</v>
      </c>
      <c r="D25" s="335">
        <f>'D-11'!F25/'D-11'!$F$26%</f>
        <v>0.58170280274986774</v>
      </c>
      <c r="E25" s="335">
        <f>'D-11'!G25/'D-11'!$G$26%</f>
        <v>0.57411273486430059</v>
      </c>
      <c r="F25" s="555">
        <f>'D-11'!I25/'D-11'!$I$26%</f>
        <v>1.0729613733905579</v>
      </c>
      <c r="G25" s="555">
        <f>'D-11'!J25/'D-11'!$J$26%</f>
        <v>0.4143646408839779</v>
      </c>
      <c r="H25" s="335">
        <f>'D-11'!K25/'D-11'!$K$26%</f>
        <v>0.8771929824561403</v>
      </c>
      <c r="I25" s="555">
        <f>'D-11'!M25/'D-11'!$M$26%</f>
        <v>0.56338028169014087</v>
      </c>
      <c r="J25" s="555">
        <f>'D-11'!N25/'D-11'!$N$26%</f>
        <v>1.1286681715575622</v>
      </c>
      <c r="K25" s="336" t="s">
        <v>868</v>
      </c>
      <c r="N25" s="1144"/>
      <c r="O25" s="1144"/>
      <c r="P25" s="1144"/>
    </row>
    <row r="26" spans="1:16" ht="26.25" customHeight="1" x14ac:dyDescent="0.2">
      <c r="A26" s="649" t="s">
        <v>42</v>
      </c>
      <c r="B26" s="650">
        <f t="shared" ref="B26:D26" si="0">SUM(B7:B25)</f>
        <v>99.852616064848903</v>
      </c>
      <c r="C26" s="650">
        <f t="shared" si="0"/>
        <v>100</v>
      </c>
      <c r="D26" s="650">
        <f t="shared" si="0"/>
        <v>100</v>
      </c>
      <c r="E26" s="650">
        <f t="shared" ref="E26" si="1">SUM(E7:E25)</f>
        <v>100.00000000000001</v>
      </c>
      <c r="F26" s="650">
        <f t="shared" ref="F26" si="2">SUM(F7:F25)</f>
        <v>100</v>
      </c>
      <c r="G26" s="650">
        <f>SUM(G7:G25)</f>
        <v>99.999999999999972</v>
      </c>
      <c r="H26" s="650">
        <f t="shared" ref="H26:I26" si="3">SUM(H7:H25)</f>
        <v>99.999999999999986</v>
      </c>
      <c r="I26" s="650">
        <f t="shared" si="3"/>
        <v>100.00000000000003</v>
      </c>
      <c r="J26" s="650">
        <f>SUM(J7:J25)</f>
        <v>100.00000000000001</v>
      </c>
      <c r="K26" s="651" t="s">
        <v>43</v>
      </c>
      <c r="N26" s="1144"/>
      <c r="O26" s="1144"/>
    </row>
  </sheetData>
  <mergeCells count="9">
    <mergeCell ref="K5:K6"/>
    <mergeCell ref="A3:K3"/>
    <mergeCell ref="A2:K2"/>
    <mergeCell ref="A1:K1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5" orientation="landscape" r:id="rId1"/>
  <headerFooter>
    <oddFooter>&amp;L_x000D_&amp;1#&amp;"Aptos"&amp;10&amp;K13A10E Classification: C0 Public - تصنيف الوثيقة عام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3AC2-F1F5-4BF9-8AA9-D2AF3C71B513}">
  <sheetPr codeName="Sheet83"/>
  <dimension ref="A1:K24"/>
  <sheetViews>
    <sheetView tabSelected="1" view="pageBreakPreview" zoomScale="90" zoomScaleNormal="100" zoomScaleSheetLayoutView="90" workbookViewId="0">
      <selection activeCell="O18" sqref="O18"/>
    </sheetView>
  </sheetViews>
  <sheetFormatPr defaultColWidth="8.85546875" defaultRowHeight="15" x14ac:dyDescent="0.25"/>
  <cols>
    <col min="1" max="1" width="40.42578125" style="38" customWidth="1"/>
    <col min="2" max="10" width="9.28515625" style="38" customWidth="1"/>
    <col min="11" max="11" width="39.85546875" style="38" customWidth="1"/>
    <col min="12" max="255" width="9.140625" style="25"/>
    <col min="256" max="256" width="42.7109375" style="25" customWidth="1"/>
    <col min="257" max="257" width="7.7109375" style="25" customWidth="1"/>
    <col min="258" max="258" width="8.42578125" style="25" customWidth="1"/>
    <col min="259" max="260" width="7.7109375" style="25" customWidth="1"/>
    <col min="261" max="261" width="8.42578125" style="25" customWidth="1"/>
    <col min="262" max="263" width="7.7109375" style="25" customWidth="1"/>
    <col min="264" max="264" width="8.42578125" style="25" customWidth="1"/>
    <col min="265" max="265" width="7.7109375" style="25" customWidth="1"/>
    <col min="266" max="266" width="40.7109375" style="25" customWidth="1"/>
    <col min="267" max="511" width="9.140625" style="25"/>
    <col min="512" max="512" width="42.7109375" style="25" customWidth="1"/>
    <col min="513" max="513" width="7.7109375" style="25" customWidth="1"/>
    <col min="514" max="514" width="8.42578125" style="25" customWidth="1"/>
    <col min="515" max="516" width="7.7109375" style="25" customWidth="1"/>
    <col min="517" max="517" width="8.42578125" style="25" customWidth="1"/>
    <col min="518" max="519" width="7.7109375" style="25" customWidth="1"/>
    <col min="520" max="520" width="8.42578125" style="25" customWidth="1"/>
    <col min="521" max="521" width="7.7109375" style="25" customWidth="1"/>
    <col min="522" max="522" width="40.7109375" style="25" customWidth="1"/>
    <col min="523" max="767" width="9.140625" style="25"/>
    <col min="768" max="768" width="42.7109375" style="25" customWidth="1"/>
    <col min="769" max="769" width="7.7109375" style="25" customWidth="1"/>
    <col min="770" max="770" width="8.42578125" style="25" customWidth="1"/>
    <col min="771" max="772" width="7.7109375" style="25" customWidth="1"/>
    <col min="773" max="773" width="8.42578125" style="25" customWidth="1"/>
    <col min="774" max="775" width="7.7109375" style="25" customWidth="1"/>
    <col min="776" max="776" width="8.42578125" style="25" customWidth="1"/>
    <col min="777" max="777" width="7.7109375" style="25" customWidth="1"/>
    <col min="778" max="778" width="40.7109375" style="25" customWidth="1"/>
    <col min="779" max="1023" width="9.140625" style="25"/>
    <col min="1024" max="1024" width="42.7109375" style="25" customWidth="1"/>
    <col min="1025" max="1025" width="7.7109375" style="25" customWidth="1"/>
    <col min="1026" max="1026" width="8.42578125" style="25" customWidth="1"/>
    <col min="1027" max="1028" width="7.7109375" style="25" customWidth="1"/>
    <col min="1029" max="1029" width="8.42578125" style="25" customWidth="1"/>
    <col min="1030" max="1031" width="7.7109375" style="25" customWidth="1"/>
    <col min="1032" max="1032" width="8.42578125" style="25" customWidth="1"/>
    <col min="1033" max="1033" width="7.7109375" style="25" customWidth="1"/>
    <col min="1034" max="1034" width="40.7109375" style="25" customWidth="1"/>
    <col min="1035" max="1279" width="9.140625" style="25"/>
    <col min="1280" max="1280" width="42.7109375" style="25" customWidth="1"/>
    <col min="1281" max="1281" width="7.7109375" style="25" customWidth="1"/>
    <col min="1282" max="1282" width="8.42578125" style="25" customWidth="1"/>
    <col min="1283" max="1284" width="7.7109375" style="25" customWidth="1"/>
    <col min="1285" max="1285" width="8.42578125" style="25" customWidth="1"/>
    <col min="1286" max="1287" width="7.7109375" style="25" customWidth="1"/>
    <col min="1288" max="1288" width="8.42578125" style="25" customWidth="1"/>
    <col min="1289" max="1289" width="7.7109375" style="25" customWidth="1"/>
    <col min="1290" max="1290" width="40.7109375" style="25" customWidth="1"/>
    <col min="1291" max="1535" width="9.140625" style="25"/>
    <col min="1536" max="1536" width="42.7109375" style="25" customWidth="1"/>
    <col min="1537" max="1537" width="7.7109375" style="25" customWidth="1"/>
    <col min="1538" max="1538" width="8.42578125" style="25" customWidth="1"/>
    <col min="1539" max="1540" width="7.7109375" style="25" customWidth="1"/>
    <col min="1541" max="1541" width="8.42578125" style="25" customWidth="1"/>
    <col min="1542" max="1543" width="7.7109375" style="25" customWidth="1"/>
    <col min="1544" max="1544" width="8.42578125" style="25" customWidth="1"/>
    <col min="1545" max="1545" width="7.7109375" style="25" customWidth="1"/>
    <col min="1546" max="1546" width="40.7109375" style="25" customWidth="1"/>
    <col min="1547" max="1791" width="9.140625" style="25"/>
    <col min="1792" max="1792" width="42.7109375" style="25" customWidth="1"/>
    <col min="1793" max="1793" width="7.7109375" style="25" customWidth="1"/>
    <col min="1794" max="1794" width="8.42578125" style="25" customWidth="1"/>
    <col min="1795" max="1796" width="7.7109375" style="25" customWidth="1"/>
    <col min="1797" max="1797" width="8.42578125" style="25" customWidth="1"/>
    <col min="1798" max="1799" width="7.7109375" style="25" customWidth="1"/>
    <col min="1800" max="1800" width="8.42578125" style="25" customWidth="1"/>
    <col min="1801" max="1801" width="7.7109375" style="25" customWidth="1"/>
    <col min="1802" max="1802" width="40.7109375" style="25" customWidth="1"/>
    <col min="1803" max="2047" width="9.140625" style="25"/>
    <col min="2048" max="2048" width="42.7109375" style="25" customWidth="1"/>
    <col min="2049" max="2049" width="7.7109375" style="25" customWidth="1"/>
    <col min="2050" max="2050" width="8.42578125" style="25" customWidth="1"/>
    <col min="2051" max="2052" width="7.7109375" style="25" customWidth="1"/>
    <col min="2053" max="2053" width="8.42578125" style="25" customWidth="1"/>
    <col min="2054" max="2055" width="7.7109375" style="25" customWidth="1"/>
    <col min="2056" max="2056" width="8.42578125" style="25" customWidth="1"/>
    <col min="2057" max="2057" width="7.7109375" style="25" customWidth="1"/>
    <col min="2058" max="2058" width="40.7109375" style="25" customWidth="1"/>
    <col min="2059" max="2303" width="9.140625" style="25"/>
    <col min="2304" max="2304" width="42.7109375" style="25" customWidth="1"/>
    <col min="2305" max="2305" width="7.7109375" style="25" customWidth="1"/>
    <col min="2306" max="2306" width="8.42578125" style="25" customWidth="1"/>
    <col min="2307" max="2308" width="7.7109375" style="25" customWidth="1"/>
    <col min="2309" max="2309" width="8.42578125" style="25" customWidth="1"/>
    <col min="2310" max="2311" width="7.7109375" style="25" customWidth="1"/>
    <col min="2312" max="2312" width="8.42578125" style="25" customWidth="1"/>
    <col min="2313" max="2313" width="7.7109375" style="25" customWidth="1"/>
    <col min="2314" max="2314" width="40.7109375" style="25" customWidth="1"/>
    <col min="2315" max="2559" width="9.140625" style="25"/>
    <col min="2560" max="2560" width="42.7109375" style="25" customWidth="1"/>
    <col min="2561" max="2561" width="7.7109375" style="25" customWidth="1"/>
    <col min="2562" max="2562" width="8.42578125" style="25" customWidth="1"/>
    <col min="2563" max="2564" width="7.7109375" style="25" customWidth="1"/>
    <col min="2565" max="2565" width="8.42578125" style="25" customWidth="1"/>
    <col min="2566" max="2567" width="7.7109375" style="25" customWidth="1"/>
    <col min="2568" max="2568" width="8.42578125" style="25" customWidth="1"/>
    <col min="2569" max="2569" width="7.7109375" style="25" customWidth="1"/>
    <col min="2570" max="2570" width="40.7109375" style="25" customWidth="1"/>
    <col min="2571" max="2815" width="9.140625" style="25"/>
    <col min="2816" max="2816" width="42.7109375" style="25" customWidth="1"/>
    <col min="2817" max="2817" width="7.7109375" style="25" customWidth="1"/>
    <col min="2818" max="2818" width="8.42578125" style="25" customWidth="1"/>
    <col min="2819" max="2820" width="7.7109375" style="25" customWidth="1"/>
    <col min="2821" max="2821" width="8.42578125" style="25" customWidth="1"/>
    <col min="2822" max="2823" width="7.7109375" style="25" customWidth="1"/>
    <col min="2824" max="2824" width="8.42578125" style="25" customWidth="1"/>
    <col min="2825" max="2825" width="7.7109375" style="25" customWidth="1"/>
    <col min="2826" max="2826" width="40.7109375" style="25" customWidth="1"/>
    <col min="2827" max="3071" width="9.140625" style="25"/>
    <col min="3072" max="3072" width="42.7109375" style="25" customWidth="1"/>
    <col min="3073" max="3073" width="7.7109375" style="25" customWidth="1"/>
    <col min="3074" max="3074" width="8.42578125" style="25" customWidth="1"/>
    <col min="3075" max="3076" width="7.7109375" style="25" customWidth="1"/>
    <col min="3077" max="3077" width="8.42578125" style="25" customWidth="1"/>
    <col min="3078" max="3079" width="7.7109375" style="25" customWidth="1"/>
    <col min="3080" max="3080" width="8.42578125" style="25" customWidth="1"/>
    <col min="3081" max="3081" width="7.7109375" style="25" customWidth="1"/>
    <col min="3082" max="3082" width="40.7109375" style="25" customWidth="1"/>
    <col min="3083" max="3327" width="9.140625" style="25"/>
    <col min="3328" max="3328" width="42.7109375" style="25" customWidth="1"/>
    <col min="3329" max="3329" width="7.7109375" style="25" customWidth="1"/>
    <col min="3330" max="3330" width="8.42578125" style="25" customWidth="1"/>
    <col min="3331" max="3332" width="7.7109375" style="25" customWidth="1"/>
    <col min="3333" max="3333" width="8.42578125" style="25" customWidth="1"/>
    <col min="3334" max="3335" width="7.7109375" style="25" customWidth="1"/>
    <col min="3336" max="3336" width="8.42578125" style="25" customWidth="1"/>
    <col min="3337" max="3337" width="7.7109375" style="25" customWidth="1"/>
    <col min="3338" max="3338" width="40.7109375" style="25" customWidth="1"/>
    <col min="3339" max="3583" width="9.140625" style="25"/>
    <col min="3584" max="3584" width="42.7109375" style="25" customWidth="1"/>
    <col min="3585" max="3585" width="7.7109375" style="25" customWidth="1"/>
    <col min="3586" max="3586" width="8.42578125" style="25" customWidth="1"/>
    <col min="3587" max="3588" width="7.7109375" style="25" customWidth="1"/>
    <col min="3589" max="3589" width="8.42578125" style="25" customWidth="1"/>
    <col min="3590" max="3591" width="7.7109375" style="25" customWidth="1"/>
    <col min="3592" max="3592" width="8.42578125" style="25" customWidth="1"/>
    <col min="3593" max="3593" width="7.7109375" style="25" customWidth="1"/>
    <col min="3594" max="3594" width="40.7109375" style="25" customWidth="1"/>
    <col min="3595" max="3839" width="9.140625" style="25"/>
    <col min="3840" max="3840" width="42.7109375" style="25" customWidth="1"/>
    <col min="3841" max="3841" width="7.7109375" style="25" customWidth="1"/>
    <col min="3842" max="3842" width="8.42578125" style="25" customWidth="1"/>
    <col min="3843" max="3844" width="7.7109375" style="25" customWidth="1"/>
    <col min="3845" max="3845" width="8.42578125" style="25" customWidth="1"/>
    <col min="3846" max="3847" width="7.7109375" style="25" customWidth="1"/>
    <col min="3848" max="3848" width="8.42578125" style="25" customWidth="1"/>
    <col min="3849" max="3849" width="7.7109375" style="25" customWidth="1"/>
    <col min="3850" max="3850" width="40.7109375" style="25" customWidth="1"/>
    <col min="3851" max="4095" width="9.140625" style="25"/>
    <col min="4096" max="4096" width="42.7109375" style="25" customWidth="1"/>
    <col min="4097" max="4097" width="7.7109375" style="25" customWidth="1"/>
    <col min="4098" max="4098" width="8.42578125" style="25" customWidth="1"/>
    <col min="4099" max="4100" width="7.7109375" style="25" customWidth="1"/>
    <col min="4101" max="4101" width="8.42578125" style="25" customWidth="1"/>
    <col min="4102" max="4103" width="7.7109375" style="25" customWidth="1"/>
    <col min="4104" max="4104" width="8.42578125" style="25" customWidth="1"/>
    <col min="4105" max="4105" width="7.7109375" style="25" customWidth="1"/>
    <col min="4106" max="4106" width="40.7109375" style="25" customWidth="1"/>
    <col min="4107" max="4351" width="9.140625" style="25"/>
    <col min="4352" max="4352" width="42.7109375" style="25" customWidth="1"/>
    <col min="4353" max="4353" width="7.7109375" style="25" customWidth="1"/>
    <col min="4354" max="4354" width="8.42578125" style="25" customWidth="1"/>
    <col min="4355" max="4356" width="7.7109375" style="25" customWidth="1"/>
    <col min="4357" max="4357" width="8.42578125" style="25" customWidth="1"/>
    <col min="4358" max="4359" width="7.7109375" style="25" customWidth="1"/>
    <col min="4360" max="4360" width="8.42578125" style="25" customWidth="1"/>
    <col min="4361" max="4361" width="7.7109375" style="25" customWidth="1"/>
    <col min="4362" max="4362" width="40.7109375" style="25" customWidth="1"/>
    <col min="4363" max="4607" width="9.140625" style="25"/>
    <col min="4608" max="4608" width="42.7109375" style="25" customWidth="1"/>
    <col min="4609" max="4609" width="7.7109375" style="25" customWidth="1"/>
    <col min="4610" max="4610" width="8.42578125" style="25" customWidth="1"/>
    <col min="4611" max="4612" width="7.7109375" style="25" customWidth="1"/>
    <col min="4613" max="4613" width="8.42578125" style="25" customWidth="1"/>
    <col min="4614" max="4615" width="7.7109375" style="25" customWidth="1"/>
    <col min="4616" max="4616" width="8.42578125" style="25" customWidth="1"/>
    <col min="4617" max="4617" width="7.7109375" style="25" customWidth="1"/>
    <col min="4618" max="4618" width="40.7109375" style="25" customWidth="1"/>
    <col min="4619" max="4863" width="9.140625" style="25"/>
    <col min="4864" max="4864" width="42.7109375" style="25" customWidth="1"/>
    <col min="4865" max="4865" width="7.7109375" style="25" customWidth="1"/>
    <col min="4866" max="4866" width="8.42578125" style="25" customWidth="1"/>
    <col min="4867" max="4868" width="7.7109375" style="25" customWidth="1"/>
    <col min="4869" max="4869" width="8.42578125" style="25" customWidth="1"/>
    <col min="4870" max="4871" width="7.7109375" style="25" customWidth="1"/>
    <col min="4872" max="4872" width="8.42578125" style="25" customWidth="1"/>
    <col min="4873" max="4873" width="7.7109375" style="25" customWidth="1"/>
    <col min="4874" max="4874" width="40.7109375" style="25" customWidth="1"/>
    <col min="4875" max="5119" width="9.140625" style="25"/>
    <col min="5120" max="5120" width="42.7109375" style="25" customWidth="1"/>
    <col min="5121" max="5121" width="7.7109375" style="25" customWidth="1"/>
    <col min="5122" max="5122" width="8.42578125" style="25" customWidth="1"/>
    <col min="5123" max="5124" width="7.7109375" style="25" customWidth="1"/>
    <col min="5125" max="5125" width="8.42578125" style="25" customWidth="1"/>
    <col min="5126" max="5127" width="7.7109375" style="25" customWidth="1"/>
    <col min="5128" max="5128" width="8.42578125" style="25" customWidth="1"/>
    <col min="5129" max="5129" width="7.7109375" style="25" customWidth="1"/>
    <col min="5130" max="5130" width="40.7109375" style="25" customWidth="1"/>
    <col min="5131" max="5375" width="9.140625" style="25"/>
    <col min="5376" max="5376" width="42.7109375" style="25" customWidth="1"/>
    <col min="5377" max="5377" width="7.7109375" style="25" customWidth="1"/>
    <col min="5378" max="5378" width="8.42578125" style="25" customWidth="1"/>
    <col min="5379" max="5380" width="7.7109375" style="25" customWidth="1"/>
    <col min="5381" max="5381" width="8.42578125" style="25" customWidth="1"/>
    <col min="5382" max="5383" width="7.7109375" style="25" customWidth="1"/>
    <col min="5384" max="5384" width="8.42578125" style="25" customWidth="1"/>
    <col min="5385" max="5385" width="7.7109375" style="25" customWidth="1"/>
    <col min="5386" max="5386" width="40.7109375" style="25" customWidth="1"/>
    <col min="5387" max="5631" width="9.140625" style="25"/>
    <col min="5632" max="5632" width="42.7109375" style="25" customWidth="1"/>
    <col min="5633" max="5633" width="7.7109375" style="25" customWidth="1"/>
    <col min="5634" max="5634" width="8.42578125" style="25" customWidth="1"/>
    <col min="5635" max="5636" width="7.7109375" style="25" customWidth="1"/>
    <col min="5637" max="5637" width="8.42578125" style="25" customWidth="1"/>
    <col min="5638" max="5639" width="7.7109375" style="25" customWidth="1"/>
    <col min="5640" max="5640" width="8.42578125" style="25" customWidth="1"/>
    <col min="5641" max="5641" width="7.7109375" style="25" customWidth="1"/>
    <col min="5642" max="5642" width="40.7109375" style="25" customWidth="1"/>
    <col min="5643" max="5887" width="9.140625" style="25"/>
    <col min="5888" max="5888" width="42.7109375" style="25" customWidth="1"/>
    <col min="5889" max="5889" width="7.7109375" style="25" customWidth="1"/>
    <col min="5890" max="5890" width="8.42578125" style="25" customWidth="1"/>
    <col min="5891" max="5892" width="7.7109375" style="25" customWidth="1"/>
    <col min="5893" max="5893" width="8.42578125" style="25" customWidth="1"/>
    <col min="5894" max="5895" width="7.7109375" style="25" customWidth="1"/>
    <col min="5896" max="5896" width="8.42578125" style="25" customWidth="1"/>
    <col min="5897" max="5897" width="7.7109375" style="25" customWidth="1"/>
    <col min="5898" max="5898" width="40.7109375" style="25" customWidth="1"/>
    <col min="5899" max="6143" width="9.140625" style="25"/>
    <col min="6144" max="6144" width="42.7109375" style="25" customWidth="1"/>
    <col min="6145" max="6145" width="7.7109375" style="25" customWidth="1"/>
    <col min="6146" max="6146" width="8.42578125" style="25" customWidth="1"/>
    <col min="6147" max="6148" width="7.7109375" style="25" customWidth="1"/>
    <col min="6149" max="6149" width="8.42578125" style="25" customWidth="1"/>
    <col min="6150" max="6151" width="7.7109375" style="25" customWidth="1"/>
    <col min="6152" max="6152" width="8.42578125" style="25" customWidth="1"/>
    <col min="6153" max="6153" width="7.7109375" style="25" customWidth="1"/>
    <col min="6154" max="6154" width="40.7109375" style="25" customWidth="1"/>
    <col min="6155" max="6399" width="9.140625" style="25"/>
    <col min="6400" max="6400" width="42.7109375" style="25" customWidth="1"/>
    <col min="6401" max="6401" width="7.7109375" style="25" customWidth="1"/>
    <col min="6402" max="6402" width="8.42578125" style="25" customWidth="1"/>
    <col min="6403" max="6404" width="7.7109375" style="25" customWidth="1"/>
    <col min="6405" max="6405" width="8.42578125" style="25" customWidth="1"/>
    <col min="6406" max="6407" width="7.7109375" style="25" customWidth="1"/>
    <col min="6408" max="6408" width="8.42578125" style="25" customWidth="1"/>
    <col min="6409" max="6409" width="7.7109375" style="25" customWidth="1"/>
    <col min="6410" max="6410" width="40.7109375" style="25" customWidth="1"/>
    <col min="6411" max="6655" width="9.140625" style="25"/>
    <col min="6656" max="6656" width="42.7109375" style="25" customWidth="1"/>
    <col min="6657" max="6657" width="7.7109375" style="25" customWidth="1"/>
    <col min="6658" max="6658" width="8.42578125" style="25" customWidth="1"/>
    <col min="6659" max="6660" width="7.7109375" style="25" customWidth="1"/>
    <col min="6661" max="6661" width="8.42578125" style="25" customWidth="1"/>
    <col min="6662" max="6663" width="7.7109375" style="25" customWidth="1"/>
    <col min="6664" max="6664" width="8.42578125" style="25" customWidth="1"/>
    <col min="6665" max="6665" width="7.7109375" style="25" customWidth="1"/>
    <col min="6666" max="6666" width="40.7109375" style="25" customWidth="1"/>
    <col min="6667" max="6911" width="9.140625" style="25"/>
    <col min="6912" max="6912" width="42.7109375" style="25" customWidth="1"/>
    <col min="6913" max="6913" width="7.7109375" style="25" customWidth="1"/>
    <col min="6914" max="6914" width="8.42578125" style="25" customWidth="1"/>
    <col min="6915" max="6916" width="7.7109375" style="25" customWidth="1"/>
    <col min="6917" max="6917" width="8.42578125" style="25" customWidth="1"/>
    <col min="6918" max="6919" width="7.7109375" style="25" customWidth="1"/>
    <col min="6920" max="6920" width="8.42578125" style="25" customWidth="1"/>
    <col min="6921" max="6921" width="7.7109375" style="25" customWidth="1"/>
    <col min="6922" max="6922" width="40.7109375" style="25" customWidth="1"/>
    <col min="6923" max="7167" width="9.140625" style="25"/>
    <col min="7168" max="7168" width="42.7109375" style="25" customWidth="1"/>
    <col min="7169" max="7169" width="7.7109375" style="25" customWidth="1"/>
    <col min="7170" max="7170" width="8.42578125" style="25" customWidth="1"/>
    <col min="7171" max="7172" width="7.7109375" style="25" customWidth="1"/>
    <col min="7173" max="7173" width="8.42578125" style="25" customWidth="1"/>
    <col min="7174" max="7175" width="7.7109375" style="25" customWidth="1"/>
    <col min="7176" max="7176" width="8.42578125" style="25" customWidth="1"/>
    <col min="7177" max="7177" width="7.7109375" style="25" customWidth="1"/>
    <col min="7178" max="7178" width="40.7109375" style="25" customWidth="1"/>
    <col min="7179" max="7423" width="9.140625" style="25"/>
    <col min="7424" max="7424" width="42.7109375" style="25" customWidth="1"/>
    <col min="7425" max="7425" width="7.7109375" style="25" customWidth="1"/>
    <col min="7426" max="7426" width="8.42578125" style="25" customWidth="1"/>
    <col min="7427" max="7428" width="7.7109375" style="25" customWidth="1"/>
    <col min="7429" max="7429" width="8.42578125" style="25" customWidth="1"/>
    <col min="7430" max="7431" width="7.7109375" style="25" customWidth="1"/>
    <col min="7432" max="7432" width="8.42578125" style="25" customWidth="1"/>
    <col min="7433" max="7433" width="7.7109375" style="25" customWidth="1"/>
    <col min="7434" max="7434" width="40.7109375" style="25" customWidth="1"/>
    <col min="7435" max="7679" width="9.140625" style="25"/>
    <col min="7680" max="7680" width="42.7109375" style="25" customWidth="1"/>
    <col min="7681" max="7681" width="7.7109375" style="25" customWidth="1"/>
    <col min="7682" max="7682" width="8.42578125" style="25" customWidth="1"/>
    <col min="7683" max="7684" width="7.7109375" style="25" customWidth="1"/>
    <col min="7685" max="7685" width="8.42578125" style="25" customWidth="1"/>
    <col min="7686" max="7687" width="7.7109375" style="25" customWidth="1"/>
    <col min="7688" max="7688" width="8.42578125" style="25" customWidth="1"/>
    <col min="7689" max="7689" width="7.7109375" style="25" customWidth="1"/>
    <col min="7690" max="7690" width="40.7109375" style="25" customWidth="1"/>
    <col min="7691" max="7935" width="9.140625" style="25"/>
    <col min="7936" max="7936" width="42.7109375" style="25" customWidth="1"/>
    <col min="7937" max="7937" width="7.7109375" style="25" customWidth="1"/>
    <col min="7938" max="7938" width="8.42578125" style="25" customWidth="1"/>
    <col min="7939" max="7940" width="7.7109375" style="25" customWidth="1"/>
    <col min="7941" max="7941" width="8.42578125" style="25" customWidth="1"/>
    <col min="7942" max="7943" width="7.7109375" style="25" customWidth="1"/>
    <col min="7944" max="7944" width="8.42578125" style="25" customWidth="1"/>
    <col min="7945" max="7945" width="7.7109375" style="25" customWidth="1"/>
    <col min="7946" max="7946" width="40.7109375" style="25" customWidth="1"/>
    <col min="7947" max="8191" width="9.140625" style="25"/>
    <col min="8192" max="8192" width="42.7109375" style="25" customWidth="1"/>
    <col min="8193" max="8193" width="7.7109375" style="25" customWidth="1"/>
    <col min="8194" max="8194" width="8.42578125" style="25" customWidth="1"/>
    <col min="8195" max="8196" width="7.7109375" style="25" customWidth="1"/>
    <col min="8197" max="8197" width="8.42578125" style="25" customWidth="1"/>
    <col min="8198" max="8199" width="7.7109375" style="25" customWidth="1"/>
    <col min="8200" max="8200" width="8.42578125" style="25" customWidth="1"/>
    <col min="8201" max="8201" width="7.7109375" style="25" customWidth="1"/>
    <col min="8202" max="8202" width="40.7109375" style="25" customWidth="1"/>
    <col min="8203" max="8447" width="9.140625" style="25"/>
    <col min="8448" max="8448" width="42.7109375" style="25" customWidth="1"/>
    <col min="8449" max="8449" width="7.7109375" style="25" customWidth="1"/>
    <col min="8450" max="8450" width="8.42578125" style="25" customWidth="1"/>
    <col min="8451" max="8452" width="7.7109375" style="25" customWidth="1"/>
    <col min="8453" max="8453" width="8.42578125" style="25" customWidth="1"/>
    <col min="8454" max="8455" width="7.7109375" style="25" customWidth="1"/>
    <col min="8456" max="8456" width="8.42578125" style="25" customWidth="1"/>
    <col min="8457" max="8457" width="7.7109375" style="25" customWidth="1"/>
    <col min="8458" max="8458" width="40.7109375" style="25" customWidth="1"/>
    <col min="8459" max="8703" width="9.140625" style="25"/>
    <col min="8704" max="8704" width="42.7109375" style="25" customWidth="1"/>
    <col min="8705" max="8705" width="7.7109375" style="25" customWidth="1"/>
    <col min="8706" max="8706" width="8.42578125" style="25" customWidth="1"/>
    <col min="8707" max="8708" width="7.7109375" style="25" customWidth="1"/>
    <col min="8709" max="8709" width="8.42578125" style="25" customWidth="1"/>
    <col min="8710" max="8711" width="7.7109375" style="25" customWidth="1"/>
    <col min="8712" max="8712" width="8.42578125" style="25" customWidth="1"/>
    <col min="8713" max="8713" width="7.7109375" style="25" customWidth="1"/>
    <col min="8714" max="8714" width="40.7109375" style="25" customWidth="1"/>
    <col min="8715" max="8959" width="9.140625" style="25"/>
    <col min="8960" max="8960" width="42.7109375" style="25" customWidth="1"/>
    <col min="8961" max="8961" width="7.7109375" style="25" customWidth="1"/>
    <col min="8962" max="8962" width="8.42578125" style="25" customWidth="1"/>
    <col min="8963" max="8964" width="7.7109375" style="25" customWidth="1"/>
    <col min="8965" max="8965" width="8.42578125" style="25" customWidth="1"/>
    <col min="8966" max="8967" width="7.7109375" style="25" customWidth="1"/>
    <col min="8968" max="8968" width="8.42578125" style="25" customWidth="1"/>
    <col min="8969" max="8969" width="7.7109375" style="25" customWidth="1"/>
    <col min="8970" max="8970" width="40.7109375" style="25" customWidth="1"/>
    <col min="8971" max="9215" width="9.140625" style="25"/>
    <col min="9216" max="9216" width="42.7109375" style="25" customWidth="1"/>
    <col min="9217" max="9217" width="7.7109375" style="25" customWidth="1"/>
    <col min="9218" max="9218" width="8.42578125" style="25" customWidth="1"/>
    <col min="9219" max="9220" width="7.7109375" style="25" customWidth="1"/>
    <col min="9221" max="9221" width="8.42578125" style="25" customWidth="1"/>
    <col min="9222" max="9223" width="7.7109375" style="25" customWidth="1"/>
    <col min="9224" max="9224" width="8.42578125" style="25" customWidth="1"/>
    <col min="9225" max="9225" width="7.7109375" style="25" customWidth="1"/>
    <col min="9226" max="9226" width="40.7109375" style="25" customWidth="1"/>
    <col min="9227" max="9471" width="9.140625" style="25"/>
    <col min="9472" max="9472" width="42.7109375" style="25" customWidth="1"/>
    <col min="9473" max="9473" width="7.7109375" style="25" customWidth="1"/>
    <col min="9474" max="9474" width="8.42578125" style="25" customWidth="1"/>
    <col min="9475" max="9476" width="7.7109375" style="25" customWidth="1"/>
    <col min="9477" max="9477" width="8.42578125" style="25" customWidth="1"/>
    <col min="9478" max="9479" width="7.7109375" style="25" customWidth="1"/>
    <col min="9480" max="9480" width="8.42578125" style="25" customWidth="1"/>
    <col min="9481" max="9481" width="7.7109375" style="25" customWidth="1"/>
    <col min="9482" max="9482" width="40.7109375" style="25" customWidth="1"/>
    <col min="9483" max="9727" width="9.140625" style="25"/>
    <col min="9728" max="9728" width="42.7109375" style="25" customWidth="1"/>
    <col min="9729" max="9729" width="7.7109375" style="25" customWidth="1"/>
    <col min="9730" max="9730" width="8.42578125" style="25" customWidth="1"/>
    <col min="9731" max="9732" width="7.7109375" style="25" customWidth="1"/>
    <col min="9733" max="9733" width="8.42578125" style="25" customWidth="1"/>
    <col min="9734" max="9735" width="7.7109375" style="25" customWidth="1"/>
    <col min="9736" max="9736" width="8.42578125" style="25" customWidth="1"/>
    <col min="9737" max="9737" width="7.7109375" style="25" customWidth="1"/>
    <col min="9738" max="9738" width="40.7109375" style="25" customWidth="1"/>
    <col min="9739" max="9983" width="9.140625" style="25"/>
    <col min="9984" max="9984" width="42.7109375" style="25" customWidth="1"/>
    <col min="9985" max="9985" width="7.7109375" style="25" customWidth="1"/>
    <col min="9986" max="9986" width="8.42578125" style="25" customWidth="1"/>
    <col min="9987" max="9988" width="7.7109375" style="25" customWidth="1"/>
    <col min="9989" max="9989" width="8.42578125" style="25" customWidth="1"/>
    <col min="9990" max="9991" width="7.7109375" style="25" customWidth="1"/>
    <col min="9992" max="9992" width="8.42578125" style="25" customWidth="1"/>
    <col min="9993" max="9993" width="7.7109375" style="25" customWidth="1"/>
    <col min="9994" max="9994" width="40.7109375" style="25" customWidth="1"/>
    <col min="9995" max="10239" width="9.140625" style="25"/>
    <col min="10240" max="10240" width="42.7109375" style="25" customWidth="1"/>
    <col min="10241" max="10241" width="7.7109375" style="25" customWidth="1"/>
    <col min="10242" max="10242" width="8.42578125" style="25" customWidth="1"/>
    <col min="10243" max="10244" width="7.7109375" style="25" customWidth="1"/>
    <col min="10245" max="10245" width="8.42578125" style="25" customWidth="1"/>
    <col min="10246" max="10247" width="7.7109375" style="25" customWidth="1"/>
    <col min="10248" max="10248" width="8.42578125" style="25" customWidth="1"/>
    <col min="10249" max="10249" width="7.7109375" style="25" customWidth="1"/>
    <col min="10250" max="10250" width="40.7109375" style="25" customWidth="1"/>
    <col min="10251" max="10495" width="9.140625" style="25"/>
    <col min="10496" max="10496" width="42.7109375" style="25" customWidth="1"/>
    <col min="10497" max="10497" width="7.7109375" style="25" customWidth="1"/>
    <col min="10498" max="10498" width="8.42578125" style="25" customWidth="1"/>
    <col min="10499" max="10500" width="7.7109375" style="25" customWidth="1"/>
    <col min="10501" max="10501" width="8.42578125" style="25" customWidth="1"/>
    <col min="10502" max="10503" width="7.7109375" style="25" customWidth="1"/>
    <col min="10504" max="10504" width="8.42578125" style="25" customWidth="1"/>
    <col min="10505" max="10505" width="7.7109375" style="25" customWidth="1"/>
    <col min="10506" max="10506" width="40.7109375" style="25" customWidth="1"/>
    <col min="10507" max="10751" width="9.140625" style="25"/>
    <col min="10752" max="10752" width="42.7109375" style="25" customWidth="1"/>
    <col min="10753" max="10753" width="7.7109375" style="25" customWidth="1"/>
    <col min="10754" max="10754" width="8.42578125" style="25" customWidth="1"/>
    <col min="10755" max="10756" width="7.7109375" style="25" customWidth="1"/>
    <col min="10757" max="10757" width="8.42578125" style="25" customWidth="1"/>
    <col min="10758" max="10759" width="7.7109375" style="25" customWidth="1"/>
    <col min="10760" max="10760" width="8.42578125" style="25" customWidth="1"/>
    <col min="10761" max="10761" width="7.7109375" style="25" customWidth="1"/>
    <col min="10762" max="10762" width="40.7109375" style="25" customWidth="1"/>
    <col min="10763" max="11007" width="9.140625" style="25"/>
    <col min="11008" max="11008" width="42.7109375" style="25" customWidth="1"/>
    <col min="11009" max="11009" width="7.7109375" style="25" customWidth="1"/>
    <col min="11010" max="11010" width="8.42578125" style="25" customWidth="1"/>
    <col min="11011" max="11012" width="7.7109375" style="25" customWidth="1"/>
    <col min="11013" max="11013" width="8.42578125" style="25" customWidth="1"/>
    <col min="11014" max="11015" width="7.7109375" style="25" customWidth="1"/>
    <col min="11016" max="11016" width="8.42578125" style="25" customWidth="1"/>
    <col min="11017" max="11017" width="7.7109375" style="25" customWidth="1"/>
    <col min="11018" max="11018" width="40.7109375" style="25" customWidth="1"/>
    <col min="11019" max="11263" width="9.140625" style="25"/>
    <col min="11264" max="11264" width="42.7109375" style="25" customWidth="1"/>
    <col min="11265" max="11265" width="7.7109375" style="25" customWidth="1"/>
    <col min="11266" max="11266" width="8.42578125" style="25" customWidth="1"/>
    <col min="11267" max="11268" width="7.7109375" style="25" customWidth="1"/>
    <col min="11269" max="11269" width="8.42578125" style="25" customWidth="1"/>
    <col min="11270" max="11271" width="7.7109375" style="25" customWidth="1"/>
    <col min="11272" max="11272" width="8.42578125" style="25" customWidth="1"/>
    <col min="11273" max="11273" width="7.7109375" style="25" customWidth="1"/>
    <col min="11274" max="11274" width="40.7109375" style="25" customWidth="1"/>
    <col min="11275" max="11519" width="9.140625" style="25"/>
    <col min="11520" max="11520" width="42.7109375" style="25" customWidth="1"/>
    <col min="11521" max="11521" width="7.7109375" style="25" customWidth="1"/>
    <col min="11522" max="11522" width="8.42578125" style="25" customWidth="1"/>
    <col min="11523" max="11524" width="7.7109375" style="25" customWidth="1"/>
    <col min="11525" max="11525" width="8.42578125" style="25" customWidth="1"/>
    <col min="11526" max="11527" width="7.7109375" style="25" customWidth="1"/>
    <col min="11528" max="11528" width="8.42578125" style="25" customWidth="1"/>
    <col min="11529" max="11529" width="7.7109375" style="25" customWidth="1"/>
    <col min="11530" max="11530" width="40.7109375" style="25" customWidth="1"/>
    <col min="11531" max="11775" width="9.140625" style="25"/>
    <col min="11776" max="11776" width="42.7109375" style="25" customWidth="1"/>
    <col min="11777" max="11777" width="7.7109375" style="25" customWidth="1"/>
    <col min="11778" max="11778" width="8.42578125" style="25" customWidth="1"/>
    <col min="11779" max="11780" width="7.7109375" style="25" customWidth="1"/>
    <col min="11781" max="11781" width="8.42578125" style="25" customWidth="1"/>
    <col min="11782" max="11783" width="7.7109375" style="25" customWidth="1"/>
    <col min="11784" max="11784" width="8.42578125" style="25" customWidth="1"/>
    <col min="11785" max="11785" width="7.7109375" style="25" customWidth="1"/>
    <col min="11786" max="11786" width="40.7109375" style="25" customWidth="1"/>
    <col min="11787" max="12031" width="9.140625" style="25"/>
    <col min="12032" max="12032" width="42.7109375" style="25" customWidth="1"/>
    <col min="12033" max="12033" width="7.7109375" style="25" customWidth="1"/>
    <col min="12034" max="12034" width="8.42578125" style="25" customWidth="1"/>
    <col min="12035" max="12036" width="7.7109375" style="25" customWidth="1"/>
    <col min="12037" max="12037" width="8.42578125" style="25" customWidth="1"/>
    <col min="12038" max="12039" width="7.7109375" style="25" customWidth="1"/>
    <col min="12040" max="12040" width="8.42578125" style="25" customWidth="1"/>
    <col min="12041" max="12041" width="7.7109375" style="25" customWidth="1"/>
    <col min="12042" max="12042" width="40.7109375" style="25" customWidth="1"/>
    <col min="12043" max="12287" width="9.140625" style="25"/>
    <col min="12288" max="12288" width="42.7109375" style="25" customWidth="1"/>
    <col min="12289" max="12289" width="7.7109375" style="25" customWidth="1"/>
    <col min="12290" max="12290" width="8.42578125" style="25" customWidth="1"/>
    <col min="12291" max="12292" width="7.7109375" style="25" customWidth="1"/>
    <col min="12293" max="12293" width="8.42578125" style="25" customWidth="1"/>
    <col min="12294" max="12295" width="7.7109375" style="25" customWidth="1"/>
    <col min="12296" max="12296" width="8.42578125" style="25" customWidth="1"/>
    <col min="12297" max="12297" width="7.7109375" style="25" customWidth="1"/>
    <col min="12298" max="12298" width="40.7109375" style="25" customWidth="1"/>
    <col min="12299" max="12543" width="9.140625" style="25"/>
    <col min="12544" max="12544" width="42.7109375" style="25" customWidth="1"/>
    <col min="12545" max="12545" width="7.7109375" style="25" customWidth="1"/>
    <col min="12546" max="12546" width="8.42578125" style="25" customWidth="1"/>
    <col min="12547" max="12548" width="7.7109375" style="25" customWidth="1"/>
    <col min="12549" max="12549" width="8.42578125" style="25" customWidth="1"/>
    <col min="12550" max="12551" width="7.7109375" style="25" customWidth="1"/>
    <col min="12552" max="12552" width="8.42578125" style="25" customWidth="1"/>
    <col min="12553" max="12553" width="7.7109375" style="25" customWidth="1"/>
    <col min="12554" max="12554" width="40.7109375" style="25" customWidth="1"/>
    <col min="12555" max="12799" width="9.140625" style="25"/>
    <col min="12800" max="12800" width="42.7109375" style="25" customWidth="1"/>
    <col min="12801" max="12801" width="7.7109375" style="25" customWidth="1"/>
    <col min="12802" max="12802" width="8.42578125" style="25" customWidth="1"/>
    <col min="12803" max="12804" width="7.7109375" style="25" customWidth="1"/>
    <col min="12805" max="12805" width="8.42578125" style="25" customWidth="1"/>
    <col min="12806" max="12807" width="7.7109375" style="25" customWidth="1"/>
    <col min="12808" max="12808" width="8.42578125" style="25" customWidth="1"/>
    <col min="12809" max="12809" width="7.7109375" style="25" customWidth="1"/>
    <col min="12810" max="12810" width="40.7109375" style="25" customWidth="1"/>
    <col min="12811" max="13055" width="9.140625" style="25"/>
    <col min="13056" max="13056" width="42.7109375" style="25" customWidth="1"/>
    <col min="13057" max="13057" width="7.7109375" style="25" customWidth="1"/>
    <col min="13058" max="13058" width="8.42578125" style="25" customWidth="1"/>
    <col min="13059" max="13060" width="7.7109375" style="25" customWidth="1"/>
    <col min="13061" max="13061" width="8.42578125" style="25" customWidth="1"/>
    <col min="13062" max="13063" width="7.7109375" style="25" customWidth="1"/>
    <col min="13064" max="13064" width="8.42578125" style="25" customWidth="1"/>
    <col min="13065" max="13065" width="7.7109375" style="25" customWidth="1"/>
    <col min="13066" max="13066" width="40.7109375" style="25" customWidth="1"/>
    <col min="13067" max="13311" width="9.140625" style="25"/>
    <col min="13312" max="13312" width="42.7109375" style="25" customWidth="1"/>
    <col min="13313" max="13313" width="7.7109375" style="25" customWidth="1"/>
    <col min="13314" max="13314" width="8.42578125" style="25" customWidth="1"/>
    <col min="13315" max="13316" width="7.7109375" style="25" customWidth="1"/>
    <col min="13317" max="13317" width="8.42578125" style="25" customWidth="1"/>
    <col min="13318" max="13319" width="7.7109375" style="25" customWidth="1"/>
    <col min="13320" max="13320" width="8.42578125" style="25" customWidth="1"/>
    <col min="13321" max="13321" width="7.7109375" style="25" customWidth="1"/>
    <col min="13322" max="13322" width="40.7109375" style="25" customWidth="1"/>
    <col min="13323" max="13567" width="9.140625" style="25"/>
    <col min="13568" max="13568" width="42.7109375" style="25" customWidth="1"/>
    <col min="13569" max="13569" width="7.7109375" style="25" customWidth="1"/>
    <col min="13570" max="13570" width="8.42578125" style="25" customWidth="1"/>
    <col min="13571" max="13572" width="7.7109375" style="25" customWidth="1"/>
    <col min="13573" max="13573" width="8.42578125" style="25" customWidth="1"/>
    <col min="13574" max="13575" width="7.7109375" style="25" customWidth="1"/>
    <col min="13576" max="13576" width="8.42578125" style="25" customWidth="1"/>
    <col min="13577" max="13577" width="7.7109375" style="25" customWidth="1"/>
    <col min="13578" max="13578" width="40.7109375" style="25" customWidth="1"/>
    <col min="13579" max="13823" width="9.140625" style="25"/>
    <col min="13824" max="13824" width="42.7109375" style="25" customWidth="1"/>
    <col min="13825" max="13825" width="7.7109375" style="25" customWidth="1"/>
    <col min="13826" max="13826" width="8.42578125" style="25" customWidth="1"/>
    <col min="13827" max="13828" width="7.7109375" style="25" customWidth="1"/>
    <col min="13829" max="13829" width="8.42578125" style="25" customWidth="1"/>
    <col min="13830" max="13831" width="7.7109375" style="25" customWidth="1"/>
    <col min="13832" max="13832" width="8.42578125" style="25" customWidth="1"/>
    <col min="13833" max="13833" width="7.7109375" style="25" customWidth="1"/>
    <col min="13834" max="13834" width="40.7109375" style="25" customWidth="1"/>
    <col min="13835" max="14079" width="9.140625" style="25"/>
    <col min="14080" max="14080" width="42.7109375" style="25" customWidth="1"/>
    <col min="14081" max="14081" width="7.7109375" style="25" customWidth="1"/>
    <col min="14082" max="14082" width="8.42578125" style="25" customWidth="1"/>
    <col min="14083" max="14084" width="7.7109375" style="25" customWidth="1"/>
    <col min="14085" max="14085" width="8.42578125" style="25" customWidth="1"/>
    <col min="14086" max="14087" width="7.7109375" style="25" customWidth="1"/>
    <col min="14088" max="14088" width="8.42578125" style="25" customWidth="1"/>
    <col min="14089" max="14089" width="7.7109375" style="25" customWidth="1"/>
    <col min="14090" max="14090" width="40.7109375" style="25" customWidth="1"/>
    <col min="14091" max="14335" width="9.140625" style="25"/>
    <col min="14336" max="14336" width="42.7109375" style="25" customWidth="1"/>
    <col min="14337" max="14337" width="7.7109375" style="25" customWidth="1"/>
    <col min="14338" max="14338" width="8.42578125" style="25" customWidth="1"/>
    <col min="14339" max="14340" width="7.7109375" style="25" customWidth="1"/>
    <col min="14341" max="14341" width="8.42578125" style="25" customWidth="1"/>
    <col min="14342" max="14343" width="7.7109375" style="25" customWidth="1"/>
    <col min="14344" max="14344" width="8.42578125" style="25" customWidth="1"/>
    <col min="14345" max="14345" width="7.7109375" style="25" customWidth="1"/>
    <col min="14346" max="14346" width="40.7109375" style="25" customWidth="1"/>
    <col min="14347" max="14591" width="9.140625" style="25"/>
    <col min="14592" max="14592" width="42.7109375" style="25" customWidth="1"/>
    <col min="14593" max="14593" width="7.7109375" style="25" customWidth="1"/>
    <col min="14594" max="14594" width="8.42578125" style="25" customWidth="1"/>
    <col min="14595" max="14596" width="7.7109375" style="25" customWidth="1"/>
    <col min="14597" max="14597" width="8.42578125" style="25" customWidth="1"/>
    <col min="14598" max="14599" width="7.7109375" style="25" customWidth="1"/>
    <col min="14600" max="14600" width="8.42578125" style="25" customWidth="1"/>
    <col min="14601" max="14601" width="7.7109375" style="25" customWidth="1"/>
    <col min="14602" max="14602" width="40.7109375" style="25" customWidth="1"/>
    <col min="14603" max="14847" width="9.140625" style="25"/>
    <col min="14848" max="14848" width="42.7109375" style="25" customWidth="1"/>
    <col min="14849" max="14849" width="7.7109375" style="25" customWidth="1"/>
    <col min="14850" max="14850" width="8.42578125" style="25" customWidth="1"/>
    <col min="14851" max="14852" width="7.7109375" style="25" customWidth="1"/>
    <col min="14853" max="14853" width="8.42578125" style="25" customWidth="1"/>
    <col min="14854" max="14855" width="7.7109375" style="25" customWidth="1"/>
    <col min="14856" max="14856" width="8.42578125" style="25" customWidth="1"/>
    <col min="14857" max="14857" width="7.7109375" style="25" customWidth="1"/>
    <col min="14858" max="14858" width="40.7109375" style="25" customWidth="1"/>
    <col min="14859" max="15103" width="9.140625" style="25"/>
    <col min="15104" max="15104" width="42.7109375" style="25" customWidth="1"/>
    <col min="15105" max="15105" width="7.7109375" style="25" customWidth="1"/>
    <col min="15106" max="15106" width="8.42578125" style="25" customWidth="1"/>
    <col min="15107" max="15108" width="7.7109375" style="25" customWidth="1"/>
    <col min="15109" max="15109" width="8.42578125" style="25" customWidth="1"/>
    <col min="15110" max="15111" width="7.7109375" style="25" customWidth="1"/>
    <col min="15112" max="15112" width="8.42578125" style="25" customWidth="1"/>
    <col min="15113" max="15113" width="7.7109375" style="25" customWidth="1"/>
    <col min="15114" max="15114" width="40.7109375" style="25" customWidth="1"/>
    <col min="15115" max="15359" width="9.140625" style="25"/>
    <col min="15360" max="15360" width="42.7109375" style="25" customWidth="1"/>
    <col min="15361" max="15361" width="7.7109375" style="25" customWidth="1"/>
    <col min="15362" max="15362" width="8.42578125" style="25" customWidth="1"/>
    <col min="15363" max="15364" width="7.7109375" style="25" customWidth="1"/>
    <col min="15365" max="15365" width="8.42578125" style="25" customWidth="1"/>
    <col min="15366" max="15367" width="7.7109375" style="25" customWidth="1"/>
    <col min="15368" max="15368" width="8.42578125" style="25" customWidth="1"/>
    <col min="15369" max="15369" width="7.7109375" style="25" customWidth="1"/>
    <col min="15370" max="15370" width="40.7109375" style="25" customWidth="1"/>
    <col min="15371" max="15615" width="9.140625" style="25"/>
    <col min="15616" max="15616" width="42.7109375" style="25" customWidth="1"/>
    <col min="15617" max="15617" width="7.7109375" style="25" customWidth="1"/>
    <col min="15618" max="15618" width="8.42578125" style="25" customWidth="1"/>
    <col min="15619" max="15620" width="7.7109375" style="25" customWidth="1"/>
    <col min="15621" max="15621" width="8.42578125" style="25" customWidth="1"/>
    <col min="15622" max="15623" width="7.7109375" style="25" customWidth="1"/>
    <col min="15624" max="15624" width="8.42578125" style="25" customWidth="1"/>
    <col min="15625" max="15625" width="7.7109375" style="25" customWidth="1"/>
    <col min="15626" max="15626" width="40.7109375" style="25" customWidth="1"/>
    <col min="15627" max="15871" width="9.140625" style="25"/>
    <col min="15872" max="15872" width="42.7109375" style="25" customWidth="1"/>
    <col min="15873" max="15873" width="7.7109375" style="25" customWidth="1"/>
    <col min="15874" max="15874" width="8.42578125" style="25" customWidth="1"/>
    <col min="15875" max="15876" width="7.7109375" style="25" customWidth="1"/>
    <col min="15877" max="15877" width="8.42578125" style="25" customWidth="1"/>
    <col min="15878" max="15879" width="7.7109375" style="25" customWidth="1"/>
    <col min="15880" max="15880" width="8.42578125" style="25" customWidth="1"/>
    <col min="15881" max="15881" width="7.7109375" style="25" customWidth="1"/>
    <col min="15882" max="15882" width="40.7109375" style="25" customWidth="1"/>
    <col min="15883" max="16384" width="9.140625" style="25"/>
  </cols>
  <sheetData>
    <row r="1" spans="1:11" ht="23.25" x14ac:dyDescent="0.2">
      <c r="A1" s="1554" t="s">
        <v>830</v>
      </c>
      <c r="B1" s="1554"/>
      <c r="C1" s="1554"/>
      <c r="D1" s="1554"/>
      <c r="E1" s="1554"/>
      <c r="F1" s="1554"/>
      <c r="G1" s="1554"/>
      <c r="H1" s="1554"/>
      <c r="I1" s="1554"/>
      <c r="J1" s="1554"/>
      <c r="K1" s="1554"/>
    </row>
    <row r="2" spans="1:11" ht="15.75" x14ac:dyDescent="0.2">
      <c r="A2" s="1668" t="s">
        <v>831</v>
      </c>
      <c r="B2" s="1668"/>
      <c r="C2" s="1668"/>
      <c r="D2" s="1668"/>
      <c r="E2" s="1668"/>
      <c r="F2" s="1668"/>
      <c r="G2" s="1668"/>
      <c r="H2" s="1668"/>
      <c r="I2" s="1668"/>
      <c r="J2" s="1668"/>
      <c r="K2" s="1668"/>
    </row>
    <row r="3" spans="1:11" ht="15.75" x14ac:dyDescent="0.2">
      <c r="A3" s="1286">
        <v>2022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</row>
    <row r="4" spans="1:11" ht="27.75" customHeight="1" x14ac:dyDescent="0.25">
      <c r="A4" s="615" t="s">
        <v>124</v>
      </c>
      <c r="B4" s="1206"/>
      <c r="C4" s="1206"/>
      <c r="D4" s="1483"/>
      <c r="E4" s="1483"/>
      <c r="F4" s="1483"/>
      <c r="G4" s="1206"/>
      <c r="H4" s="1206"/>
      <c r="I4" s="1206"/>
      <c r="J4" s="1208"/>
      <c r="K4" s="1109" t="s">
        <v>125</v>
      </c>
    </row>
    <row r="5" spans="1:11" ht="26.25" customHeight="1" x14ac:dyDescent="0.2">
      <c r="A5" s="1567" t="s">
        <v>973</v>
      </c>
      <c r="B5" s="1339" t="s">
        <v>650</v>
      </c>
      <c r="C5" s="1339"/>
      <c r="D5" s="1339"/>
      <c r="E5" s="1339" t="s">
        <v>649</v>
      </c>
      <c r="F5" s="1339"/>
      <c r="G5" s="1339"/>
      <c r="H5" s="1339" t="s">
        <v>648</v>
      </c>
      <c r="I5" s="1339"/>
      <c r="J5" s="1339"/>
      <c r="K5" s="1570" t="s">
        <v>647</v>
      </c>
    </row>
    <row r="6" spans="1:11" ht="35.25" x14ac:dyDescent="0.2">
      <c r="A6" s="1569"/>
      <c r="B6" s="343" t="s">
        <v>715</v>
      </c>
      <c r="C6" s="643" t="s">
        <v>713</v>
      </c>
      <c r="D6" s="643" t="s">
        <v>714</v>
      </c>
      <c r="E6" s="343" t="s">
        <v>715</v>
      </c>
      <c r="F6" s="643" t="s">
        <v>713</v>
      </c>
      <c r="G6" s="643" t="s">
        <v>714</v>
      </c>
      <c r="H6" s="343" t="s">
        <v>715</v>
      </c>
      <c r="I6" s="643" t="s">
        <v>713</v>
      </c>
      <c r="J6" s="643" t="s">
        <v>714</v>
      </c>
      <c r="K6" s="1572"/>
    </row>
    <row r="7" spans="1:11" ht="26.25" customHeight="1" thickBot="1" x14ac:dyDescent="0.25">
      <c r="A7" s="334" t="s">
        <v>285</v>
      </c>
      <c r="B7" s="335">
        <v>2.5071633237822346</v>
      </c>
      <c r="C7" s="335">
        <v>4.2352941176470589</v>
      </c>
      <c r="D7" s="335">
        <v>1.7516743946419371</v>
      </c>
      <c r="E7" s="335">
        <v>2.057390362750406</v>
      </c>
      <c r="F7" s="555">
        <v>4.2154566744730682</v>
      </c>
      <c r="G7" s="555">
        <v>1.4094432699083863</v>
      </c>
      <c r="H7" s="335">
        <v>3.3862433862433865</v>
      </c>
      <c r="I7" s="555">
        <v>4.2553191489361701</v>
      </c>
      <c r="J7" s="555">
        <v>2.6819923371647501</v>
      </c>
      <c r="K7" s="336" t="s">
        <v>834</v>
      </c>
    </row>
    <row r="8" spans="1:11" ht="26.25" customHeight="1" thickBot="1" x14ac:dyDescent="0.25">
      <c r="A8" s="337" t="s">
        <v>286</v>
      </c>
      <c r="B8" s="338">
        <v>12.28510028653295</v>
      </c>
      <c r="C8" s="338">
        <v>18.705882352941178</v>
      </c>
      <c r="D8" s="338">
        <v>9.4796496651210713</v>
      </c>
      <c r="E8" s="338">
        <v>12.073632918245805</v>
      </c>
      <c r="F8" s="556">
        <v>21.077283372365343</v>
      </c>
      <c r="G8" s="556">
        <v>9.372797744890768</v>
      </c>
      <c r="H8" s="338">
        <v>12.698412698412699</v>
      </c>
      <c r="I8" s="556">
        <v>16.312056737588652</v>
      </c>
      <c r="J8" s="556">
        <v>9.7701149425287408</v>
      </c>
      <c r="K8" s="339" t="s">
        <v>835</v>
      </c>
    </row>
    <row r="9" spans="1:11" ht="34.5" thickBot="1" x14ac:dyDescent="0.25">
      <c r="A9" s="340" t="s">
        <v>287</v>
      </c>
      <c r="B9" s="335">
        <v>0.3581661891117478</v>
      </c>
      <c r="C9" s="335">
        <v>0.70588235294117652</v>
      </c>
      <c r="D9" s="335">
        <v>0.20607934054611024</v>
      </c>
      <c r="E9" s="335">
        <v>0.37899296155928536</v>
      </c>
      <c r="F9" s="555">
        <v>0.7025761124121781</v>
      </c>
      <c r="G9" s="555">
        <v>0.28188865398167723</v>
      </c>
      <c r="H9" s="335">
        <v>0.3174603174603175</v>
      </c>
      <c r="I9" s="555">
        <v>0.70921985815602828</v>
      </c>
      <c r="J9" s="555">
        <v>0</v>
      </c>
      <c r="K9" s="341" t="s">
        <v>836</v>
      </c>
    </row>
    <row r="10" spans="1:11" ht="26.25" customHeight="1" thickBot="1" x14ac:dyDescent="0.25">
      <c r="A10" s="337" t="s">
        <v>288</v>
      </c>
      <c r="B10" s="338">
        <v>5.1217765042979941</v>
      </c>
      <c r="C10" s="338">
        <v>7.0588235294117645</v>
      </c>
      <c r="D10" s="338">
        <v>4.2761463163317881</v>
      </c>
      <c r="E10" s="338">
        <v>3.9523551705468329</v>
      </c>
      <c r="F10" s="556">
        <v>4.918032786885246</v>
      </c>
      <c r="G10" s="556">
        <v>3.6645525017618041</v>
      </c>
      <c r="H10" s="338">
        <v>7.4074074074074083</v>
      </c>
      <c r="I10" s="556">
        <v>9.2198581560283674</v>
      </c>
      <c r="J10" s="556">
        <v>5.9386973180076632</v>
      </c>
      <c r="K10" s="339" t="s">
        <v>837</v>
      </c>
    </row>
    <row r="11" spans="1:11" ht="26.25" customHeight="1" thickBot="1" x14ac:dyDescent="0.25">
      <c r="A11" s="340" t="s">
        <v>289</v>
      </c>
      <c r="B11" s="335">
        <v>2.0773638968481376</v>
      </c>
      <c r="C11" s="335">
        <v>2.9411764705882355</v>
      </c>
      <c r="D11" s="335">
        <v>1.7001545595054095</v>
      </c>
      <c r="E11" s="335">
        <v>2.3822414726583649</v>
      </c>
      <c r="F11" s="555">
        <v>3.7470725995316161</v>
      </c>
      <c r="G11" s="555">
        <v>1.9732205778717407</v>
      </c>
      <c r="H11" s="335">
        <v>1.4814814814814816</v>
      </c>
      <c r="I11" s="555">
        <v>2.1276595744680851</v>
      </c>
      <c r="J11" s="555">
        <v>0.95785440613026829</v>
      </c>
      <c r="K11" s="341" t="s">
        <v>838</v>
      </c>
    </row>
    <row r="12" spans="1:11" ht="26.25" customHeight="1" thickBot="1" x14ac:dyDescent="0.25">
      <c r="A12" s="337" t="s">
        <v>290</v>
      </c>
      <c r="B12" s="338">
        <v>34.885386819484239</v>
      </c>
      <c r="C12" s="338">
        <v>24.823529411764707</v>
      </c>
      <c r="D12" s="338">
        <v>39.309634209170532</v>
      </c>
      <c r="E12" s="338">
        <v>37.357877639415271</v>
      </c>
      <c r="F12" s="556">
        <v>21.545667447306794</v>
      </c>
      <c r="G12" s="556">
        <v>42.142353770260748</v>
      </c>
      <c r="H12" s="338">
        <v>30.052910052910054</v>
      </c>
      <c r="I12" s="556">
        <v>28.132387706855788</v>
      </c>
      <c r="J12" s="556">
        <v>31.609195402298852</v>
      </c>
      <c r="K12" s="339" t="s">
        <v>839</v>
      </c>
    </row>
    <row r="13" spans="1:11" ht="26.25" customHeight="1" thickBot="1" x14ac:dyDescent="0.25">
      <c r="A13" s="340" t="s">
        <v>291</v>
      </c>
      <c r="B13" s="335">
        <v>7.3065902578796553</v>
      </c>
      <c r="C13" s="335">
        <v>9.2941176470588243</v>
      </c>
      <c r="D13" s="335">
        <v>6.4399793920659452</v>
      </c>
      <c r="E13" s="335">
        <v>6.4428803465078506</v>
      </c>
      <c r="F13" s="555">
        <v>11.007025761124122</v>
      </c>
      <c r="G13" s="555">
        <v>5.0739957716701909</v>
      </c>
      <c r="H13" s="335">
        <v>8.9947089947089953</v>
      </c>
      <c r="I13" s="555">
        <v>7.5650118203309686</v>
      </c>
      <c r="J13" s="555">
        <v>10.153256704980844</v>
      </c>
      <c r="K13" s="341" t="s">
        <v>504</v>
      </c>
    </row>
    <row r="14" spans="1:11" ht="26.25" customHeight="1" thickBot="1" x14ac:dyDescent="0.25">
      <c r="A14" s="337" t="s">
        <v>292</v>
      </c>
      <c r="B14" s="338">
        <v>2.1848137535816616</v>
      </c>
      <c r="C14" s="338">
        <v>3.0588235294117645</v>
      </c>
      <c r="D14" s="338">
        <v>1.8031942297784647</v>
      </c>
      <c r="E14" s="338">
        <v>1.7866811044937738</v>
      </c>
      <c r="F14" s="556">
        <v>2.5761124121779861</v>
      </c>
      <c r="G14" s="556">
        <v>1.5503875968992249</v>
      </c>
      <c r="H14" s="338">
        <v>2.9629629629629632</v>
      </c>
      <c r="I14" s="556">
        <v>3.5460992907801416</v>
      </c>
      <c r="J14" s="556">
        <v>2.4904214559386975</v>
      </c>
      <c r="K14" s="339" t="s">
        <v>840</v>
      </c>
    </row>
    <row r="15" spans="1:11" ht="26.25" customHeight="1" thickBot="1" x14ac:dyDescent="0.25">
      <c r="A15" s="340" t="s">
        <v>293</v>
      </c>
      <c r="B15" s="335">
        <v>0.10744985673352435</v>
      </c>
      <c r="C15" s="335">
        <v>0.23529411764705882</v>
      </c>
      <c r="D15" s="335">
        <v>5.151983513652756E-2</v>
      </c>
      <c r="E15" s="335">
        <v>0.16242555495397942</v>
      </c>
      <c r="F15" s="555">
        <v>0.46838407494145201</v>
      </c>
      <c r="G15" s="555">
        <v>7.0472163495419307E-2</v>
      </c>
      <c r="H15" s="335">
        <v>0</v>
      </c>
      <c r="I15" s="555">
        <v>0</v>
      </c>
      <c r="J15" s="555">
        <v>0</v>
      </c>
      <c r="K15" s="341" t="s">
        <v>841</v>
      </c>
    </row>
    <row r="16" spans="1:11" ht="26.25" customHeight="1" thickBot="1" x14ac:dyDescent="0.25">
      <c r="A16" s="337" t="s">
        <v>503</v>
      </c>
      <c r="B16" s="338">
        <v>7.1633237822349566E-2</v>
      </c>
      <c r="C16" s="338">
        <v>0.23529411764705882</v>
      </c>
      <c r="D16" s="338">
        <v>0</v>
      </c>
      <c r="E16" s="338">
        <v>5.4141851651326477E-2</v>
      </c>
      <c r="F16" s="556">
        <v>0.23419203747072601</v>
      </c>
      <c r="G16" s="556">
        <v>0</v>
      </c>
      <c r="H16" s="338">
        <v>0.10582010582010583</v>
      </c>
      <c r="I16" s="556">
        <v>0.23640661938534277</v>
      </c>
      <c r="J16" s="556">
        <v>0</v>
      </c>
      <c r="K16" s="339" t="s">
        <v>842</v>
      </c>
    </row>
    <row r="17" spans="1:11" ht="26.25" customHeight="1" thickBot="1" x14ac:dyDescent="0.25">
      <c r="A17" s="340" t="s">
        <v>294</v>
      </c>
      <c r="B17" s="335">
        <v>4.6203438395415466</v>
      </c>
      <c r="C17" s="335">
        <v>5.4117647058823533</v>
      </c>
      <c r="D17" s="335">
        <v>4.2761463163317881</v>
      </c>
      <c r="E17" s="335">
        <v>2.9236599891716297</v>
      </c>
      <c r="F17" s="555">
        <v>2.8103044496487124</v>
      </c>
      <c r="G17" s="555">
        <v>2.9598308668076112</v>
      </c>
      <c r="H17" s="335">
        <v>7.9365079365079367</v>
      </c>
      <c r="I17" s="555">
        <v>8.0378250591016549</v>
      </c>
      <c r="J17" s="555">
        <v>7.8544061302681998</v>
      </c>
      <c r="K17" s="341" t="s">
        <v>843</v>
      </c>
    </row>
    <row r="18" spans="1:11" ht="26.25" customHeight="1" thickBot="1" x14ac:dyDescent="0.25">
      <c r="A18" s="337" t="s">
        <v>1307</v>
      </c>
      <c r="B18" s="338">
        <v>7.1633237822349566E-2</v>
      </c>
      <c r="C18" s="338">
        <v>0.23529411764705882</v>
      </c>
      <c r="D18" s="338">
        <v>0</v>
      </c>
      <c r="E18" s="338">
        <v>0.10828370330265295</v>
      </c>
      <c r="F18" s="556">
        <v>0.46838407494145201</v>
      </c>
      <c r="G18" s="556">
        <v>0</v>
      </c>
      <c r="H18" s="338">
        <v>0</v>
      </c>
      <c r="I18" s="556">
        <v>0</v>
      </c>
      <c r="J18" s="556">
        <v>0</v>
      </c>
      <c r="K18" s="339" t="s">
        <v>844</v>
      </c>
    </row>
    <row r="19" spans="1:11" ht="26.25" customHeight="1" thickBot="1" x14ac:dyDescent="0.25">
      <c r="A19" s="340" t="s">
        <v>295</v>
      </c>
      <c r="B19" s="335">
        <v>2.9011461318051572</v>
      </c>
      <c r="C19" s="335">
        <v>4.8235294117647056</v>
      </c>
      <c r="D19" s="335">
        <v>2.0607934054611023</v>
      </c>
      <c r="E19" s="335">
        <v>3.0319436924742829</v>
      </c>
      <c r="F19" s="555">
        <v>7.0257611241217806</v>
      </c>
      <c r="G19" s="555">
        <v>1.8322762508809021</v>
      </c>
      <c r="H19" s="335">
        <v>2.6455026455026456</v>
      </c>
      <c r="I19" s="555">
        <v>2.6004728132387704</v>
      </c>
      <c r="J19" s="555">
        <v>2.6819923371647509</v>
      </c>
      <c r="K19" s="341" t="s">
        <v>845</v>
      </c>
    </row>
    <row r="20" spans="1:11" ht="26.25" customHeight="1" thickBot="1" x14ac:dyDescent="0.25">
      <c r="A20" s="337" t="s">
        <v>296</v>
      </c>
      <c r="B20" s="338">
        <v>2.2922636103151861</v>
      </c>
      <c r="C20" s="338">
        <v>3.4117647058823528</v>
      </c>
      <c r="D20" s="338">
        <v>1.7516743946419371</v>
      </c>
      <c r="E20" s="338">
        <v>2.2739577693557123</v>
      </c>
      <c r="F20" s="556">
        <v>3.7470725995316161</v>
      </c>
      <c r="G20" s="556">
        <v>1.7618040873854828</v>
      </c>
      <c r="H20" s="338">
        <v>2.3280423280423284</v>
      </c>
      <c r="I20" s="556">
        <v>3.0732860520094558</v>
      </c>
      <c r="J20" s="556">
        <v>1.7241379310344829</v>
      </c>
      <c r="K20" s="339" t="s">
        <v>846</v>
      </c>
    </row>
    <row r="21" spans="1:11" ht="26.25" customHeight="1" thickBot="1" x14ac:dyDescent="0.25">
      <c r="A21" s="340" t="s">
        <v>297</v>
      </c>
      <c r="B21" s="335">
        <v>2.8653295128939824</v>
      </c>
      <c r="C21" s="335">
        <v>4.4705882352941178</v>
      </c>
      <c r="D21" s="335">
        <v>2.1638330757341575</v>
      </c>
      <c r="E21" s="335">
        <v>2.1656740660530591</v>
      </c>
      <c r="F21" s="555">
        <v>4.2154566744730682</v>
      </c>
      <c r="G21" s="555">
        <v>1.5503875968992249</v>
      </c>
      <c r="H21" s="335">
        <v>4.2328042328042335</v>
      </c>
      <c r="I21" s="555">
        <v>4.7281323877068555</v>
      </c>
      <c r="J21" s="555">
        <v>3.8314176245210732</v>
      </c>
      <c r="K21" s="341" t="s">
        <v>847</v>
      </c>
    </row>
    <row r="22" spans="1:11" ht="26.25" customHeight="1" thickBot="1" x14ac:dyDescent="0.25">
      <c r="A22" s="337" t="s">
        <v>485</v>
      </c>
      <c r="B22" s="338">
        <v>16.690544412607448</v>
      </c>
      <c r="C22" s="338">
        <v>5.7647058823529411</v>
      </c>
      <c r="D22" s="338">
        <v>21.483771251931994</v>
      </c>
      <c r="E22" s="338">
        <v>20.249052517596102</v>
      </c>
      <c r="F22" s="556">
        <v>7.2599531615925068</v>
      </c>
      <c r="G22" s="556">
        <v>24.171952078928825</v>
      </c>
      <c r="H22" s="338">
        <v>9.7354497354497358</v>
      </c>
      <c r="I22" s="556">
        <v>4.2553191489361701</v>
      </c>
      <c r="J22" s="556">
        <v>14.17624521072797</v>
      </c>
      <c r="K22" s="339" t="s">
        <v>848</v>
      </c>
    </row>
    <row r="23" spans="1:11" ht="26.25" customHeight="1" x14ac:dyDescent="0.2">
      <c r="A23" s="647" t="s">
        <v>867</v>
      </c>
      <c r="B23" s="767"/>
      <c r="C23" s="767">
        <v>4.5882352941176467</v>
      </c>
      <c r="D23" s="767">
        <v>3.2457496136012365</v>
      </c>
      <c r="E23" s="767">
        <v>2.5988088792636708</v>
      </c>
      <c r="F23" s="714">
        <v>3.9812646370023423</v>
      </c>
      <c r="G23" s="714">
        <v>2.1846370683579988</v>
      </c>
      <c r="H23" s="767">
        <v>5.7142857142857144</v>
      </c>
      <c r="I23" s="714">
        <v>5.2009456264775409</v>
      </c>
      <c r="J23" s="714">
        <v>6.1302681992337167</v>
      </c>
      <c r="K23" s="648" t="s">
        <v>868</v>
      </c>
    </row>
    <row r="24" spans="1:11" ht="26.25" customHeight="1" x14ac:dyDescent="0.2">
      <c r="A24" s="649" t="s">
        <v>42</v>
      </c>
      <c r="B24" s="650">
        <f t="shared" ref="B24:J24" si="0">SUM(B7:B23)</f>
        <v>96.346704871060183</v>
      </c>
      <c r="C24" s="650">
        <f t="shared" si="0"/>
        <v>100</v>
      </c>
      <c r="D24" s="650">
        <f t="shared" si="0"/>
        <v>100</v>
      </c>
      <c r="E24" s="650">
        <f t="shared" si="0"/>
        <v>100</v>
      </c>
      <c r="F24" s="650">
        <f t="shared" si="0"/>
        <v>100.00000000000003</v>
      </c>
      <c r="G24" s="650">
        <f t="shared" si="0"/>
        <v>100.00000000000001</v>
      </c>
      <c r="H24" s="650">
        <f t="shared" si="0"/>
        <v>99.999999999999986</v>
      </c>
      <c r="I24" s="650">
        <f t="shared" si="0"/>
        <v>99.999999999999972</v>
      </c>
      <c r="J24" s="650">
        <f t="shared" si="0"/>
        <v>99.999999999999986</v>
      </c>
      <c r="K24" s="651" t="s">
        <v>43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88" orientation="landscape" r:id="rId1"/>
  <headerFooter>
    <oddFooter>&amp;L_x000D_&amp;1#&amp;"Aptos"&amp;10&amp;K13A10E Classification: C0 Public - تصنيف الوثيقة عام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65BB-F231-4FBF-B4C3-3AF3A2DEA009}">
  <sheetPr codeName="Sheet85"/>
  <dimension ref="A1:K24"/>
  <sheetViews>
    <sheetView view="pageBreakPreview" topLeftCell="A9" zoomScaleNormal="100" zoomScaleSheetLayoutView="100" workbookViewId="0">
      <selection activeCell="O18" sqref="O18"/>
    </sheetView>
  </sheetViews>
  <sheetFormatPr defaultColWidth="8.85546875" defaultRowHeight="15" x14ac:dyDescent="0.25"/>
  <cols>
    <col min="1" max="1" width="40.42578125" style="38" customWidth="1"/>
    <col min="2" max="10" width="9.28515625" style="38" customWidth="1"/>
    <col min="11" max="11" width="39.85546875" style="38" customWidth="1"/>
    <col min="12" max="255" width="9.140625" style="25"/>
    <col min="256" max="256" width="42.7109375" style="25" customWidth="1"/>
    <col min="257" max="257" width="7.7109375" style="25" customWidth="1"/>
    <col min="258" max="258" width="8.42578125" style="25" customWidth="1"/>
    <col min="259" max="260" width="7.7109375" style="25" customWidth="1"/>
    <col min="261" max="261" width="8.42578125" style="25" customWidth="1"/>
    <col min="262" max="263" width="7.7109375" style="25" customWidth="1"/>
    <col min="264" max="264" width="8.42578125" style="25" customWidth="1"/>
    <col min="265" max="265" width="7.7109375" style="25" customWidth="1"/>
    <col min="266" max="266" width="40.7109375" style="25" customWidth="1"/>
    <col min="267" max="511" width="9.140625" style="25"/>
    <col min="512" max="512" width="42.7109375" style="25" customWidth="1"/>
    <col min="513" max="513" width="7.7109375" style="25" customWidth="1"/>
    <col min="514" max="514" width="8.42578125" style="25" customWidth="1"/>
    <col min="515" max="516" width="7.7109375" style="25" customWidth="1"/>
    <col min="517" max="517" width="8.42578125" style="25" customWidth="1"/>
    <col min="518" max="519" width="7.7109375" style="25" customWidth="1"/>
    <col min="520" max="520" width="8.42578125" style="25" customWidth="1"/>
    <col min="521" max="521" width="7.7109375" style="25" customWidth="1"/>
    <col min="522" max="522" width="40.7109375" style="25" customWidth="1"/>
    <col min="523" max="767" width="9.140625" style="25"/>
    <col min="768" max="768" width="42.7109375" style="25" customWidth="1"/>
    <col min="769" max="769" width="7.7109375" style="25" customWidth="1"/>
    <col min="770" max="770" width="8.42578125" style="25" customWidth="1"/>
    <col min="771" max="772" width="7.7109375" style="25" customWidth="1"/>
    <col min="773" max="773" width="8.42578125" style="25" customWidth="1"/>
    <col min="774" max="775" width="7.7109375" style="25" customWidth="1"/>
    <col min="776" max="776" width="8.42578125" style="25" customWidth="1"/>
    <col min="777" max="777" width="7.7109375" style="25" customWidth="1"/>
    <col min="778" max="778" width="40.7109375" style="25" customWidth="1"/>
    <col min="779" max="1023" width="9.140625" style="25"/>
    <col min="1024" max="1024" width="42.7109375" style="25" customWidth="1"/>
    <col min="1025" max="1025" width="7.7109375" style="25" customWidth="1"/>
    <col min="1026" max="1026" width="8.42578125" style="25" customWidth="1"/>
    <col min="1027" max="1028" width="7.7109375" style="25" customWidth="1"/>
    <col min="1029" max="1029" width="8.42578125" style="25" customWidth="1"/>
    <col min="1030" max="1031" width="7.7109375" style="25" customWidth="1"/>
    <col min="1032" max="1032" width="8.42578125" style="25" customWidth="1"/>
    <col min="1033" max="1033" width="7.7109375" style="25" customWidth="1"/>
    <col min="1034" max="1034" width="40.7109375" style="25" customWidth="1"/>
    <col min="1035" max="1279" width="9.140625" style="25"/>
    <col min="1280" max="1280" width="42.7109375" style="25" customWidth="1"/>
    <col min="1281" max="1281" width="7.7109375" style="25" customWidth="1"/>
    <col min="1282" max="1282" width="8.42578125" style="25" customWidth="1"/>
    <col min="1283" max="1284" width="7.7109375" style="25" customWidth="1"/>
    <col min="1285" max="1285" width="8.42578125" style="25" customWidth="1"/>
    <col min="1286" max="1287" width="7.7109375" style="25" customWidth="1"/>
    <col min="1288" max="1288" width="8.42578125" style="25" customWidth="1"/>
    <col min="1289" max="1289" width="7.7109375" style="25" customWidth="1"/>
    <col min="1290" max="1290" width="40.7109375" style="25" customWidth="1"/>
    <col min="1291" max="1535" width="9.140625" style="25"/>
    <col min="1536" max="1536" width="42.7109375" style="25" customWidth="1"/>
    <col min="1537" max="1537" width="7.7109375" style="25" customWidth="1"/>
    <col min="1538" max="1538" width="8.42578125" style="25" customWidth="1"/>
    <col min="1539" max="1540" width="7.7109375" style="25" customWidth="1"/>
    <col min="1541" max="1541" width="8.42578125" style="25" customWidth="1"/>
    <col min="1542" max="1543" width="7.7109375" style="25" customWidth="1"/>
    <col min="1544" max="1544" width="8.42578125" style="25" customWidth="1"/>
    <col min="1545" max="1545" width="7.7109375" style="25" customWidth="1"/>
    <col min="1546" max="1546" width="40.7109375" style="25" customWidth="1"/>
    <col min="1547" max="1791" width="9.140625" style="25"/>
    <col min="1792" max="1792" width="42.7109375" style="25" customWidth="1"/>
    <col min="1793" max="1793" width="7.7109375" style="25" customWidth="1"/>
    <col min="1794" max="1794" width="8.42578125" style="25" customWidth="1"/>
    <col min="1795" max="1796" width="7.7109375" style="25" customWidth="1"/>
    <col min="1797" max="1797" width="8.42578125" style="25" customWidth="1"/>
    <col min="1798" max="1799" width="7.7109375" style="25" customWidth="1"/>
    <col min="1800" max="1800" width="8.42578125" style="25" customWidth="1"/>
    <col min="1801" max="1801" width="7.7109375" style="25" customWidth="1"/>
    <col min="1802" max="1802" width="40.7109375" style="25" customWidth="1"/>
    <col min="1803" max="2047" width="9.140625" style="25"/>
    <col min="2048" max="2048" width="42.7109375" style="25" customWidth="1"/>
    <col min="2049" max="2049" width="7.7109375" style="25" customWidth="1"/>
    <col min="2050" max="2050" width="8.42578125" style="25" customWidth="1"/>
    <col min="2051" max="2052" width="7.7109375" style="25" customWidth="1"/>
    <col min="2053" max="2053" width="8.42578125" style="25" customWidth="1"/>
    <col min="2054" max="2055" width="7.7109375" style="25" customWidth="1"/>
    <col min="2056" max="2056" width="8.42578125" style="25" customWidth="1"/>
    <col min="2057" max="2057" width="7.7109375" style="25" customWidth="1"/>
    <col min="2058" max="2058" width="40.7109375" style="25" customWidth="1"/>
    <col min="2059" max="2303" width="9.140625" style="25"/>
    <col min="2304" max="2304" width="42.7109375" style="25" customWidth="1"/>
    <col min="2305" max="2305" width="7.7109375" style="25" customWidth="1"/>
    <col min="2306" max="2306" width="8.42578125" style="25" customWidth="1"/>
    <col min="2307" max="2308" width="7.7109375" style="25" customWidth="1"/>
    <col min="2309" max="2309" width="8.42578125" style="25" customWidth="1"/>
    <col min="2310" max="2311" width="7.7109375" style="25" customWidth="1"/>
    <col min="2312" max="2312" width="8.42578125" style="25" customWidth="1"/>
    <col min="2313" max="2313" width="7.7109375" style="25" customWidth="1"/>
    <col min="2314" max="2314" width="40.7109375" style="25" customWidth="1"/>
    <col min="2315" max="2559" width="9.140625" style="25"/>
    <col min="2560" max="2560" width="42.7109375" style="25" customWidth="1"/>
    <col min="2561" max="2561" width="7.7109375" style="25" customWidth="1"/>
    <col min="2562" max="2562" width="8.42578125" style="25" customWidth="1"/>
    <col min="2563" max="2564" width="7.7109375" style="25" customWidth="1"/>
    <col min="2565" max="2565" width="8.42578125" style="25" customWidth="1"/>
    <col min="2566" max="2567" width="7.7109375" style="25" customWidth="1"/>
    <col min="2568" max="2568" width="8.42578125" style="25" customWidth="1"/>
    <col min="2569" max="2569" width="7.7109375" style="25" customWidth="1"/>
    <col min="2570" max="2570" width="40.7109375" style="25" customWidth="1"/>
    <col min="2571" max="2815" width="9.140625" style="25"/>
    <col min="2816" max="2816" width="42.7109375" style="25" customWidth="1"/>
    <col min="2817" max="2817" width="7.7109375" style="25" customWidth="1"/>
    <col min="2818" max="2818" width="8.42578125" style="25" customWidth="1"/>
    <col min="2819" max="2820" width="7.7109375" style="25" customWidth="1"/>
    <col min="2821" max="2821" width="8.42578125" style="25" customWidth="1"/>
    <col min="2822" max="2823" width="7.7109375" style="25" customWidth="1"/>
    <col min="2824" max="2824" width="8.42578125" style="25" customWidth="1"/>
    <col min="2825" max="2825" width="7.7109375" style="25" customWidth="1"/>
    <col min="2826" max="2826" width="40.7109375" style="25" customWidth="1"/>
    <col min="2827" max="3071" width="9.140625" style="25"/>
    <col min="3072" max="3072" width="42.7109375" style="25" customWidth="1"/>
    <col min="3073" max="3073" width="7.7109375" style="25" customWidth="1"/>
    <col min="3074" max="3074" width="8.42578125" style="25" customWidth="1"/>
    <col min="3075" max="3076" width="7.7109375" style="25" customWidth="1"/>
    <col min="3077" max="3077" width="8.42578125" style="25" customWidth="1"/>
    <col min="3078" max="3079" width="7.7109375" style="25" customWidth="1"/>
    <col min="3080" max="3080" width="8.42578125" style="25" customWidth="1"/>
    <col min="3081" max="3081" width="7.7109375" style="25" customWidth="1"/>
    <col min="3082" max="3082" width="40.7109375" style="25" customWidth="1"/>
    <col min="3083" max="3327" width="9.140625" style="25"/>
    <col min="3328" max="3328" width="42.7109375" style="25" customWidth="1"/>
    <col min="3329" max="3329" width="7.7109375" style="25" customWidth="1"/>
    <col min="3330" max="3330" width="8.42578125" style="25" customWidth="1"/>
    <col min="3331" max="3332" width="7.7109375" style="25" customWidth="1"/>
    <col min="3333" max="3333" width="8.42578125" style="25" customWidth="1"/>
    <col min="3334" max="3335" width="7.7109375" style="25" customWidth="1"/>
    <col min="3336" max="3336" width="8.42578125" style="25" customWidth="1"/>
    <col min="3337" max="3337" width="7.7109375" style="25" customWidth="1"/>
    <col min="3338" max="3338" width="40.7109375" style="25" customWidth="1"/>
    <col min="3339" max="3583" width="9.140625" style="25"/>
    <col min="3584" max="3584" width="42.7109375" style="25" customWidth="1"/>
    <col min="3585" max="3585" width="7.7109375" style="25" customWidth="1"/>
    <col min="3586" max="3586" width="8.42578125" style="25" customWidth="1"/>
    <col min="3587" max="3588" width="7.7109375" style="25" customWidth="1"/>
    <col min="3589" max="3589" width="8.42578125" style="25" customWidth="1"/>
    <col min="3590" max="3591" width="7.7109375" style="25" customWidth="1"/>
    <col min="3592" max="3592" width="8.42578125" style="25" customWidth="1"/>
    <col min="3593" max="3593" width="7.7109375" style="25" customWidth="1"/>
    <col min="3594" max="3594" width="40.7109375" style="25" customWidth="1"/>
    <col min="3595" max="3839" width="9.140625" style="25"/>
    <col min="3840" max="3840" width="42.7109375" style="25" customWidth="1"/>
    <col min="3841" max="3841" width="7.7109375" style="25" customWidth="1"/>
    <col min="3842" max="3842" width="8.42578125" style="25" customWidth="1"/>
    <col min="3843" max="3844" width="7.7109375" style="25" customWidth="1"/>
    <col min="3845" max="3845" width="8.42578125" style="25" customWidth="1"/>
    <col min="3846" max="3847" width="7.7109375" style="25" customWidth="1"/>
    <col min="3848" max="3848" width="8.42578125" style="25" customWidth="1"/>
    <col min="3849" max="3849" width="7.7109375" style="25" customWidth="1"/>
    <col min="3850" max="3850" width="40.7109375" style="25" customWidth="1"/>
    <col min="3851" max="4095" width="9.140625" style="25"/>
    <col min="4096" max="4096" width="42.7109375" style="25" customWidth="1"/>
    <col min="4097" max="4097" width="7.7109375" style="25" customWidth="1"/>
    <col min="4098" max="4098" width="8.42578125" style="25" customWidth="1"/>
    <col min="4099" max="4100" width="7.7109375" style="25" customWidth="1"/>
    <col min="4101" max="4101" width="8.42578125" style="25" customWidth="1"/>
    <col min="4102" max="4103" width="7.7109375" style="25" customWidth="1"/>
    <col min="4104" max="4104" width="8.42578125" style="25" customWidth="1"/>
    <col min="4105" max="4105" width="7.7109375" style="25" customWidth="1"/>
    <col min="4106" max="4106" width="40.7109375" style="25" customWidth="1"/>
    <col min="4107" max="4351" width="9.140625" style="25"/>
    <col min="4352" max="4352" width="42.7109375" style="25" customWidth="1"/>
    <col min="4353" max="4353" width="7.7109375" style="25" customWidth="1"/>
    <col min="4354" max="4354" width="8.42578125" style="25" customWidth="1"/>
    <col min="4355" max="4356" width="7.7109375" style="25" customWidth="1"/>
    <col min="4357" max="4357" width="8.42578125" style="25" customWidth="1"/>
    <col min="4358" max="4359" width="7.7109375" style="25" customWidth="1"/>
    <col min="4360" max="4360" width="8.42578125" style="25" customWidth="1"/>
    <col min="4361" max="4361" width="7.7109375" style="25" customWidth="1"/>
    <col min="4362" max="4362" width="40.7109375" style="25" customWidth="1"/>
    <col min="4363" max="4607" width="9.140625" style="25"/>
    <col min="4608" max="4608" width="42.7109375" style="25" customWidth="1"/>
    <col min="4609" max="4609" width="7.7109375" style="25" customWidth="1"/>
    <col min="4610" max="4610" width="8.42578125" style="25" customWidth="1"/>
    <col min="4611" max="4612" width="7.7109375" style="25" customWidth="1"/>
    <col min="4613" max="4613" width="8.42578125" style="25" customWidth="1"/>
    <col min="4614" max="4615" width="7.7109375" style="25" customWidth="1"/>
    <col min="4616" max="4616" width="8.42578125" style="25" customWidth="1"/>
    <col min="4617" max="4617" width="7.7109375" style="25" customWidth="1"/>
    <col min="4618" max="4618" width="40.7109375" style="25" customWidth="1"/>
    <col min="4619" max="4863" width="9.140625" style="25"/>
    <col min="4864" max="4864" width="42.7109375" style="25" customWidth="1"/>
    <col min="4865" max="4865" width="7.7109375" style="25" customWidth="1"/>
    <col min="4866" max="4866" width="8.42578125" style="25" customWidth="1"/>
    <col min="4867" max="4868" width="7.7109375" style="25" customWidth="1"/>
    <col min="4869" max="4869" width="8.42578125" style="25" customWidth="1"/>
    <col min="4870" max="4871" width="7.7109375" style="25" customWidth="1"/>
    <col min="4872" max="4872" width="8.42578125" style="25" customWidth="1"/>
    <col min="4873" max="4873" width="7.7109375" style="25" customWidth="1"/>
    <col min="4874" max="4874" width="40.7109375" style="25" customWidth="1"/>
    <col min="4875" max="5119" width="9.140625" style="25"/>
    <col min="5120" max="5120" width="42.7109375" style="25" customWidth="1"/>
    <col min="5121" max="5121" width="7.7109375" style="25" customWidth="1"/>
    <col min="5122" max="5122" width="8.42578125" style="25" customWidth="1"/>
    <col min="5123" max="5124" width="7.7109375" style="25" customWidth="1"/>
    <col min="5125" max="5125" width="8.42578125" style="25" customWidth="1"/>
    <col min="5126" max="5127" width="7.7109375" style="25" customWidth="1"/>
    <col min="5128" max="5128" width="8.42578125" style="25" customWidth="1"/>
    <col min="5129" max="5129" width="7.7109375" style="25" customWidth="1"/>
    <col min="5130" max="5130" width="40.7109375" style="25" customWidth="1"/>
    <col min="5131" max="5375" width="9.140625" style="25"/>
    <col min="5376" max="5376" width="42.7109375" style="25" customWidth="1"/>
    <col min="5377" max="5377" width="7.7109375" style="25" customWidth="1"/>
    <col min="5378" max="5378" width="8.42578125" style="25" customWidth="1"/>
    <col min="5379" max="5380" width="7.7109375" style="25" customWidth="1"/>
    <col min="5381" max="5381" width="8.42578125" style="25" customWidth="1"/>
    <col min="5382" max="5383" width="7.7109375" style="25" customWidth="1"/>
    <col min="5384" max="5384" width="8.42578125" style="25" customWidth="1"/>
    <col min="5385" max="5385" width="7.7109375" style="25" customWidth="1"/>
    <col min="5386" max="5386" width="40.7109375" style="25" customWidth="1"/>
    <col min="5387" max="5631" width="9.140625" style="25"/>
    <col min="5632" max="5632" width="42.7109375" style="25" customWidth="1"/>
    <col min="5633" max="5633" width="7.7109375" style="25" customWidth="1"/>
    <col min="5634" max="5634" width="8.42578125" style="25" customWidth="1"/>
    <col min="5635" max="5636" width="7.7109375" style="25" customWidth="1"/>
    <col min="5637" max="5637" width="8.42578125" style="25" customWidth="1"/>
    <col min="5638" max="5639" width="7.7109375" style="25" customWidth="1"/>
    <col min="5640" max="5640" width="8.42578125" style="25" customWidth="1"/>
    <col min="5641" max="5641" width="7.7109375" style="25" customWidth="1"/>
    <col min="5642" max="5642" width="40.7109375" style="25" customWidth="1"/>
    <col min="5643" max="5887" width="9.140625" style="25"/>
    <col min="5888" max="5888" width="42.7109375" style="25" customWidth="1"/>
    <col min="5889" max="5889" width="7.7109375" style="25" customWidth="1"/>
    <col min="5890" max="5890" width="8.42578125" style="25" customWidth="1"/>
    <col min="5891" max="5892" width="7.7109375" style="25" customWidth="1"/>
    <col min="5893" max="5893" width="8.42578125" style="25" customWidth="1"/>
    <col min="5894" max="5895" width="7.7109375" style="25" customWidth="1"/>
    <col min="5896" max="5896" width="8.42578125" style="25" customWidth="1"/>
    <col min="5897" max="5897" width="7.7109375" style="25" customWidth="1"/>
    <col min="5898" max="5898" width="40.7109375" style="25" customWidth="1"/>
    <col min="5899" max="6143" width="9.140625" style="25"/>
    <col min="6144" max="6144" width="42.7109375" style="25" customWidth="1"/>
    <col min="6145" max="6145" width="7.7109375" style="25" customWidth="1"/>
    <col min="6146" max="6146" width="8.42578125" style="25" customWidth="1"/>
    <col min="6147" max="6148" width="7.7109375" style="25" customWidth="1"/>
    <col min="6149" max="6149" width="8.42578125" style="25" customWidth="1"/>
    <col min="6150" max="6151" width="7.7109375" style="25" customWidth="1"/>
    <col min="6152" max="6152" width="8.42578125" style="25" customWidth="1"/>
    <col min="6153" max="6153" width="7.7109375" style="25" customWidth="1"/>
    <col min="6154" max="6154" width="40.7109375" style="25" customWidth="1"/>
    <col min="6155" max="6399" width="9.140625" style="25"/>
    <col min="6400" max="6400" width="42.7109375" style="25" customWidth="1"/>
    <col min="6401" max="6401" width="7.7109375" style="25" customWidth="1"/>
    <col min="6402" max="6402" width="8.42578125" style="25" customWidth="1"/>
    <col min="6403" max="6404" width="7.7109375" style="25" customWidth="1"/>
    <col min="6405" max="6405" width="8.42578125" style="25" customWidth="1"/>
    <col min="6406" max="6407" width="7.7109375" style="25" customWidth="1"/>
    <col min="6408" max="6408" width="8.42578125" style="25" customWidth="1"/>
    <col min="6409" max="6409" width="7.7109375" style="25" customWidth="1"/>
    <col min="6410" max="6410" width="40.7109375" style="25" customWidth="1"/>
    <col min="6411" max="6655" width="9.140625" style="25"/>
    <col min="6656" max="6656" width="42.7109375" style="25" customWidth="1"/>
    <col min="6657" max="6657" width="7.7109375" style="25" customWidth="1"/>
    <col min="6658" max="6658" width="8.42578125" style="25" customWidth="1"/>
    <col min="6659" max="6660" width="7.7109375" style="25" customWidth="1"/>
    <col min="6661" max="6661" width="8.42578125" style="25" customWidth="1"/>
    <col min="6662" max="6663" width="7.7109375" style="25" customWidth="1"/>
    <col min="6664" max="6664" width="8.42578125" style="25" customWidth="1"/>
    <col min="6665" max="6665" width="7.7109375" style="25" customWidth="1"/>
    <col min="6666" max="6666" width="40.7109375" style="25" customWidth="1"/>
    <col min="6667" max="6911" width="9.140625" style="25"/>
    <col min="6912" max="6912" width="42.7109375" style="25" customWidth="1"/>
    <col min="6913" max="6913" width="7.7109375" style="25" customWidth="1"/>
    <col min="6914" max="6914" width="8.42578125" style="25" customWidth="1"/>
    <col min="6915" max="6916" width="7.7109375" style="25" customWidth="1"/>
    <col min="6917" max="6917" width="8.42578125" style="25" customWidth="1"/>
    <col min="6918" max="6919" width="7.7109375" style="25" customWidth="1"/>
    <col min="6920" max="6920" width="8.42578125" style="25" customWidth="1"/>
    <col min="6921" max="6921" width="7.7109375" style="25" customWidth="1"/>
    <col min="6922" max="6922" width="40.7109375" style="25" customWidth="1"/>
    <col min="6923" max="7167" width="9.140625" style="25"/>
    <col min="7168" max="7168" width="42.7109375" style="25" customWidth="1"/>
    <col min="7169" max="7169" width="7.7109375" style="25" customWidth="1"/>
    <col min="7170" max="7170" width="8.42578125" style="25" customWidth="1"/>
    <col min="7171" max="7172" width="7.7109375" style="25" customWidth="1"/>
    <col min="7173" max="7173" width="8.42578125" style="25" customWidth="1"/>
    <col min="7174" max="7175" width="7.7109375" style="25" customWidth="1"/>
    <col min="7176" max="7176" width="8.42578125" style="25" customWidth="1"/>
    <col min="7177" max="7177" width="7.7109375" style="25" customWidth="1"/>
    <col min="7178" max="7178" width="40.7109375" style="25" customWidth="1"/>
    <col min="7179" max="7423" width="9.140625" style="25"/>
    <col min="7424" max="7424" width="42.7109375" style="25" customWidth="1"/>
    <col min="7425" max="7425" width="7.7109375" style="25" customWidth="1"/>
    <col min="7426" max="7426" width="8.42578125" style="25" customWidth="1"/>
    <col min="7427" max="7428" width="7.7109375" style="25" customWidth="1"/>
    <col min="7429" max="7429" width="8.42578125" style="25" customWidth="1"/>
    <col min="7430" max="7431" width="7.7109375" style="25" customWidth="1"/>
    <col min="7432" max="7432" width="8.42578125" style="25" customWidth="1"/>
    <col min="7433" max="7433" width="7.7109375" style="25" customWidth="1"/>
    <col min="7434" max="7434" width="40.7109375" style="25" customWidth="1"/>
    <col min="7435" max="7679" width="9.140625" style="25"/>
    <col min="7680" max="7680" width="42.7109375" style="25" customWidth="1"/>
    <col min="7681" max="7681" width="7.7109375" style="25" customWidth="1"/>
    <col min="7682" max="7682" width="8.42578125" style="25" customWidth="1"/>
    <col min="7683" max="7684" width="7.7109375" style="25" customWidth="1"/>
    <col min="7685" max="7685" width="8.42578125" style="25" customWidth="1"/>
    <col min="7686" max="7687" width="7.7109375" style="25" customWidth="1"/>
    <col min="7688" max="7688" width="8.42578125" style="25" customWidth="1"/>
    <col min="7689" max="7689" width="7.7109375" style="25" customWidth="1"/>
    <col min="7690" max="7690" width="40.7109375" style="25" customWidth="1"/>
    <col min="7691" max="7935" width="9.140625" style="25"/>
    <col min="7936" max="7936" width="42.7109375" style="25" customWidth="1"/>
    <col min="7937" max="7937" width="7.7109375" style="25" customWidth="1"/>
    <col min="7938" max="7938" width="8.42578125" style="25" customWidth="1"/>
    <col min="7939" max="7940" width="7.7109375" style="25" customWidth="1"/>
    <col min="7941" max="7941" width="8.42578125" style="25" customWidth="1"/>
    <col min="7942" max="7943" width="7.7109375" style="25" customWidth="1"/>
    <col min="7944" max="7944" width="8.42578125" style="25" customWidth="1"/>
    <col min="7945" max="7945" width="7.7109375" style="25" customWidth="1"/>
    <col min="7946" max="7946" width="40.7109375" style="25" customWidth="1"/>
    <col min="7947" max="8191" width="9.140625" style="25"/>
    <col min="8192" max="8192" width="42.7109375" style="25" customWidth="1"/>
    <col min="8193" max="8193" width="7.7109375" style="25" customWidth="1"/>
    <col min="8194" max="8194" width="8.42578125" style="25" customWidth="1"/>
    <col min="8195" max="8196" width="7.7109375" style="25" customWidth="1"/>
    <col min="8197" max="8197" width="8.42578125" style="25" customWidth="1"/>
    <col min="8198" max="8199" width="7.7109375" style="25" customWidth="1"/>
    <col min="8200" max="8200" width="8.42578125" style="25" customWidth="1"/>
    <col min="8201" max="8201" width="7.7109375" style="25" customWidth="1"/>
    <col min="8202" max="8202" width="40.7109375" style="25" customWidth="1"/>
    <col min="8203" max="8447" width="9.140625" style="25"/>
    <col min="8448" max="8448" width="42.7109375" style="25" customWidth="1"/>
    <col min="8449" max="8449" width="7.7109375" style="25" customWidth="1"/>
    <col min="8450" max="8450" width="8.42578125" style="25" customWidth="1"/>
    <col min="8451" max="8452" width="7.7109375" style="25" customWidth="1"/>
    <col min="8453" max="8453" width="8.42578125" style="25" customWidth="1"/>
    <col min="8454" max="8455" width="7.7109375" style="25" customWidth="1"/>
    <col min="8456" max="8456" width="8.42578125" style="25" customWidth="1"/>
    <col min="8457" max="8457" width="7.7109375" style="25" customWidth="1"/>
    <col min="8458" max="8458" width="40.7109375" style="25" customWidth="1"/>
    <col min="8459" max="8703" width="9.140625" style="25"/>
    <col min="8704" max="8704" width="42.7109375" style="25" customWidth="1"/>
    <col min="8705" max="8705" width="7.7109375" style="25" customWidth="1"/>
    <col min="8706" max="8706" width="8.42578125" style="25" customWidth="1"/>
    <col min="8707" max="8708" width="7.7109375" style="25" customWidth="1"/>
    <col min="8709" max="8709" width="8.42578125" style="25" customWidth="1"/>
    <col min="8710" max="8711" width="7.7109375" style="25" customWidth="1"/>
    <col min="8712" max="8712" width="8.42578125" style="25" customWidth="1"/>
    <col min="8713" max="8713" width="7.7109375" style="25" customWidth="1"/>
    <col min="8714" max="8714" width="40.7109375" style="25" customWidth="1"/>
    <col min="8715" max="8959" width="9.140625" style="25"/>
    <col min="8960" max="8960" width="42.7109375" style="25" customWidth="1"/>
    <col min="8961" max="8961" width="7.7109375" style="25" customWidth="1"/>
    <col min="8962" max="8962" width="8.42578125" style="25" customWidth="1"/>
    <col min="8963" max="8964" width="7.7109375" style="25" customWidth="1"/>
    <col min="8965" max="8965" width="8.42578125" style="25" customWidth="1"/>
    <col min="8966" max="8967" width="7.7109375" style="25" customWidth="1"/>
    <col min="8968" max="8968" width="8.42578125" style="25" customWidth="1"/>
    <col min="8969" max="8969" width="7.7109375" style="25" customWidth="1"/>
    <col min="8970" max="8970" width="40.7109375" style="25" customWidth="1"/>
    <col min="8971" max="9215" width="9.140625" style="25"/>
    <col min="9216" max="9216" width="42.7109375" style="25" customWidth="1"/>
    <col min="9217" max="9217" width="7.7109375" style="25" customWidth="1"/>
    <col min="9218" max="9218" width="8.42578125" style="25" customWidth="1"/>
    <col min="9219" max="9220" width="7.7109375" style="25" customWidth="1"/>
    <col min="9221" max="9221" width="8.42578125" style="25" customWidth="1"/>
    <col min="9222" max="9223" width="7.7109375" style="25" customWidth="1"/>
    <col min="9224" max="9224" width="8.42578125" style="25" customWidth="1"/>
    <col min="9225" max="9225" width="7.7109375" style="25" customWidth="1"/>
    <col min="9226" max="9226" width="40.7109375" style="25" customWidth="1"/>
    <col min="9227" max="9471" width="9.140625" style="25"/>
    <col min="9472" max="9472" width="42.7109375" style="25" customWidth="1"/>
    <col min="9473" max="9473" width="7.7109375" style="25" customWidth="1"/>
    <col min="9474" max="9474" width="8.42578125" style="25" customWidth="1"/>
    <col min="9475" max="9476" width="7.7109375" style="25" customWidth="1"/>
    <col min="9477" max="9477" width="8.42578125" style="25" customWidth="1"/>
    <col min="9478" max="9479" width="7.7109375" style="25" customWidth="1"/>
    <col min="9480" max="9480" width="8.42578125" style="25" customWidth="1"/>
    <col min="9481" max="9481" width="7.7109375" style="25" customWidth="1"/>
    <col min="9482" max="9482" width="40.7109375" style="25" customWidth="1"/>
    <col min="9483" max="9727" width="9.140625" style="25"/>
    <col min="9728" max="9728" width="42.7109375" style="25" customWidth="1"/>
    <col min="9729" max="9729" width="7.7109375" style="25" customWidth="1"/>
    <col min="9730" max="9730" width="8.42578125" style="25" customWidth="1"/>
    <col min="9731" max="9732" width="7.7109375" style="25" customWidth="1"/>
    <col min="9733" max="9733" width="8.42578125" style="25" customWidth="1"/>
    <col min="9734" max="9735" width="7.7109375" style="25" customWidth="1"/>
    <col min="9736" max="9736" width="8.42578125" style="25" customWidth="1"/>
    <col min="9737" max="9737" width="7.7109375" style="25" customWidth="1"/>
    <col min="9738" max="9738" width="40.7109375" style="25" customWidth="1"/>
    <col min="9739" max="9983" width="9.140625" style="25"/>
    <col min="9984" max="9984" width="42.7109375" style="25" customWidth="1"/>
    <col min="9985" max="9985" width="7.7109375" style="25" customWidth="1"/>
    <col min="9986" max="9986" width="8.42578125" style="25" customWidth="1"/>
    <col min="9987" max="9988" width="7.7109375" style="25" customWidth="1"/>
    <col min="9989" max="9989" width="8.42578125" style="25" customWidth="1"/>
    <col min="9990" max="9991" width="7.7109375" style="25" customWidth="1"/>
    <col min="9992" max="9992" width="8.42578125" style="25" customWidth="1"/>
    <col min="9993" max="9993" width="7.7109375" style="25" customWidth="1"/>
    <col min="9994" max="9994" width="40.7109375" style="25" customWidth="1"/>
    <col min="9995" max="10239" width="9.140625" style="25"/>
    <col min="10240" max="10240" width="42.7109375" style="25" customWidth="1"/>
    <col min="10241" max="10241" width="7.7109375" style="25" customWidth="1"/>
    <col min="10242" max="10242" width="8.42578125" style="25" customWidth="1"/>
    <col min="10243" max="10244" width="7.7109375" style="25" customWidth="1"/>
    <col min="10245" max="10245" width="8.42578125" style="25" customWidth="1"/>
    <col min="10246" max="10247" width="7.7109375" style="25" customWidth="1"/>
    <col min="10248" max="10248" width="8.42578125" style="25" customWidth="1"/>
    <col min="10249" max="10249" width="7.7109375" style="25" customWidth="1"/>
    <col min="10250" max="10250" width="40.7109375" style="25" customWidth="1"/>
    <col min="10251" max="10495" width="9.140625" style="25"/>
    <col min="10496" max="10496" width="42.7109375" style="25" customWidth="1"/>
    <col min="10497" max="10497" width="7.7109375" style="25" customWidth="1"/>
    <col min="10498" max="10498" width="8.42578125" style="25" customWidth="1"/>
    <col min="10499" max="10500" width="7.7109375" style="25" customWidth="1"/>
    <col min="10501" max="10501" width="8.42578125" style="25" customWidth="1"/>
    <col min="10502" max="10503" width="7.7109375" style="25" customWidth="1"/>
    <col min="10504" max="10504" width="8.42578125" style="25" customWidth="1"/>
    <col min="10505" max="10505" width="7.7109375" style="25" customWidth="1"/>
    <col min="10506" max="10506" width="40.7109375" style="25" customWidth="1"/>
    <col min="10507" max="10751" width="9.140625" style="25"/>
    <col min="10752" max="10752" width="42.7109375" style="25" customWidth="1"/>
    <col min="10753" max="10753" width="7.7109375" style="25" customWidth="1"/>
    <col min="10754" max="10754" width="8.42578125" style="25" customWidth="1"/>
    <col min="10755" max="10756" width="7.7109375" style="25" customWidth="1"/>
    <col min="10757" max="10757" width="8.42578125" style="25" customWidth="1"/>
    <col min="10758" max="10759" width="7.7109375" style="25" customWidth="1"/>
    <col min="10760" max="10760" width="8.42578125" style="25" customWidth="1"/>
    <col min="10761" max="10761" width="7.7109375" style="25" customWidth="1"/>
    <col min="10762" max="10762" width="40.7109375" style="25" customWidth="1"/>
    <col min="10763" max="11007" width="9.140625" style="25"/>
    <col min="11008" max="11008" width="42.7109375" style="25" customWidth="1"/>
    <col min="11009" max="11009" width="7.7109375" style="25" customWidth="1"/>
    <col min="11010" max="11010" width="8.42578125" style="25" customWidth="1"/>
    <col min="11011" max="11012" width="7.7109375" style="25" customWidth="1"/>
    <col min="11013" max="11013" width="8.42578125" style="25" customWidth="1"/>
    <col min="11014" max="11015" width="7.7109375" style="25" customWidth="1"/>
    <col min="11016" max="11016" width="8.42578125" style="25" customWidth="1"/>
    <col min="11017" max="11017" width="7.7109375" style="25" customWidth="1"/>
    <col min="11018" max="11018" width="40.7109375" style="25" customWidth="1"/>
    <col min="11019" max="11263" width="9.140625" style="25"/>
    <col min="11264" max="11264" width="42.7109375" style="25" customWidth="1"/>
    <col min="11265" max="11265" width="7.7109375" style="25" customWidth="1"/>
    <col min="11266" max="11266" width="8.42578125" style="25" customWidth="1"/>
    <col min="11267" max="11268" width="7.7109375" style="25" customWidth="1"/>
    <col min="11269" max="11269" width="8.42578125" style="25" customWidth="1"/>
    <col min="11270" max="11271" width="7.7109375" style="25" customWidth="1"/>
    <col min="11272" max="11272" width="8.42578125" style="25" customWidth="1"/>
    <col min="11273" max="11273" width="7.7109375" style="25" customWidth="1"/>
    <col min="11274" max="11274" width="40.7109375" style="25" customWidth="1"/>
    <col min="11275" max="11519" width="9.140625" style="25"/>
    <col min="11520" max="11520" width="42.7109375" style="25" customWidth="1"/>
    <col min="11521" max="11521" width="7.7109375" style="25" customWidth="1"/>
    <col min="11522" max="11522" width="8.42578125" style="25" customWidth="1"/>
    <col min="11523" max="11524" width="7.7109375" style="25" customWidth="1"/>
    <col min="11525" max="11525" width="8.42578125" style="25" customWidth="1"/>
    <col min="11526" max="11527" width="7.7109375" style="25" customWidth="1"/>
    <col min="11528" max="11528" width="8.42578125" style="25" customWidth="1"/>
    <col min="11529" max="11529" width="7.7109375" style="25" customWidth="1"/>
    <col min="11530" max="11530" width="40.7109375" style="25" customWidth="1"/>
    <col min="11531" max="11775" width="9.140625" style="25"/>
    <col min="11776" max="11776" width="42.7109375" style="25" customWidth="1"/>
    <col min="11777" max="11777" width="7.7109375" style="25" customWidth="1"/>
    <col min="11778" max="11778" width="8.42578125" style="25" customWidth="1"/>
    <col min="11779" max="11780" width="7.7109375" style="25" customWidth="1"/>
    <col min="11781" max="11781" width="8.42578125" style="25" customWidth="1"/>
    <col min="11782" max="11783" width="7.7109375" style="25" customWidth="1"/>
    <col min="11784" max="11784" width="8.42578125" style="25" customWidth="1"/>
    <col min="11785" max="11785" width="7.7109375" style="25" customWidth="1"/>
    <col min="11786" max="11786" width="40.7109375" style="25" customWidth="1"/>
    <col min="11787" max="12031" width="9.140625" style="25"/>
    <col min="12032" max="12032" width="42.7109375" style="25" customWidth="1"/>
    <col min="12033" max="12033" width="7.7109375" style="25" customWidth="1"/>
    <col min="12034" max="12034" width="8.42578125" style="25" customWidth="1"/>
    <col min="12035" max="12036" width="7.7109375" style="25" customWidth="1"/>
    <col min="12037" max="12037" width="8.42578125" style="25" customWidth="1"/>
    <col min="12038" max="12039" width="7.7109375" style="25" customWidth="1"/>
    <col min="12040" max="12040" width="8.42578125" style="25" customWidth="1"/>
    <col min="12041" max="12041" width="7.7109375" style="25" customWidth="1"/>
    <col min="12042" max="12042" width="40.7109375" style="25" customWidth="1"/>
    <col min="12043" max="12287" width="9.140625" style="25"/>
    <col min="12288" max="12288" width="42.7109375" style="25" customWidth="1"/>
    <col min="12289" max="12289" width="7.7109375" style="25" customWidth="1"/>
    <col min="12290" max="12290" width="8.42578125" style="25" customWidth="1"/>
    <col min="12291" max="12292" width="7.7109375" style="25" customWidth="1"/>
    <col min="12293" max="12293" width="8.42578125" style="25" customWidth="1"/>
    <col min="12294" max="12295" width="7.7109375" style="25" customWidth="1"/>
    <col min="12296" max="12296" width="8.42578125" style="25" customWidth="1"/>
    <col min="12297" max="12297" width="7.7109375" style="25" customWidth="1"/>
    <col min="12298" max="12298" width="40.7109375" style="25" customWidth="1"/>
    <col min="12299" max="12543" width="9.140625" style="25"/>
    <col min="12544" max="12544" width="42.7109375" style="25" customWidth="1"/>
    <col min="12545" max="12545" width="7.7109375" style="25" customWidth="1"/>
    <col min="12546" max="12546" width="8.42578125" style="25" customWidth="1"/>
    <col min="12547" max="12548" width="7.7109375" style="25" customWidth="1"/>
    <col min="12549" max="12549" width="8.42578125" style="25" customWidth="1"/>
    <col min="12550" max="12551" width="7.7109375" style="25" customWidth="1"/>
    <col min="12552" max="12552" width="8.42578125" style="25" customWidth="1"/>
    <col min="12553" max="12553" width="7.7109375" style="25" customWidth="1"/>
    <col min="12554" max="12554" width="40.7109375" style="25" customWidth="1"/>
    <col min="12555" max="12799" width="9.140625" style="25"/>
    <col min="12800" max="12800" width="42.7109375" style="25" customWidth="1"/>
    <col min="12801" max="12801" width="7.7109375" style="25" customWidth="1"/>
    <col min="12802" max="12802" width="8.42578125" style="25" customWidth="1"/>
    <col min="12803" max="12804" width="7.7109375" style="25" customWidth="1"/>
    <col min="12805" max="12805" width="8.42578125" style="25" customWidth="1"/>
    <col min="12806" max="12807" width="7.7109375" style="25" customWidth="1"/>
    <col min="12808" max="12808" width="8.42578125" style="25" customWidth="1"/>
    <col min="12809" max="12809" width="7.7109375" style="25" customWidth="1"/>
    <col min="12810" max="12810" width="40.7109375" style="25" customWidth="1"/>
    <col min="12811" max="13055" width="9.140625" style="25"/>
    <col min="13056" max="13056" width="42.7109375" style="25" customWidth="1"/>
    <col min="13057" max="13057" width="7.7109375" style="25" customWidth="1"/>
    <col min="13058" max="13058" width="8.42578125" style="25" customWidth="1"/>
    <col min="13059" max="13060" width="7.7109375" style="25" customWidth="1"/>
    <col min="13061" max="13061" width="8.42578125" style="25" customWidth="1"/>
    <col min="13062" max="13063" width="7.7109375" style="25" customWidth="1"/>
    <col min="13064" max="13064" width="8.42578125" style="25" customWidth="1"/>
    <col min="13065" max="13065" width="7.7109375" style="25" customWidth="1"/>
    <col min="13066" max="13066" width="40.7109375" style="25" customWidth="1"/>
    <col min="13067" max="13311" width="9.140625" style="25"/>
    <col min="13312" max="13312" width="42.7109375" style="25" customWidth="1"/>
    <col min="13313" max="13313" width="7.7109375" style="25" customWidth="1"/>
    <col min="13314" max="13314" width="8.42578125" style="25" customWidth="1"/>
    <col min="13315" max="13316" width="7.7109375" style="25" customWidth="1"/>
    <col min="13317" max="13317" width="8.42578125" style="25" customWidth="1"/>
    <col min="13318" max="13319" width="7.7109375" style="25" customWidth="1"/>
    <col min="13320" max="13320" width="8.42578125" style="25" customWidth="1"/>
    <col min="13321" max="13321" width="7.7109375" style="25" customWidth="1"/>
    <col min="13322" max="13322" width="40.7109375" style="25" customWidth="1"/>
    <col min="13323" max="13567" width="9.140625" style="25"/>
    <col min="13568" max="13568" width="42.7109375" style="25" customWidth="1"/>
    <col min="13569" max="13569" width="7.7109375" style="25" customWidth="1"/>
    <col min="13570" max="13570" width="8.42578125" style="25" customWidth="1"/>
    <col min="13571" max="13572" width="7.7109375" style="25" customWidth="1"/>
    <col min="13573" max="13573" width="8.42578125" style="25" customWidth="1"/>
    <col min="13574" max="13575" width="7.7109375" style="25" customWidth="1"/>
    <col min="13576" max="13576" width="8.42578125" style="25" customWidth="1"/>
    <col min="13577" max="13577" width="7.7109375" style="25" customWidth="1"/>
    <col min="13578" max="13578" width="40.7109375" style="25" customWidth="1"/>
    <col min="13579" max="13823" width="9.140625" style="25"/>
    <col min="13824" max="13824" width="42.7109375" style="25" customWidth="1"/>
    <col min="13825" max="13825" width="7.7109375" style="25" customWidth="1"/>
    <col min="13826" max="13826" width="8.42578125" style="25" customWidth="1"/>
    <col min="13827" max="13828" width="7.7109375" style="25" customWidth="1"/>
    <col min="13829" max="13829" width="8.42578125" style="25" customWidth="1"/>
    <col min="13830" max="13831" width="7.7109375" style="25" customWidth="1"/>
    <col min="13832" max="13832" width="8.42578125" style="25" customWidth="1"/>
    <col min="13833" max="13833" width="7.7109375" style="25" customWidth="1"/>
    <col min="13834" max="13834" width="40.7109375" style="25" customWidth="1"/>
    <col min="13835" max="14079" width="9.140625" style="25"/>
    <col min="14080" max="14080" width="42.7109375" style="25" customWidth="1"/>
    <col min="14081" max="14081" width="7.7109375" style="25" customWidth="1"/>
    <col min="14082" max="14082" width="8.42578125" style="25" customWidth="1"/>
    <col min="14083" max="14084" width="7.7109375" style="25" customWidth="1"/>
    <col min="14085" max="14085" width="8.42578125" style="25" customWidth="1"/>
    <col min="14086" max="14087" width="7.7109375" style="25" customWidth="1"/>
    <col min="14088" max="14088" width="8.42578125" style="25" customWidth="1"/>
    <col min="14089" max="14089" width="7.7109375" style="25" customWidth="1"/>
    <col min="14090" max="14090" width="40.7109375" style="25" customWidth="1"/>
    <col min="14091" max="14335" width="9.140625" style="25"/>
    <col min="14336" max="14336" width="42.7109375" style="25" customWidth="1"/>
    <col min="14337" max="14337" width="7.7109375" style="25" customWidth="1"/>
    <col min="14338" max="14338" width="8.42578125" style="25" customWidth="1"/>
    <col min="14339" max="14340" width="7.7109375" style="25" customWidth="1"/>
    <col min="14341" max="14341" width="8.42578125" style="25" customWidth="1"/>
    <col min="14342" max="14343" width="7.7109375" style="25" customWidth="1"/>
    <col min="14344" max="14344" width="8.42578125" style="25" customWidth="1"/>
    <col min="14345" max="14345" width="7.7109375" style="25" customWidth="1"/>
    <col min="14346" max="14346" width="40.7109375" style="25" customWidth="1"/>
    <col min="14347" max="14591" width="9.140625" style="25"/>
    <col min="14592" max="14592" width="42.7109375" style="25" customWidth="1"/>
    <col min="14593" max="14593" width="7.7109375" style="25" customWidth="1"/>
    <col min="14594" max="14594" width="8.42578125" style="25" customWidth="1"/>
    <col min="14595" max="14596" width="7.7109375" style="25" customWidth="1"/>
    <col min="14597" max="14597" width="8.42578125" style="25" customWidth="1"/>
    <col min="14598" max="14599" width="7.7109375" style="25" customWidth="1"/>
    <col min="14600" max="14600" width="8.42578125" style="25" customWidth="1"/>
    <col min="14601" max="14601" width="7.7109375" style="25" customWidth="1"/>
    <col min="14602" max="14602" width="40.7109375" style="25" customWidth="1"/>
    <col min="14603" max="14847" width="9.140625" style="25"/>
    <col min="14848" max="14848" width="42.7109375" style="25" customWidth="1"/>
    <col min="14849" max="14849" width="7.7109375" style="25" customWidth="1"/>
    <col min="14850" max="14850" width="8.42578125" style="25" customWidth="1"/>
    <col min="14851" max="14852" width="7.7109375" style="25" customWidth="1"/>
    <col min="14853" max="14853" width="8.42578125" style="25" customWidth="1"/>
    <col min="14854" max="14855" width="7.7109375" style="25" customWidth="1"/>
    <col min="14856" max="14856" width="8.42578125" style="25" customWidth="1"/>
    <col min="14857" max="14857" width="7.7109375" style="25" customWidth="1"/>
    <col min="14858" max="14858" width="40.7109375" style="25" customWidth="1"/>
    <col min="14859" max="15103" width="9.140625" style="25"/>
    <col min="15104" max="15104" width="42.7109375" style="25" customWidth="1"/>
    <col min="15105" max="15105" width="7.7109375" style="25" customWidth="1"/>
    <col min="15106" max="15106" width="8.42578125" style="25" customWidth="1"/>
    <col min="15107" max="15108" width="7.7109375" style="25" customWidth="1"/>
    <col min="15109" max="15109" width="8.42578125" style="25" customWidth="1"/>
    <col min="15110" max="15111" width="7.7109375" style="25" customWidth="1"/>
    <col min="15112" max="15112" width="8.42578125" style="25" customWidth="1"/>
    <col min="15113" max="15113" width="7.7109375" style="25" customWidth="1"/>
    <col min="15114" max="15114" width="40.7109375" style="25" customWidth="1"/>
    <col min="15115" max="15359" width="9.140625" style="25"/>
    <col min="15360" max="15360" width="42.7109375" style="25" customWidth="1"/>
    <col min="15361" max="15361" width="7.7109375" style="25" customWidth="1"/>
    <col min="15362" max="15362" width="8.42578125" style="25" customWidth="1"/>
    <col min="15363" max="15364" width="7.7109375" style="25" customWidth="1"/>
    <col min="15365" max="15365" width="8.42578125" style="25" customWidth="1"/>
    <col min="15366" max="15367" width="7.7109375" style="25" customWidth="1"/>
    <col min="15368" max="15368" width="8.42578125" style="25" customWidth="1"/>
    <col min="15369" max="15369" width="7.7109375" style="25" customWidth="1"/>
    <col min="15370" max="15370" width="40.7109375" style="25" customWidth="1"/>
    <col min="15371" max="15615" width="9.140625" style="25"/>
    <col min="15616" max="15616" width="42.7109375" style="25" customWidth="1"/>
    <col min="15617" max="15617" width="7.7109375" style="25" customWidth="1"/>
    <col min="15618" max="15618" width="8.42578125" style="25" customWidth="1"/>
    <col min="15619" max="15620" width="7.7109375" style="25" customWidth="1"/>
    <col min="15621" max="15621" width="8.42578125" style="25" customWidth="1"/>
    <col min="15622" max="15623" width="7.7109375" style="25" customWidth="1"/>
    <col min="15624" max="15624" width="8.42578125" style="25" customWidth="1"/>
    <col min="15625" max="15625" width="7.7109375" style="25" customWidth="1"/>
    <col min="15626" max="15626" width="40.7109375" style="25" customWidth="1"/>
    <col min="15627" max="15871" width="9.140625" style="25"/>
    <col min="15872" max="15872" width="42.7109375" style="25" customWidth="1"/>
    <col min="15873" max="15873" width="7.7109375" style="25" customWidth="1"/>
    <col min="15874" max="15874" width="8.42578125" style="25" customWidth="1"/>
    <col min="15875" max="15876" width="7.7109375" style="25" customWidth="1"/>
    <col min="15877" max="15877" width="8.42578125" style="25" customWidth="1"/>
    <col min="15878" max="15879" width="7.7109375" style="25" customWidth="1"/>
    <col min="15880" max="15880" width="8.42578125" style="25" customWidth="1"/>
    <col min="15881" max="15881" width="7.7109375" style="25" customWidth="1"/>
    <col min="15882" max="15882" width="40.7109375" style="25" customWidth="1"/>
    <col min="15883" max="16384" width="9.140625" style="25"/>
  </cols>
  <sheetData>
    <row r="1" spans="1:11" ht="23.25" x14ac:dyDescent="0.2">
      <c r="A1" s="1554" t="s">
        <v>830</v>
      </c>
      <c r="B1" s="1554"/>
      <c r="C1" s="1554"/>
      <c r="D1" s="1554"/>
      <c r="E1" s="1554"/>
      <c r="F1" s="1554"/>
      <c r="G1" s="1554"/>
      <c r="H1" s="1554"/>
      <c r="I1" s="1554"/>
      <c r="J1" s="1554"/>
      <c r="K1" s="1554"/>
    </row>
    <row r="2" spans="1:11" ht="15.75" x14ac:dyDescent="0.2">
      <c r="A2" s="1668" t="s">
        <v>831</v>
      </c>
      <c r="B2" s="1668"/>
      <c r="C2" s="1668"/>
      <c r="D2" s="1668"/>
      <c r="E2" s="1668"/>
      <c r="F2" s="1668"/>
      <c r="G2" s="1668"/>
      <c r="H2" s="1668"/>
      <c r="I2" s="1668"/>
      <c r="J2" s="1668"/>
      <c r="K2" s="1668"/>
    </row>
    <row r="3" spans="1:11" ht="15.75" x14ac:dyDescent="0.2">
      <c r="A3" s="1286">
        <v>2021</v>
      </c>
      <c r="B3" s="1286"/>
      <c r="C3" s="1286"/>
      <c r="D3" s="1286"/>
      <c r="E3" s="1286"/>
      <c r="F3" s="1286"/>
      <c r="G3" s="1286"/>
      <c r="H3" s="1286"/>
      <c r="I3" s="1286"/>
      <c r="J3" s="1286"/>
      <c r="K3" s="1286"/>
    </row>
    <row r="4" spans="1:11" ht="27.75" customHeight="1" x14ac:dyDescent="0.25">
      <c r="A4" s="615" t="s">
        <v>133</v>
      </c>
      <c r="B4" s="1206"/>
      <c r="C4" s="1206"/>
      <c r="D4" s="1483"/>
      <c r="E4" s="1483"/>
      <c r="F4" s="1483"/>
      <c r="G4" s="1206"/>
      <c r="H4" s="1206"/>
      <c r="I4" s="1206"/>
      <c r="J4" s="1208"/>
      <c r="K4" s="1109" t="s">
        <v>44</v>
      </c>
    </row>
    <row r="5" spans="1:11" ht="26.25" customHeight="1" x14ac:dyDescent="0.2">
      <c r="A5" s="1567" t="s">
        <v>973</v>
      </c>
      <c r="B5" s="1339" t="s">
        <v>650</v>
      </c>
      <c r="C5" s="1339"/>
      <c r="D5" s="1339"/>
      <c r="E5" s="1339" t="s">
        <v>649</v>
      </c>
      <c r="F5" s="1339"/>
      <c r="G5" s="1339"/>
      <c r="H5" s="1339" t="s">
        <v>648</v>
      </c>
      <c r="I5" s="1339"/>
      <c r="J5" s="1339"/>
      <c r="K5" s="1570" t="s">
        <v>647</v>
      </c>
    </row>
    <row r="6" spans="1:11" ht="35.25" x14ac:dyDescent="0.2">
      <c r="A6" s="1569"/>
      <c r="B6" s="343" t="s">
        <v>715</v>
      </c>
      <c r="C6" s="643" t="s">
        <v>713</v>
      </c>
      <c r="D6" s="643" t="s">
        <v>714</v>
      </c>
      <c r="E6" s="343" t="s">
        <v>715</v>
      </c>
      <c r="F6" s="643" t="s">
        <v>713</v>
      </c>
      <c r="G6" s="643" t="s">
        <v>714</v>
      </c>
      <c r="H6" s="343" t="s">
        <v>715</v>
      </c>
      <c r="I6" s="643" t="s">
        <v>713</v>
      </c>
      <c r="J6" s="643" t="s">
        <v>714</v>
      </c>
      <c r="K6" s="1572"/>
    </row>
    <row r="7" spans="1:11" ht="26.25" customHeight="1" thickBot="1" x14ac:dyDescent="0.25">
      <c r="A7" s="334" t="s">
        <v>285</v>
      </c>
      <c r="B7" s="335">
        <v>3.4494896163322775</v>
      </c>
      <c r="C7" s="335">
        <v>5.0617283950617287</v>
      </c>
      <c r="D7" s="335">
        <v>2.8064992614475628</v>
      </c>
      <c r="E7" s="335">
        <v>2.3988005997001496</v>
      </c>
      <c r="F7" s="555">
        <v>3.4722222222222219</v>
      </c>
      <c r="G7" s="555">
        <v>2.1032504780114722</v>
      </c>
      <c r="H7" s="335">
        <v>5.9523809523809526</v>
      </c>
      <c r="I7" s="555">
        <v>6.878306878306879</v>
      </c>
      <c r="J7" s="555">
        <v>5.1948051948051903</v>
      </c>
      <c r="K7" s="336" t="s">
        <v>764</v>
      </c>
    </row>
    <row r="8" spans="1:11" ht="26.25" customHeight="1" thickBot="1" x14ac:dyDescent="0.25">
      <c r="A8" s="337" t="s">
        <v>286</v>
      </c>
      <c r="B8" s="338">
        <v>12.284406898979233</v>
      </c>
      <c r="C8" s="338">
        <v>18.765432098765434</v>
      </c>
      <c r="D8" s="338">
        <v>9.6996553421959639</v>
      </c>
      <c r="E8" s="338">
        <v>11.244377811094452</v>
      </c>
      <c r="F8" s="556">
        <v>20.138888888888889</v>
      </c>
      <c r="G8" s="556">
        <v>8.7954110898661568</v>
      </c>
      <c r="H8" s="338">
        <v>14.761904761904761</v>
      </c>
      <c r="I8" s="556">
        <v>17.195767195767196</v>
      </c>
      <c r="J8" s="556">
        <v>12.770562770562771</v>
      </c>
      <c r="K8" s="339" t="s">
        <v>765</v>
      </c>
    </row>
    <row r="9" spans="1:11" ht="34.5" thickBot="1" x14ac:dyDescent="0.25">
      <c r="A9" s="340" t="s">
        <v>287</v>
      </c>
      <c r="B9" s="335">
        <v>0.3167898627243928</v>
      </c>
      <c r="C9" s="335">
        <v>0.74074074074074081</v>
      </c>
      <c r="D9" s="335">
        <v>0.14771048744460857</v>
      </c>
      <c r="E9" s="335">
        <v>0.2998500749625187</v>
      </c>
      <c r="F9" s="555">
        <v>0.92592592592592582</v>
      </c>
      <c r="G9" s="555">
        <v>0.12746972594008923</v>
      </c>
      <c r="H9" s="335">
        <v>0.35714285714285715</v>
      </c>
      <c r="I9" s="555">
        <v>0.52910052910052918</v>
      </c>
      <c r="J9" s="555">
        <v>0.21645021645021645</v>
      </c>
      <c r="K9" s="341" t="s">
        <v>766</v>
      </c>
    </row>
    <row r="10" spans="1:11" ht="26.25" customHeight="1" thickBot="1" x14ac:dyDescent="0.25">
      <c r="A10" s="337" t="s">
        <v>288</v>
      </c>
      <c r="B10" s="338">
        <v>4.8926434354100667</v>
      </c>
      <c r="C10" s="338">
        <v>6.9135802469135808</v>
      </c>
      <c r="D10" s="338">
        <v>4.0866568193008375</v>
      </c>
      <c r="E10" s="338">
        <v>3.8980509745127434</v>
      </c>
      <c r="F10" s="556">
        <v>6.481481481481481</v>
      </c>
      <c r="G10" s="556">
        <v>3.1867431485022308</v>
      </c>
      <c r="H10" s="338">
        <v>7.2619047619047619</v>
      </c>
      <c r="I10" s="556">
        <v>7.4074074074074074</v>
      </c>
      <c r="J10" s="556">
        <v>7.1428571428571423</v>
      </c>
      <c r="K10" s="339" t="s">
        <v>767</v>
      </c>
    </row>
    <row r="11" spans="1:11" ht="26.25" customHeight="1" thickBot="1" x14ac:dyDescent="0.25">
      <c r="A11" s="340" t="s">
        <v>289</v>
      </c>
      <c r="B11" s="335">
        <v>1.1967617036254841</v>
      </c>
      <c r="C11" s="335">
        <v>1.8518518518518519</v>
      </c>
      <c r="D11" s="335">
        <v>0.93549975381585426</v>
      </c>
      <c r="E11" s="335">
        <v>1.1494252873563218</v>
      </c>
      <c r="F11" s="555">
        <v>2.5462962962962963</v>
      </c>
      <c r="G11" s="555">
        <v>0.76481835564053535</v>
      </c>
      <c r="H11" s="335">
        <v>1.3095238095238095</v>
      </c>
      <c r="I11" s="555">
        <v>1.0582010582010584</v>
      </c>
      <c r="J11" s="555">
        <v>1.5151515151515151</v>
      </c>
      <c r="K11" s="341" t="s">
        <v>768</v>
      </c>
    </row>
    <row r="12" spans="1:11" ht="26.25" customHeight="1" thickBot="1" x14ac:dyDescent="0.25">
      <c r="A12" s="337" t="s">
        <v>290</v>
      </c>
      <c r="B12" s="338">
        <v>30.834213305174234</v>
      </c>
      <c r="C12" s="338">
        <v>21.60493827160494</v>
      </c>
      <c r="D12" s="338">
        <v>34.515017232890202</v>
      </c>
      <c r="E12" s="338">
        <v>32.033983008495753</v>
      </c>
      <c r="F12" s="556">
        <v>19.212962962962962</v>
      </c>
      <c r="G12" s="556">
        <v>35.564053537284899</v>
      </c>
      <c r="H12" s="338">
        <v>27.976190476190474</v>
      </c>
      <c r="I12" s="556">
        <v>24.338624338624339</v>
      </c>
      <c r="J12" s="556">
        <v>30.952380952380953</v>
      </c>
      <c r="K12" s="339" t="s">
        <v>769</v>
      </c>
    </row>
    <row r="13" spans="1:11" ht="26.25" customHeight="1" thickBot="1" x14ac:dyDescent="0.25">
      <c r="A13" s="340" t="s">
        <v>291</v>
      </c>
      <c r="B13" s="335">
        <v>7.638155579021471</v>
      </c>
      <c r="C13" s="335">
        <v>10.123456790123457</v>
      </c>
      <c r="D13" s="335">
        <v>6.6469719350073859</v>
      </c>
      <c r="E13" s="335">
        <v>6.5967016491754116</v>
      </c>
      <c r="F13" s="555">
        <v>9.4907407407407405</v>
      </c>
      <c r="G13" s="555">
        <v>5.7998725302740599</v>
      </c>
      <c r="H13" s="335">
        <v>10.119047619047619</v>
      </c>
      <c r="I13" s="555">
        <v>10.846560846560847</v>
      </c>
      <c r="J13" s="555">
        <v>9.5238095238095237</v>
      </c>
      <c r="K13" s="341" t="s">
        <v>504</v>
      </c>
    </row>
    <row r="14" spans="1:11" ht="26.25" customHeight="1" thickBot="1" x14ac:dyDescent="0.25">
      <c r="A14" s="337" t="s">
        <v>292</v>
      </c>
      <c r="B14" s="338">
        <v>1.9359380499824006</v>
      </c>
      <c r="C14" s="338">
        <v>2.0987654320987654</v>
      </c>
      <c r="D14" s="338">
        <v>1.8709995076317085</v>
      </c>
      <c r="E14" s="338">
        <v>1.7991004497751124</v>
      </c>
      <c r="F14" s="556">
        <v>2.083333333333333</v>
      </c>
      <c r="G14" s="556">
        <v>1.7208413001912046</v>
      </c>
      <c r="H14" s="338">
        <v>2.2619047619047619</v>
      </c>
      <c r="I14" s="556">
        <v>2.1164021164021167</v>
      </c>
      <c r="J14" s="556">
        <v>2.3809523809523809</v>
      </c>
      <c r="K14" s="339" t="s">
        <v>770</v>
      </c>
    </row>
    <row r="15" spans="1:11" ht="26.25" customHeight="1" thickBot="1" x14ac:dyDescent="0.25">
      <c r="A15" s="340" t="s">
        <v>293</v>
      </c>
      <c r="B15" s="335">
        <v>0</v>
      </c>
      <c r="C15" s="335">
        <v>0</v>
      </c>
      <c r="D15" s="335">
        <v>0</v>
      </c>
      <c r="E15" s="335">
        <v>0</v>
      </c>
      <c r="F15" s="555">
        <v>0</v>
      </c>
      <c r="G15" s="555">
        <v>0</v>
      </c>
      <c r="H15" s="335">
        <v>0</v>
      </c>
      <c r="I15" s="555">
        <v>0</v>
      </c>
      <c r="J15" s="555">
        <v>0</v>
      </c>
      <c r="K15" s="341" t="s">
        <v>771</v>
      </c>
    </row>
    <row r="16" spans="1:11" ht="26.25" customHeight="1" thickBot="1" x14ac:dyDescent="0.25">
      <c r="A16" s="337" t="s">
        <v>503</v>
      </c>
      <c r="B16" s="338">
        <v>0.10559662090813093</v>
      </c>
      <c r="C16" s="338">
        <v>0</v>
      </c>
      <c r="D16" s="338">
        <v>0.14771048744460857</v>
      </c>
      <c r="E16" s="338">
        <v>0.14992503748125935</v>
      </c>
      <c r="F16" s="556">
        <v>0</v>
      </c>
      <c r="G16" s="556">
        <v>0.19120458891013384</v>
      </c>
      <c r="H16" s="338">
        <v>0</v>
      </c>
      <c r="I16" s="556">
        <v>0</v>
      </c>
      <c r="J16" s="556">
        <v>0</v>
      </c>
      <c r="K16" s="339" t="s">
        <v>772</v>
      </c>
    </row>
    <row r="17" spans="1:11" ht="26.25" customHeight="1" thickBot="1" x14ac:dyDescent="0.25">
      <c r="A17" s="340" t="s">
        <v>294</v>
      </c>
      <c r="B17" s="335">
        <v>3.9774727208729321</v>
      </c>
      <c r="C17" s="335">
        <v>7.1604938271604945</v>
      </c>
      <c r="D17" s="335">
        <v>2.7080256031511571</v>
      </c>
      <c r="E17" s="335">
        <v>2.9485257371314342</v>
      </c>
      <c r="F17" s="555">
        <v>5.3240740740740735</v>
      </c>
      <c r="G17" s="555">
        <v>2.2944550669216062</v>
      </c>
      <c r="H17" s="335">
        <v>6.4285714285714279</v>
      </c>
      <c r="I17" s="555">
        <v>9.2592592592592595</v>
      </c>
      <c r="J17" s="555">
        <v>4.1125541125541121</v>
      </c>
      <c r="K17" s="341" t="s">
        <v>773</v>
      </c>
    </row>
    <row r="18" spans="1:11" ht="26.25" customHeight="1" thickBot="1" x14ac:dyDescent="0.25">
      <c r="A18" s="337" t="s">
        <v>1308</v>
      </c>
      <c r="B18" s="338">
        <v>7.0397747272087294E-2</v>
      </c>
      <c r="C18" s="338">
        <v>0.24691358024691359</v>
      </c>
      <c r="D18" s="338">
        <v>0</v>
      </c>
      <c r="E18" s="338">
        <v>9.9950024987506242E-2</v>
      </c>
      <c r="F18" s="556">
        <v>0.46296296296296291</v>
      </c>
      <c r="G18" s="556">
        <v>0</v>
      </c>
      <c r="H18" s="338">
        <v>0</v>
      </c>
      <c r="I18" s="556">
        <v>0</v>
      </c>
      <c r="J18" s="556">
        <v>0</v>
      </c>
      <c r="K18" s="339" t="s">
        <v>774</v>
      </c>
    </row>
    <row r="19" spans="1:11" ht="26.25" customHeight="1" thickBot="1" x14ac:dyDescent="0.25">
      <c r="A19" s="340" t="s">
        <v>295</v>
      </c>
      <c r="B19" s="335">
        <v>2.60471664906723</v>
      </c>
      <c r="C19" s="335">
        <v>3.4567901234567904</v>
      </c>
      <c r="D19" s="335">
        <v>2.2648941408173315</v>
      </c>
      <c r="E19" s="335">
        <v>2.198900549725137</v>
      </c>
      <c r="F19" s="555">
        <v>4.1666666666666661</v>
      </c>
      <c r="G19" s="555">
        <v>1.6571064372211601</v>
      </c>
      <c r="H19" s="335">
        <v>3.5714285714285712</v>
      </c>
      <c r="I19" s="555">
        <v>2.6455026455026456</v>
      </c>
      <c r="J19" s="555">
        <v>4.329004329004329</v>
      </c>
      <c r="K19" s="341" t="s">
        <v>775</v>
      </c>
    </row>
    <row r="20" spans="1:11" ht="26.25" customHeight="1" thickBot="1" x14ac:dyDescent="0.25">
      <c r="A20" s="337" t="s">
        <v>296</v>
      </c>
      <c r="B20" s="338">
        <v>1.9007391763463568</v>
      </c>
      <c r="C20" s="338">
        <v>2.9629629629629632</v>
      </c>
      <c r="D20" s="338">
        <v>1.4771048744460857</v>
      </c>
      <c r="E20" s="338">
        <v>1.6491754122938529</v>
      </c>
      <c r="F20" s="556">
        <v>3.7037037037037033</v>
      </c>
      <c r="G20" s="556">
        <v>1.0834926704907584</v>
      </c>
      <c r="H20" s="338">
        <v>2.5</v>
      </c>
      <c r="I20" s="556">
        <v>2.1164021164021167</v>
      </c>
      <c r="J20" s="556">
        <v>2.8138528138528138</v>
      </c>
      <c r="K20" s="339" t="s">
        <v>776</v>
      </c>
    </row>
    <row r="21" spans="1:11" ht="26.25" customHeight="1" thickBot="1" x14ac:dyDescent="0.25">
      <c r="A21" s="340" t="s">
        <v>297</v>
      </c>
      <c r="B21" s="335">
        <v>1.583949313621964</v>
      </c>
      <c r="C21" s="335">
        <v>3.0864197530864197</v>
      </c>
      <c r="D21" s="335">
        <v>0.98473658296405719</v>
      </c>
      <c r="E21" s="335">
        <v>0.99950024987506236</v>
      </c>
      <c r="F21" s="555">
        <v>2.3148148148148149</v>
      </c>
      <c r="G21" s="555">
        <v>0.63734862970044615</v>
      </c>
      <c r="H21" s="335">
        <v>2.9761904761904763</v>
      </c>
      <c r="I21" s="555">
        <v>3.9682539682539684</v>
      </c>
      <c r="J21" s="555">
        <v>2.1645021645021645</v>
      </c>
      <c r="K21" s="341" t="s">
        <v>777</v>
      </c>
    </row>
    <row r="22" spans="1:11" ht="26.25" customHeight="1" thickBot="1" x14ac:dyDescent="0.25">
      <c r="A22" s="337" t="s">
        <v>485</v>
      </c>
      <c r="B22" s="338">
        <v>13.481168602604717</v>
      </c>
      <c r="C22" s="338">
        <v>3.3333333333333335</v>
      </c>
      <c r="D22" s="338">
        <v>17.528311176760219</v>
      </c>
      <c r="E22" s="338">
        <v>16.391804097951024</v>
      </c>
      <c r="F22" s="556">
        <v>5.5555555555555554</v>
      </c>
      <c r="G22" s="556">
        <v>19.375398342893565</v>
      </c>
      <c r="H22" s="338">
        <v>6.5476190476190474</v>
      </c>
      <c r="I22" s="556">
        <v>0.79365079365079372</v>
      </c>
      <c r="J22" s="556">
        <v>11.255411255411255</v>
      </c>
      <c r="K22" s="339" t="s">
        <v>778</v>
      </c>
    </row>
    <row r="23" spans="1:11" ht="26.25" customHeight="1" x14ac:dyDescent="0.2">
      <c r="A23" s="647" t="s">
        <v>867</v>
      </c>
      <c r="B23" s="767"/>
      <c r="C23" s="767">
        <v>12.592592592592593</v>
      </c>
      <c r="D23" s="767">
        <v>14.180206794682423</v>
      </c>
      <c r="E23" s="767">
        <v>16.141929035482256</v>
      </c>
      <c r="F23" s="714">
        <v>14.12037037037037</v>
      </c>
      <c r="G23" s="714">
        <v>16.69853409815169</v>
      </c>
      <c r="H23" s="767">
        <v>7.9761904761904763</v>
      </c>
      <c r="I23" s="714">
        <v>10.846560846560847</v>
      </c>
      <c r="J23" s="714">
        <v>5.6277056277056277</v>
      </c>
      <c r="K23" s="648" t="s">
        <v>868</v>
      </c>
    </row>
    <row r="24" spans="1:11" ht="26.25" customHeight="1" x14ac:dyDescent="0.2">
      <c r="A24" s="649" t="s">
        <v>42</v>
      </c>
      <c r="B24" s="650">
        <f t="shared" ref="B24:J24" si="0">SUM(B7:B23)</f>
        <v>86.272439281942965</v>
      </c>
      <c r="C24" s="650">
        <f t="shared" si="0"/>
        <v>99.999999999999986</v>
      </c>
      <c r="D24" s="650">
        <f t="shared" si="0"/>
        <v>100</v>
      </c>
      <c r="E24" s="650">
        <f t="shared" si="0"/>
        <v>100</v>
      </c>
      <c r="F24" s="650">
        <f t="shared" si="0"/>
        <v>100</v>
      </c>
      <c r="G24" s="650">
        <f t="shared" si="0"/>
        <v>100</v>
      </c>
      <c r="H24" s="650">
        <f t="shared" si="0"/>
        <v>100.00000000000001</v>
      </c>
      <c r="I24" s="650">
        <f t="shared" si="0"/>
        <v>100</v>
      </c>
      <c r="J24" s="650">
        <f t="shared" si="0"/>
        <v>100</v>
      </c>
      <c r="K24" s="651" t="s">
        <v>43</v>
      </c>
    </row>
  </sheetData>
  <mergeCells count="9">
    <mergeCell ref="K5:K6"/>
    <mergeCell ref="A3:K3"/>
    <mergeCell ref="A2:K2"/>
    <mergeCell ref="A1:K1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>
    <oddFooter>&amp;L_x000D_&amp;1#&amp;"Aptos"&amp;10&amp;K13A10E Classification: C0 Public - تصنيف الوثيقة عام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461ad1d5-0664-4038-af92-0ff2880e8164">النشرة السنوية للإحصاءات الحيوية المواليد والوفيات 2023</TitleAR>
    <PublishDate xmlns="461ad1d5-0664-4038-af92-0ff2880e8164">2026-05-31T21:00:00+00:00</PublishDate>
    <Year xmlns="461ad1d5-0664-4038-af92-0ff2880e8164">2026</Year>
    <PublicationType xmlns="461ad1d5-0664-4038-af92-0ff2880e8164">Yearly</PublicationType>
    <Description0 xmlns="461ad1d5-0664-4038-af92-0ff2880e8164" xsi:nil="true"/>
    <HashTags xmlns="461ad1d5-0664-4038-af92-0ff2880e8164" xsi:nil="true"/>
    <CalendarItem xmlns="461ad1d5-0664-4038-af92-0ff2880e8164">
      <Value>47</Value>
    </CalendarItem>
    <Description_x0020_Arabic xmlns="461ad1d5-0664-4038-af92-0ff2880e8164" xsi:nil="true"/>
    <RelatedFile xmlns="461ad1d5-0664-4038-af92-0ff2880e8164">
      <Url xsi:nil="true"/>
      <Description xsi:nil="true"/>
    </RelatedFile>
    <Month xmlns="461ad1d5-0664-4038-af92-0ff2880e8164">1</Month>
    <Lang xmlns="461ad1d5-0664-4038-af92-0ff2880e8164">Both</Lang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487FCE8E-BF8D-4077-880E-DEF07EA2409C}"/>
</file>

<file path=customXml/itemProps2.xml><?xml version="1.0" encoding="utf-8"?>
<ds:datastoreItem xmlns:ds="http://schemas.openxmlformats.org/officeDocument/2006/customXml" ds:itemID="{BC8EA224-413F-4B3D-AF91-88BC0C6F3EAB}"/>
</file>

<file path=customXml/itemProps3.xml><?xml version="1.0" encoding="utf-8"?>
<ds:datastoreItem xmlns:ds="http://schemas.openxmlformats.org/officeDocument/2006/customXml" ds:itemID="{E3FF781C-B65D-40BA-B771-ECA07ABFA4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79</vt:i4>
      </vt:variant>
    </vt:vector>
  </HeadingPairs>
  <TitlesOfParts>
    <vt:vector size="185" baseType="lpstr">
      <vt:lpstr>Cover</vt:lpstr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F1</vt:lpstr>
      <vt:lpstr>F2</vt:lpstr>
      <vt:lpstr>F3</vt:lpstr>
      <vt:lpstr>F4</vt:lpstr>
      <vt:lpstr>F5</vt:lpstr>
      <vt:lpstr>F6</vt:lpstr>
      <vt:lpstr>F7</vt:lpstr>
      <vt:lpstr>F8-1 </vt:lpstr>
      <vt:lpstr>F8-2</vt:lpstr>
      <vt:lpstr>F8-3</vt:lpstr>
      <vt:lpstr>chapter-3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chapter5</vt:lpstr>
      <vt:lpstr>DP-1</vt:lpstr>
      <vt:lpstr>DP-2</vt:lpstr>
      <vt:lpstr>DP-3</vt:lpstr>
      <vt:lpstr>Chart1</vt:lpstr>
      <vt:lpstr>Chart15</vt:lpstr>
      <vt:lpstr>Chart16</vt:lpstr>
      <vt:lpstr>Chart17</vt:lpstr>
      <vt:lpstr>Chart18</vt:lpstr>
      <vt:lpstr>Chart19</vt:lpstr>
      <vt:lpstr>Chart20</vt:lpstr>
      <vt:lpstr>Chart21</vt:lpstr>
      <vt:lpstr>Chart22</vt:lpstr>
      <vt:lpstr>Chart23</vt:lpstr>
      <vt:lpstr>Chart24</vt:lpstr>
      <vt:lpstr>Chart25</vt:lpstr>
      <vt:lpstr>Chart26</vt:lpstr>
      <vt:lpstr>Chart27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chapter1!Print_Area</vt:lpstr>
      <vt:lpstr>chapter2!Print_Area</vt:lpstr>
      <vt:lpstr>chapter3!Print_Area</vt:lpstr>
      <vt:lpstr>'chapter-3'!Print_Area</vt:lpstr>
      <vt:lpstr>chapter4!Print_Area</vt:lpstr>
      <vt:lpstr>chapter5!Print_Area</vt:lpstr>
      <vt:lpstr>'Con-GR'!Print_Area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'D-7'!Print_Area</vt:lpstr>
      <vt:lpstr>'D-9'!Print_Area</vt:lpstr>
      <vt:lpstr>'DP-1'!Print_Area</vt:lpstr>
      <vt:lpstr>'F1'!Print_Area</vt:lpstr>
      <vt:lpstr>'F2'!Print_Area</vt:lpstr>
      <vt:lpstr>'F3'!Print_Area</vt:lpstr>
      <vt:lpstr>'F4'!Print_Area</vt:lpstr>
      <vt:lpstr>'F5'!Print_Area</vt:lpstr>
      <vt:lpstr>'F6'!Print_Area</vt:lpstr>
      <vt:lpstr>'ID-1'!Print_Area</vt:lpstr>
      <vt:lpstr>'ID-5-1'!Print_Area</vt:lpstr>
      <vt:lpstr>'ID5-2'!Print_Area</vt:lpstr>
      <vt:lpstr>'ID-6'!Print_Area</vt:lpstr>
      <vt:lpstr>'ID-7'!Print_Area</vt:lpstr>
      <vt:lpstr>'Map Births'!Print_Area</vt:lpstr>
      <vt:lpstr>'Map Deaths'!Print_Area</vt:lpstr>
      <vt:lpstr>'Map Infant Deaths'!Print_Area</vt:lpstr>
      <vt:lpstr>المحتويات!Print_Area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'F2'!Print_Titles</vt:lpstr>
      <vt:lpstr>'F3'!Print_Titles</vt:lpstr>
      <vt:lpstr>'F4'!Print_Titles</vt:lpstr>
      <vt:lpstr>'F5'!Print_Titles</vt:lpstr>
      <vt:lpstr>'F6'!Print_Titles</vt:lpstr>
      <vt:lpstr>'F7'!Print_Titles</vt:lpstr>
      <vt:lpstr>'F8-1 '!Print_Titles</vt:lpstr>
      <vt:lpstr>'F8-2'!Print_Titles</vt:lpstr>
      <vt:lpstr>'F8-3'!Print_Titles</vt:lpstr>
      <vt:lpstr>'ID-7'!Print_Titles</vt:lpstr>
    </vt:vector>
  </TitlesOfParts>
  <Company>QSA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 2023</dc:title>
  <dc:subject>2;#;#3;#;#28;#</dc:subject>
  <dc:creator>oedris</dc:creator>
  <cp:lastModifiedBy>Fatma Khalaf Ali Alboainian</cp:lastModifiedBy>
  <cp:lastPrinted>2026-05-17T06:09:34Z</cp:lastPrinted>
  <dcterms:created xsi:type="dcterms:W3CDTF">2010-07-20T08:15:48Z</dcterms:created>
  <dcterms:modified xsi:type="dcterms:W3CDTF">2026-06-11T06:24:54Z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2a0faf-da98-4edf-a61c-f00ad92a62c6_Enabled">
    <vt:lpwstr>true</vt:lpwstr>
  </property>
  <property fmtid="{D5CDD505-2E9C-101B-9397-08002B2CF9AE}" pid="3" name="MSIP_Label_5e2a0faf-da98-4edf-a61c-f00ad92a62c6_SetDate">
    <vt:lpwstr>2026-04-24T11:11:59Z</vt:lpwstr>
  </property>
  <property fmtid="{D5CDD505-2E9C-101B-9397-08002B2CF9AE}" pid="4" name="MSIP_Label_5e2a0faf-da98-4edf-a61c-f00ad92a62c6_Method">
    <vt:lpwstr>Privileged</vt:lpwstr>
  </property>
  <property fmtid="{D5CDD505-2E9C-101B-9397-08002B2CF9AE}" pid="5" name="MSIP_Label_5e2a0faf-da98-4edf-a61c-f00ad92a62c6_Name">
    <vt:lpwstr>C0 Public</vt:lpwstr>
  </property>
  <property fmtid="{D5CDD505-2E9C-101B-9397-08002B2CF9AE}" pid="6" name="MSIP_Label_5e2a0faf-da98-4edf-a61c-f00ad92a62c6_SiteId">
    <vt:lpwstr>5e82ba09-db4c-4867-a90f-2b0dde4734f4</vt:lpwstr>
  </property>
  <property fmtid="{D5CDD505-2E9C-101B-9397-08002B2CF9AE}" pid="7" name="MSIP_Label_5e2a0faf-da98-4edf-a61c-f00ad92a62c6_ActionId">
    <vt:lpwstr>e60d53af-673e-46b7-8c9f-6c00ddac879d</vt:lpwstr>
  </property>
  <property fmtid="{D5CDD505-2E9C-101B-9397-08002B2CF9AE}" pid="8" name="MSIP_Label_5e2a0faf-da98-4edf-a61c-f00ad92a62c6_ContentBits">
    <vt:lpwstr>2</vt:lpwstr>
  </property>
  <property fmtid="{D5CDD505-2E9C-101B-9397-08002B2CF9AE}" pid="9" name="MSIP_Label_5e2a0faf-da98-4edf-a61c-f00ad92a62c6_Tag">
    <vt:lpwstr>10, 0, 1, 1</vt:lpwstr>
  </property>
  <property fmtid="{D5CDD505-2E9C-101B-9397-08002B2CF9AE}" pid="10" name="ContentTypeId">
    <vt:lpwstr>0x010100BD9DE1A3DC318A46B4CF2BB482F1F764</vt:lpwstr>
  </property>
  <property fmtid="{D5CDD505-2E9C-101B-9397-08002B2CF9AE}" pid="11" name="Hashtags">
    <vt:lpwstr>31;#BirthsDeaths|da02ae0a-eed0-4861-9aa2-3dda38b7558e;#9;# Statistics|761c9aee-dfe5-4d0b-acb4-8be068601fe3;#89;# BirthsAndDeaths|4e4d9367-ea81-46d8-8cc8-15b29d57a0e6;#29;# Population|b62637a3-4164-4ef7-a064-33f701d98759;#132;# PopulationStatistics|66412c5a-bfab-4473-909f-d208b0d898bf;#130;# qata|9b7062bc-d008-4583-9816-da812ceba239</vt:lpwstr>
  </property>
</Properties>
</file>