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2.xml" ContentType="application/vnd.openxmlformats-officedocument.spreadsheetml.chart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3.xml" ContentType="application/vnd.openxmlformats-officedocument.spreadsheetml.chartsheet+xml"/>
  <Override PartName="/xl/worksheets/sheet10.xml" ContentType="application/vnd.openxmlformats-officedocument.spreadsheetml.worksheet+xml"/>
  <Override PartName="/xl/chartsheets/sheet4.xml" ContentType="application/vnd.openxmlformats-officedocument.spreadsheetml.chartsheet+xml"/>
  <Override PartName="/xl/worksheets/sheet11.xml" ContentType="application/vnd.openxmlformats-officedocument.spreadsheetml.worksheet+xml"/>
  <Override PartName="/xl/chartsheets/sheet5.xml" ContentType="application/vnd.openxmlformats-officedocument.spreadsheetml.chartsheet+xml"/>
  <Override PartName="/xl/worksheets/sheet12.xml" ContentType="application/vnd.openxmlformats-officedocument.spreadsheetml.worksheet+xml"/>
  <Override PartName="/xl/chartsheets/sheet6.xml" ContentType="application/vnd.openxmlformats-officedocument.spreadsheetml.chart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ma.K\Desktop\"/>
    </mc:Choice>
  </mc:AlternateContent>
  <xr:revisionPtr revIDLastSave="0" documentId="13_ncr:1_{8540CF4E-5BB0-43F4-91AC-C45775B00EA2}" xr6:coauthVersionLast="47" xr6:coauthVersionMax="47" xr10:uidLastSave="{00000000-0000-0000-0000-000000000000}"/>
  <bookViews>
    <workbookView xWindow="-98" yWindow="-98" windowWidth="19396" windowHeight="11475" tabRatio="719" firstSheet="1" activeTab="15" xr2:uid="{00000000-000D-0000-FFFF-FFFF00000000}"/>
  </bookViews>
  <sheets>
    <sheet name="Cover" sheetId="80" r:id="rId1"/>
    <sheet name="تقديم" sheetId="81" r:id="rId2"/>
    <sheet name="33" sheetId="82" r:id="rId3"/>
    <sheet name="Gr_17" sheetId="83" r:id="rId4"/>
    <sheet name="34" sheetId="84" r:id="rId5"/>
    <sheet name="35" sheetId="85" r:id="rId6"/>
    <sheet name="36" sheetId="86" r:id="rId7"/>
    <sheet name="37" sheetId="87" r:id="rId8"/>
    <sheet name="Gr_18" sheetId="88" r:id="rId9"/>
    <sheet name="38" sheetId="89" r:id="rId10"/>
    <sheet name="39" sheetId="90" r:id="rId11"/>
    <sheet name="Gr_19" sheetId="91" r:id="rId12"/>
    <sheet name="40" sheetId="92" r:id="rId13"/>
    <sheet name="Gr_20" sheetId="93" r:id="rId14"/>
    <sheet name="41" sheetId="94" r:id="rId15"/>
    <sheet name="Gr_21" sheetId="95" r:id="rId16"/>
    <sheet name="42" sheetId="96" r:id="rId17"/>
    <sheet name="Gr_22" sheetId="97" r:id="rId18"/>
    <sheet name="43" sheetId="98" r:id="rId19"/>
    <sheet name="44" sheetId="99" r:id="rId20"/>
    <sheet name="45" sheetId="100" r:id="rId21"/>
  </sheets>
  <externalReferences>
    <externalReference r:id="rId22"/>
  </externalReferences>
  <definedNames>
    <definedName name="_xlnm.Print_Area" localSheetId="2">'33'!$A$1:$E$17</definedName>
    <definedName name="_xlnm.Print_Area" localSheetId="4">'34'!$A$1:$O$17</definedName>
    <definedName name="_xlnm.Print_Area" localSheetId="5">'35'!$A$1:$O$17</definedName>
    <definedName name="_xlnm.Print_Area" localSheetId="6">'36'!$A$1:$Q$35</definedName>
    <definedName name="_xlnm.Print_Area" localSheetId="7">'37'!$A$1:$K$16</definedName>
    <definedName name="_xlnm.Print_Area" localSheetId="9">'38'!$A$1:$R$18</definedName>
    <definedName name="_xlnm.Print_Area" localSheetId="10">'39'!$A$1:$N$20</definedName>
    <definedName name="_xlnm.Print_Area" localSheetId="12">'40'!$A$1:$N$34</definedName>
    <definedName name="_xlnm.Print_Area" localSheetId="14">'41'!$A$1:$P$27</definedName>
    <definedName name="_xlnm.Print_Area" localSheetId="16">'42'!$A$1:$N$18</definedName>
    <definedName name="_xlnm.Print_Area" localSheetId="18">'43'!$A$1:$N$18</definedName>
    <definedName name="_xlnm.Print_Area" localSheetId="19">'44'!$A$1:$N$21</definedName>
    <definedName name="_xlnm.Print_Area" localSheetId="20">'45'!$A$1:$N$35</definedName>
    <definedName name="_xlnm.Print_Area" localSheetId="0">Cover!$A$1:$H$21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87" l="1"/>
  <c r="J20" i="87"/>
  <c r="J21" i="87"/>
  <c r="B22" i="87"/>
  <c r="C22" i="87"/>
  <c r="J22" i="87"/>
  <c r="A23" i="87"/>
  <c r="B23" i="87"/>
  <c r="C23" i="87"/>
  <c r="J23" i="87"/>
  <c r="A24" i="87"/>
  <c r="B24" i="87"/>
  <c r="C24" i="87"/>
  <c r="J24" i="87"/>
  <c r="A25" i="87"/>
  <c r="B25" i="87"/>
  <c r="C25" i="87"/>
  <c r="J25" i="87"/>
  <c r="A26" i="87"/>
  <c r="B26" i="87"/>
  <c r="C26" i="87"/>
  <c r="J26" i="87"/>
  <c r="A27" i="87"/>
  <c r="B27" i="87"/>
  <c r="C27" i="87"/>
  <c r="J27" i="87"/>
  <c r="A28" i="87"/>
  <c r="B28" i="87"/>
  <c r="C28" i="87"/>
  <c r="A29" i="87"/>
  <c r="B29" i="87"/>
  <c r="C29" i="87"/>
  <c r="B30" i="87"/>
  <c r="C30" i="87"/>
  <c r="D30" i="87"/>
  <c r="D36" i="94"/>
  <c r="C36" i="94"/>
  <c r="F36" i="94"/>
  <c r="I17" i="98"/>
  <c r="C33" i="86"/>
  <c r="E16" i="87" l="1"/>
  <c r="F16" i="87"/>
  <c r="B16" i="87"/>
  <c r="C16" i="87"/>
  <c r="B46" i="94"/>
  <c r="N23" i="94" l="1"/>
  <c r="N24" i="94"/>
  <c r="J9" i="94"/>
  <c r="J10" i="94"/>
  <c r="J11" i="94"/>
  <c r="J12" i="94"/>
  <c r="J13" i="94"/>
  <c r="D49" i="94" s="1"/>
  <c r="J14" i="94"/>
  <c r="J15" i="94"/>
  <c r="J16" i="94"/>
  <c r="J17" i="94"/>
  <c r="J18" i="94"/>
  <c r="J19" i="94"/>
  <c r="J20" i="94"/>
  <c r="J21" i="94"/>
  <c r="J22" i="94"/>
  <c r="J23" i="94"/>
  <c r="J24" i="94"/>
  <c r="D48" i="94" s="1"/>
  <c r="J25" i="94"/>
  <c r="J26" i="94"/>
  <c r="D46" i="94" s="1"/>
  <c r="J8" i="94"/>
  <c r="I27" i="94"/>
  <c r="E27" i="94"/>
  <c r="H27" i="94"/>
  <c r="G27" i="94"/>
  <c r="J27" i="94" s="1"/>
  <c r="C27" i="94"/>
  <c r="D27" i="94"/>
  <c r="F9" i="94"/>
  <c r="F10" i="94"/>
  <c r="F11" i="94"/>
  <c r="F12" i="94"/>
  <c r="F13" i="94"/>
  <c r="C49" i="94" s="1"/>
  <c r="F14" i="94"/>
  <c r="F15" i="94"/>
  <c r="F16" i="94"/>
  <c r="F17" i="94"/>
  <c r="F18" i="94"/>
  <c r="F19" i="94"/>
  <c r="F20" i="94"/>
  <c r="F21" i="94"/>
  <c r="F22" i="94"/>
  <c r="F23" i="94"/>
  <c r="F24" i="94"/>
  <c r="C48" i="94" s="1"/>
  <c r="F25" i="94"/>
  <c r="F26" i="94"/>
  <c r="C46" i="94" s="1"/>
  <c r="F8" i="94"/>
  <c r="M9" i="94"/>
  <c r="M10" i="94"/>
  <c r="M11" i="94"/>
  <c r="M12" i="94"/>
  <c r="M13" i="94"/>
  <c r="M14" i="94"/>
  <c r="M15" i="94"/>
  <c r="M16" i="94"/>
  <c r="M17" i="94"/>
  <c r="M18" i="94"/>
  <c r="M19" i="94"/>
  <c r="M20" i="94"/>
  <c r="N20" i="94" s="1"/>
  <c r="M21" i="94"/>
  <c r="N21" i="94" s="1"/>
  <c r="M22" i="94"/>
  <c r="N22" i="94" s="1"/>
  <c r="M23" i="94"/>
  <c r="M24" i="94"/>
  <c r="M25" i="94"/>
  <c r="M26" i="94"/>
  <c r="M8" i="94"/>
  <c r="M27" i="94" s="1"/>
  <c r="K13" i="94"/>
  <c r="L13" i="94"/>
  <c r="N13" i="94" s="1"/>
  <c r="K24" i="94"/>
  <c r="L24" i="94"/>
  <c r="K8" i="94"/>
  <c r="K27" i="94" s="1"/>
  <c r="L8" i="94"/>
  <c r="N8" i="94" s="1"/>
  <c r="D29" i="94"/>
  <c r="K9" i="94"/>
  <c r="L9" i="94"/>
  <c r="N9" i="94" s="1"/>
  <c r="K10" i="94"/>
  <c r="L10" i="94"/>
  <c r="N10" i="94" s="1"/>
  <c r="K11" i="94"/>
  <c r="L11" i="94"/>
  <c r="N11" i="94" s="1"/>
  <c r="K12" i="94"/>
  <c r="L12" i="94"/>
  <c r="N12" i="94" s="1"/>
  <c r="K14" i="94"/>
  <c r="L14" i="94"/>
  <c r="N14" i="94" s="1"/>
  <c r="K15" i="94"/>
  <c r="L15" i="94"/>
  <c r="N15" i="94" s="1"/>
  <c r="K16" i="94"/>
  <c r="L16" i="94"/>
  <c r="N16" i="94" s="1"/>
  <c r="K17" i="94"/>
  <c r="L17" i="94"/>
  <c r="N17" i="94" s="1"/>
  <c r="K18" i="94"/>
  <c r="L18" i="94"/>
  <c r="N18" i="94" s="1"/>
  <c r="K19" i="94"/>
  <c r="L19" i="94"/>
  <c r="N19" i="94" s="1"/>
  <c r="K20" i="94"/>
  <c r="L20" i="94"/>
  <c r="K21" i="94"/>
  <c r="L21" i="94"/>
  <c r="K22" i="94"/>
  <c r="L22" i="94"/>
  <c r="K23" i="94"/>
  <c r="L23" i="94"/>
  <c r="K25" i="94"/>
  <c r="L25" i="94"/>
  <c r="N25" i="94" s="1"/>
  <c r="K26" i="94"/>
  <c r="L26" i="94"/>
  <c r="N26" i="94" s="1"/>
  <c r="I17" i="99"/>
  <c r="I18" i="99"/>
  <c r="I19" i="99"/>
  <c r="I20" i="99"/>
  <c r="I16" i="99"/>
  <c r="D35" i="100"/>
  <c r="H35" i="100"/>
  <c r="I11" i="100"/>
  <c r="I12" i="100"/>
  <c r="I13" i="100"/>
  <c r="I14" i="100"/>
  <c r="I15" i="100"/>
  <c r="I16" i="100"/>
  <c r="I17" i="100"/>
  <c r="I18" i="100"/>
  <c r="I19" i="100"/>
  <c r="I20" i="100"/>
  <c r="I21" i="100"/>
  <c r="I23" i="100"/>
  <c r="I24" i="100"/>
  <c r="I25" i="100"/>
  <c r="I26" i="100"/>
  <c r="I27" i="100"/>
  <c r="I28" i="100"/>
  <c r="I29" i="100"/>
  <c r="I30" i="100"/>
  <c r="I31" i="100"/>
  <c r="I32" i="100"/>
  <c r="I33" i="100"/>
  <c r="I34" i="100"/>
  <c r="I10" i="100"/>
  <c r="L11" i="100"/>
  <c r="L12" i="100"/>
  <c r="L13" i="100"/>
  <c r="L14" i="100"/>
  <c r="L15" i="100"/>
  <c r="L16" i="100"/>
  <c r="L17" i="100"/>
  <c r="L18" i="100"/>
  <c r="L19" i="100"/>
  <c r="L20" i="100"/>
  <c r="L21" i="100"/>
  <c r="L23" i="100"/>
  <c r="L24" i="100"/>
  <c r="L25" i="100"/>
  <c r="L26" i="100"/>
  <c r="L35" i="100" s="1"/>
  <c r="L27" i="100"/>
  <c r="L28" i="100"/>
  <c r="L29" i="100"/>
  <c r="L30" i="100"/>
  <c r="L31" i="100"/>
  <c r="L32" i="100"/>
  <c r="L33" i="100"/>
  <c r="L34" i="100"/>
  <c r="L10" i="100"/>
  <c r="H21" i="99"/>
  <c r="D21" i="99"/>
  <c r="L10" i="99"/>
  <c r="L11" i="99"/>
  <c r="L12" i="99"/>
  <c r="L21" i="99" s="1"/>
  <c r="L13" i="99"/>
  <c r="L14" i="99"/>
  <c r="L15" i="99"/>
  <c r="L16" i="99"/>
  <c r="L17" i="99"/>
  <c r="L18" i="99"/>
  <c r="L19" i="99"/>
  <c r="L20" i="99"/>
  <c r="L9" i="99"/>
  <c r="F18" i="98"/>
  <c r="G18" i="98"/>
  <c r="H18" i="98"/>
  <c r="C18" i="98"/>
  <c r="D18" i="98"/>
  <c r="B18" i="98"/>
  <c r="K17" i="98"/>
  <c r="J17" i="98"/>
  <c r="E17" i="98"/>
  <c r="L9" i="98"/>
  <c r="L10" i="98"/>
  <c r="L11" i="98"/>
  <c r="L12" i="98"/>
  <c r="L13" i="98"/>
  <c r="L14" i="98"/>
  <c r="L15" i="98"/>
  <c r="L16" i="98"/>
  <c r="L17" i="98"/>
  <c r="L8" i="98"/>
  <c r="L18" i="98" s="1"/>
  <c r="L10" i="96"/>
  <c r="L11" i="96"/>
  <c r="L12" i="96"/>
  <c r="L13" i="96"/>
  <c r="L14" i="96"/>
  <c r="L15" i="96"/>
  <c r="L16" i="96"/>
  <c r="L17" i="96"/>
  <c r="L18" i="96"/>
  <c r="L9" i="96"/>
  <c r="K16" i="96"/>
  <c r="K17" i="96"/>
  <c r="K18" i="96"/>
  <c r="M18" i="96" s="1"/>
  <c r="M30" i="96" s="1"/>
  <c r="J16" i="96"/>
  <c r="J17" i="96"/>
  <c r="M17" i="96" s="1"/>
  <c r="M29" i="96" s="1"/>
  <c r="J18" i="96"/>
  <c r="I16" i="96"/>
  <c r="I17" i="96"/>
  <c r="I18" i="96"/>
  <c r="I15" i="96"/>
  <c r="E16" i="96"/>
  <c r="E17" i="96"/>
  <c r="E18" i="96"/>
  <c r="D34" i="92"/>
  <c r="H34" i="92"/>
  <c r="I15" i="92"/>
  <c r="I16" i="92"/>
  <c r="I17" i="92"/>
  <c r="I18" i="92"/>
  <c r="I19" i="92"/>
  <c r="I20" i="92"/>
  <c r="I21" i="92"/>
  <c r="I22" i="92"/>
  <c r="I23" i="92"/>
  <c r="I24" i="92"/>
  <c r="I25" i="92"/>
  <c r="I26" i="92"/>
  <c r="I27" i="92"/>
  <c r="I28" i="92"/>
  <c r="I29" i="92"/>
  <c r="I30" i="92"/>
  <c r="I31" i="92"/>
  <c r="I32" i="92"/>
  <c r="I33" i="92"/>
  <c r="I14" i="92"/>
  <c r="H13" i="92"/>
  <c r="D13" i="92"/>
  <c r="L9" i="92"/>
  <c r="L10" i="92"/>
  <c r="L11" i="92"/>
  <c r="L12" i="92"/>
  <c r="L8" i="92"/>
  <c r="L13" i="92" s="1"/>
  <c r="L34" i="92" s="1"/>
  <c r="I9" i="92"/>
  <c r="I10" i="92"/>
  <c r="I11" i="92"/>
  <c r="I12" i="92"/>
  <c r="I8" i="92"/>
  <c r="E9" i="92"/>
  <c r="E10" i="92"/>
  <c r="E11" i="92"/>
  <c r="E12" i="92"/>
  <c r="E8" i="92"/>
  <c r="M17" i="98" l="1"/>
  <c r="M16" i="96"/>
  <c r="M28" i="96" s="1"/>
  <c r="L27" i="94"/>
  <c r="N27" i="94" s="1"/>
  <c r="F56" i="92"/>
  <c r="F27" i="94"/>
  <c r="C29" i="94"/>
  <c r="L9" i="90"/>
  <c r="L10" i="90"/>
  <c r="L11" i="90"/>
  <c r="L12" i="90"/>
  <c r="L13" i="90"/>
  <c r="L14" i="90"/>
  <c r="L15" i="90"/>
  <c r="L16" i="90"/>
  <c r="L17" i="90"/>
  <c r="L18" i="90"/>
  <c r="L19" i="90"/>
  <c r="L8" i="90"/>
  <c r="L20" i="90" s="1"/>
  <c r="H20" i="90"/>
  <c r="I9" i="90"/>
  <c r="I10" i="90"/>
  <c r="I11" i="90"/>
  <c r="I12" i="90"/>
  <c r="I13" i="90"/>
  <c r="I14" i="90"/>
  <c r="I15" i="90"/>
  <c r="I16" i="90"/>
  <c r="I17" i="90"/>
  <c r="I18" i="90"/>
  <c r="I19" i="90"/>
  <c r="I8" i="90"/>
  <c r="P18" i="89"/>
  <c r="N9" i="89"/>
  <c r="N10" i="89"/>
  <c r="N11" i="89"/>
  <c r="N12" i="89"/>
  <c r="N13" i="89"/>
  <c r="N14" i="89"/>
  <c r="N15" i="89"/>
  <c r="N16" i="89"/>
  <c r="N17" i="89"/>
  <c r="N8" i="89"/>
  <c r="J9" i="89"/>
  <c r="J10" i="89"/>
  <c r="J11" i="89"/>
  <c r="J12" i="89"/>
  <c r="J13" i="89"/>
  <c r="J14" i="89"/>
  <c r="J15" i="89"/>
  <c r="J16" i="89"/>
  <c r="J17" i="89"/>
  <c r="Q17" i="89" s="1"/>
  <c r="Q31" i="89" s="1"/>
  <c r="J8" i="89"/>
  <c r="G18" i="89"/>
  <c r="H18" i="89"/>
  <c r="I18" i="89"/>
  <c r="L17" i="89"/>
  <c r="B18" i="89"/>
  <c r="C18" i="89"/>
  <c r="D18" i="89"/>
  <c r="E17" i="89"/>
  <c r="O7" i="86"/>
  <c r="O8" i="86"/>
  <c r="O9" i="86"/>
  <c r="O10" i="86"/>
  <c r="O11" i="86"/>
  <c r="O12" i="86"/>
  <c r="O13" i="86"/>
  <c r="O14" i="86"/>
  <c r="O15" i="86"/>
  <c r="O16" i="86"/>
  <c r="O17" i="86"/>
  <c r="O18" i="86"/>
  <c r="O19" i="86"/>
  <c r="O20" i="86"/>
  <c r="O21" i="86"/>
  <c r="O22" i="86"/>
  <c r="O23" i="86"/>
  <c r="O24" i="86"/>
  <c r="O25" i="86"/>
  <c r="O26" i="86"/>
  <c r="O27" i="86"/>
  <c r="O28" i="86"/>
  <c r="O29" i="86"/>
  <c r="O30" i="86"/>
  <c r="O31" i="86"/>
  <c r="O32" i="86"/>
  <c r="O6" i="86"/>
  <c r="H15" i="84"/>
  <c r="H16" i="84"/>
  <c r="H17" i="84"/>
  <c r="D15" i="84"/>
  <c r="D16" i="84"/>
  <c r="D17" i="84"/>
  <c r="N18" i="89" l="1"/>
  <c r="O17" i="89" s="1"/>
  <c r="J18" i="89"/>
  <c r="K17" i="89" s="1"/>
  <c r="K15" i="96" l="1"/>
  <c r="J15" i="96"/>
  <c r="M15" i="96" s="1"/>
  <c r="M27" i="96" s="1"/>
  <c r="E15" i="96"/>
  <c r="K14" i="96"/>
  <c r="J14" i="96"/>
  <c r="M14" i="96" s="1"/>
  <c r="M26" i="96" s="1"/>
  <c r="I14" i="96"/>
  <c r="E14" i="96"/>
  <c r="K13" i="96"/>
  <c r="J13" i="96"/>
  <c r="M13" i="96" s="1"/>
  <c r="M25" i="96" s="1"/>
  <c r="I13" i="96"/>
  <c r="E13" i="96"/>
  <c r="K12" i="96"/>
  <c r="J12" i="96"/>
  <c r="M12" i="96" s="1"/>
  <c r="M24" i="96" s="1"/>
  <c r="I12" i="96"/>
  <c r="E12" i="96"/>
  <c r="K11" i="96"/>
  <c r="J11" i="96"/>
  <c r="I11" i="96"/>
  <c r="E11" i="96"/>
  <c r="K10" i="96"/>
  <c r="J10" i="96"/>
  <c r="M10" i="96" s="1"/>
  <c r="M22" i="96" s="1"/>
  <c r="I10" i="96"/>
  <c r="E10" i="96"/>
  <c r="K9" i="96"/>
  <c r="J9" i="96"/>
  <c r="M9" i="96" s="1"/>
  <c r="M21" i="96" s="1"/>
  <c r="I9" i="96"/>
  <c r="E9" i="96"/>
  <c r="L14" i="84"/>
  <c r="J14" i="84"/>
  <c r="N14" i="84" s="1"/>
  <c r="H14" i="84"/>
  <c r="D14" i="84"/>
  <c r="L13" i="84"/>
  <c r="N13" i="84" s="1"/>
  <c r="K13" i="84" s="1"/>
  <c r="J13" i="84"/>
  <c r="H13" i="84"/>
  <c r="I13" i="84" s="1"/>
  <c r="D13" i="84"/>
  <c r="E13" i="84" s="1"/>
  <c r="L12" i="84"/>
  <c r="J12" i="84"/>
  <c r="N12" i="84" s="1"/>
  <c r="H12" i="84"/>
  <c r="I12" i="84" s="1"/>
  <c r="D12" i="84"/>
  <c r="L11" i="84"/>
  <c r="J11" i="84"/>
  <c r="N11" i="84" s="1"/>
  <c r="H11" i="84"/>
  <c r="D11" i="84"/>
  <c r="E11" i="84" s="1"/>
  <c r="L10" i="84"/>
  <c r="J10" i="84"/>
  <c r="N10" i="84" s="1"/>
  <c r="M10" i="84" s="1"/>
  <c r="H10" i="84"/>
  <c r="D10" i="84"/>
  <c r="L9" i="84"/>
  <c r="J9" i="84"/>
  <c r="H9" i="84"/>
  <c r="D9" i="84"/>
  <c r="L8" i="84"/>
  <c r="J8" i="84"/>
  <c r="H8" i="84"/>
  <c r="D8" i="84"/>
  <c r="M11" i="96" l="1"/>
  <c r="M23" i="96" s="1"/>
  <c r="I10" i="84"/>
  <c r="I14" i="84"/>
  <c r="I11" i="84"/>
  <c r="K10" i="84"/>
  <c r="M14" i="84"/>
  <c r="N9" i="84"/>
  <c r="K9" i="84" s="1"/>
  <c r="E14" i="84"/>
  <c r="K14" i="84"/>
  <c r="E12" i="84"/>
  <c r="E10" i="84"/>
  <c r="I8" i="84"/>
  <c r="M11" i="84"/>
  <c r="M12" i="84"/>
  <c r="E9" i="84"/>
  <c r="I9" i="84"/>
  <c r="M9" i="84"/>
  <c r="M13" i="84"/>
  <c r="N8" i="84"/>
  <c r="E8" i="84" s="1"/>
  <c r="K11" i="84"/>
  <c r="K12" i="84"/>
  <c r="M8" i="84" l="1"/>
  <c r="K8" i="84"/>
  <c r="E10" i="89" l="1"/>
  <c r="Q10" i="89" s="1"/>
  <c r="Q24" i="89" s="1"/>
  <c r="C13" i="92" l="1"/>
  <c r="B13" i="92"/>
  <c r="B34" i="92" s="1"/>
  <c r="F13" i="92"/>
  <c r="G13" i="92"/>
  <c r="G35" i="100" l="1"/>
  <c r="F35" i="100"/>
  <c r="C35" i="100"/>
  <c r="B35" i="100"/>
  <c r="K34" i="100"/>
  <c r="J34" i="100"/>
  <c r="M34" i="100" s="1"/>
  <c r="E34" i="100"/>
  <c r="K33" i="100"/>
  <c r="J33" i="100"/>
  <c r="M33" i="100" s="1"/>
  <c r="E33" i="100"/>
  <c r="K32" i="100"/>
  <c r="J32" i="100"/>
  <c r="M32" i="100" s="1"/>
  <c r="E32" i="100"/>
  <c r="K31" i="100"/>
  <c r="J31" i="100"/>
  <c r="M31" i="100" s="1"/>
  <c r="E31" i="100"/>
  <c r="K30" i="100"/>
  <c r="J30" i="100"/>
  <c r="M30" i="100" s="1"/>
  <c r="E30" i="100"/>
  <c r="K29" i="100"/>
  <c r="J29" i="100"/>
  <c r="M29" i="100" s="1"/>
  <c r="E29" i="100"/>
  <c r="K28" i="100"/>
  <c r="J28" i="100"/>
  <c r="M28" i="100" s="1"/>
  <c r="E28" i="100"/>
  <c r="K27" i="100"/>
  <c r="J27" i="100"/>
  <c r="M27" i="100" s="1"/>
  <c r="E27" i="100"/>
  <c r="K26" i="100"/>
  <c r="J26" i="100"/>
  <c r="M26" i="100" s="1"/>
  <c r="E26" i="100"/>
  <c r="K25" i="100"/>
  <c r="J25" i="100"/>
  <c r="E25" i="100"/>
  <c r="K24" i="100"/>
  <c r="J24" i="100"/>
  <c r="M24" i="100" s="1"/>
  <c r="E24" i="100"/>
  <c r="K23" i="100"/>
  <c r="J23" i="100"/>
  <c r="M23" i="100" s="1"/>
  <c r="E23" i="100"/>
  <c r="K21" i="100"/>
  <c r="J21" i="100"/>
  <c r="M21" i="100" s="1"/>
  <c r="E21" i="100"/>
  <c r="K20" i="100"/>
  <c r="J20" i="100"/>
  <c r="M20" i="100" s="1"/>
  <c r="E20" i="100"/>
  <c r="K19" i="100"/>
  <c r="J19" i="100"/>
  <c r="M19" i="100" s="1"/>
  <c r="E19" i="100"/>
  <c r="K18" i="100"/>
  <c r="J18" i="100"/>
  <c r="M18" i="100" s="1"/>
  <c r="E18" i="100"/>
  <c r="K17" i="100"/>
  <c r="J17" i="100"/>
  <c r="M17" i="100" s="1"/>
  <c r="E17" i="100"/>
  <c r="K16" i="100"/>
  <c r="J16" i="100"/>
  <c r="M16" i="100" s="1"/>
  <c r="E16" i="100"/>
  <c r="K15" i="100"/>
  <c r="J15" i="100"/>
  <c r="M15" i="100" s="1"/>
  <c r="E15" i="100"/>
  <c r="K14" i="100"/>
  <c r="J14" i="100"/>
  <c r="M14" i="100" s="1"/>
  <c r="E14" i="100"/>
  <c r="K13" i="100"/>
  <c r="J13" i="100"/>
  <c r="M13" i="100" s="1"/>
  <c r="E13" i="100"/>
  <c r="K12" i="100"/>
  <c r="J12" i="100"/>
  <c r="M12" i="100" s="1"/>
  <c r="E12" i="100"/>
  <c r="K11" i="100"/>
  <c r="J11" i="100"/>
  <c r="M11" i="100" s="1"/>
  <c r="E11" i="100"/>
  <c r="K10" i="100"/>
  <c r="J10" i="100"/>
  <c r="E10" i="100"/>
  <c r="C32" i="94"/>
  <c r="D35" i="94"/>
  <c r="C35" i="94"/>
  <c r="C30" i="94"/>
  <c r="C31" i="94"/>
  <c r="M10" i="100" l="1"/>
  <c r="M25" i="100"/>
  <c r="K35" i="100"/>
  <c r="E35" i="100"/>
  <c r="I35" i="100"/>
  <c r="J35" i="100"/>
  <c r="M35" i="100" l="1"/>
  <c r="D37" i="94" l="1"/>
  <c r="D32" i="94"/>
  <c r="C38" i="94"/>
  <c r="C37" i="94"/>
  <c r="J10" i="92" l="1"/>
  <c r="J9" i="92"/>
  <c r="J8" i="92"/>
  <c r="C39" i="94" l="1"/>
  <c r="D45" i="94"/>
  <c r="C45" i="94"/>
  <c r="D34" i="94"/>
  <c r="C34" i="94"/>
  <c r="D44" i="94"/>
  <c r="C44" i="94"/>
  <c r="D43" i="94"/>
  <c r="C43" i="94"/>
  <c r="D38" i="94"/>
  <c r="D33" i="94"/>
  <c r="C33" i="94"/>
  <c r="D30" i="94"/>
  <c r="D41" i="94"/>
  <c r="C41" i="94"/>
  <c r="D31" i="94"/>
  <c r="D42" i="94"/>
  <c r="C42" i="94"/>
  <c r="D40" i="94"/>
  <c r="C40" i="94"/>
  <c r="D39" i="94" l="1"/>
  <c r="G36" i="94" l="1"/>
  <c r="H36" i="94" s="1"/>
  <c r="C20" i="90"/>
  <c r="H9" i="85"/>
  <c r="J9" i="85"/>
  <c r="L9" i="85"/>
  <c r="H10" i="85"/>
  <c r="J10" i="85"/>
  <c r="L10" i="85"/>
  <c r="H11" i="85"/>
  <c r="J11" i="85"/>
  <c r="L11" i="85"/>
  <c r="H12" i="85"/>
  <c r="J12" i="85"/>
  <c r="L12" i="85"/>
  <c r="H13" i="85"/>
  <c r="J13" i="85"/>
  <c r="L13" i="85"/>
  <c r="H14" i="85"/>
  <c r="J14" i="85"/>
  <c r="L14" i="85"/>
  <c r="N14" i="85" s="1"/>
  <c r="H15" i="85"/>
  <c r="J15" i="85"/>
  <c r="L15" i="85"/>
  <c r="H16" i="85"/>
  <c r="J16" i="85"/>
  <c r="L16" i="85"/>
  <c r="L8" i="85"/>
  <c r="J8" i="85"/>
  <c r="H8" i="85"/>
  <c r="D9" i="85"/>
  <c r="D10" i="85"/>
  <c r="D11" i="85"/>
  <c r="D12" i="85"/>
  <c r="D13" i="85"/>
  <c r="D14" i="85"/>
  <c r="D15" i="85"/>
  <c r="D16" i="85"/>
  <c r="D8" i="85"/>
  <c r="N10" i="85" l="1"/>
  <c r="N11" i="85"/>
  <c r="N12" i="85"/>
  <c r="N13" i="85"/>
  <c r="N16" i="85"/>
  <c r="M10" i="85"/>
  <c r="N15" i="85"/>
  <c r="M14" i="85"/>
  <c r="K14" i="85"/>
  <c r="N9" i="85"/>
  <c r="M9" i="85" l="1"/>
  <c r="K13" i="85"/>
  <c r="M12" i="85"/>
  <c r="K11" i="85"/>
  <c r="K10" i="85"/>
  <c r="K12" i="85"/>
  <c r="M11" i="85"/>
  <c r="M13" i="85"/>
  <c r="K16" i="85"/>
  <c r="M16" i="85"/>
  <c r="K9" i="85"/>
  <c r="M15" i="85"/>
  <c r="K15" i="85"/>
  <c r="H9" i="87" l="1"/>
  <c r="I9" i="87"/>
  <c r="H10" i="87"/>
  <c r="I10" i="87"/>
  <c r="H11" i="87"/>
  <c r="I11" i="87"/>
  <c r="H12" i="87"/>
  <c r="I12" i="87"/>
  <c r="H13" i="87"/>
  <c r="I13" i="87"/>
  <c r="H14" i="87"/>
  <c r="I14" i="87"/>
  <c r="H15" i="87"/>
  <c r="I15" i="87"/>
  <c r="I8" i="87"/>
  <c r="H8" i="87"/>
  <c r="J15" i="87" l="1"/>
  <c r="J12" i="87"/>
  <c r="J14" i="87"/>
  <c r="J9" i="87"/>
  <c r="J11" i="87"/>
  <c r="I16" i="87"/>
  <c r="J10" i="87"/>
  <c r="J8" i="87"/>
  <c r="H16" i="87"/>
  <c r="J13" i="87"/>
  <c r="J16" i="87" l="1"/>
  <c r="E9" i="99" l="1"/>
  <c r="I9" i="99"/>
  <c r="J9" i="99"/>
  <c r="K9" i="99"/>
  <c r="E10" i="99"/>
  <c r="I10" i="99"/>
  <c r="J10" i="99"/>
  <c r="K10" i="99"/>
  <c r="E11" i="99"/>
  <c r="I11" i="99"/>
  <c r="J11" i="99"/>
  <c r="K11" i="99"/>
  <c r="E12" i="99"/>
  <c r="I12" i="99"/>
  <c r="J12" i="99"/>
  <c r="K12" i="99"/>
  <c r="E13" i="99"/>
  <c r="I13" i="99"/>
  <c r="J13" i="99"/>
  <c r="M13" i="99" s="1"/>
  <c r="K13" i="99"/>
  <c r="E14" i="99"/>
  <c r="I14" i="99"/>
  <c r="J14" i="99"/>
  <c r="K14" i="99"/>
  <c r="E15" i="99"/>
  <c r="I15" i="99"/>
  <c r="J15" i="99"/>
  <c r="K15" i="99"/>
  <c r="E16" i="99"/>
  <c r="J16" i="99"/>
  <c r="M16" i="99" s="1"/>
  <c r="K16" i="99"/>
  <c r="E17" i="99"/>
  <c r="J17" i="99"/>
  <c r="K17" i="99"/>
  <c r="E18" i="99"/>
  <c r="J18" i="99"/>
  <c r="K18" i="99"/>
  <c r="E19" i="99"/>
  <c r="J19" i="99"/>
  <c r="K19" i="99"/>
  <c r="E20" i="99"/>
  <c r="J20" i="99"/>
  <c r="K20" i="99"/>
  <c r="B21" i="99"/>
  <c r="C21" i="99"/>
  <c r="F21" i="99"/>
  <c r="G21" i="99"/>
  <c r="E8" i="98"/>
  <c r="I8" i="98"/>
  <c r="J8" i="98"/>
  <c r="K8" i="98"/>
  <c r="E9" i="98"/>
  <c r="I9" i="98"/>
  <c r="J9" i="98"/>
  <c r="K9" i="98"/>
  <c r="E10" i="98"/>
  <c r="I10" i="98"/>
  <c r="J10" i="98"/>
  <c r="K10" i="98"/>
  <c r="E11" i="98"/>
  <c r="I11" i="98"/>
  <c r="J11" i="98"/>
  <c r="K11" i="98"/>
  <c r="E12" i="98"/>
  <c r="I12" i="98"/>
  <c r="J12" i="98"/>
  <c r="K12" i="98"/>
  <c r="E13" i="98"/>
  <c r="I13" i="98"/>
  <c r="J13" i="98"/>
  <c r="K13" i="98"/>
  <c r="E14" i="98"/>
  <c r="I14" i="98"/>
  <c r="J14" i="98"/>
  <c r="K14" i="98"/>
  <c r="E15" i="98"/>
  <c r="I15" i="98"/>
  <c r="J15" i="98"/>
  <c r="M15" i="98" s="1"/>
  <c r="K15" i="98"/>
  <c r="E16" i="98"/>
  <c r="I16" i="98"/>
  <c r="J16" i="98"/>
  <c r="K16" i="98"/>
  <c r="K8" i="92"/>
  <c r="K9" i="92"/>
  <c r="K10" i="92"/>
  <c r="J11" i="92"/>
  <c r="K11" i="92"/>
  <c r="J12" i="92"/>
  <c r="K12" i="92"/>
  <c r="E14" i="92"/>
  <c r="E44" i="92" s="1"/>
  <c r="F44" i="92"/>
  <c r="J14" i="92"/>
  <c r="K14" i="92"/>
  <c r="E15" i="92"/>
  <c r="F45" i="92"/>
  <c r="J15" i="92"/>
  <c r="K15" i="92"/>
  <c r="E16" i="92"/>
  <c r="E46" i="92" s="1"/>
  <c r="F46" i="92"/>
  <c r="J16" i="92"/>
  <c r="K16" i="92"/>
  <c r="E17" i="92"/>
  <c r="E47" i="92" s="1"/>
  <c r="F47" i="92"/>
  <c r="J17" i="92"/>
  <c r="K17" i="92"/>
  <c r="E18" i="92"/>
  <c r="E48" i="92" s="1"/>
  <c r="F48" i="92"/>
  <c r="J18" i="92"/>
  <c r="K18" i="92"/>
  <c r="E19" i="92"/>
  <c r="F49" i="92"/>
  <c r="J19" i="92"/>
  <c r="K19" i="92"/>
  <c r="E20" i="92"/>
  <c r="F50" i="92"/>
  <c r="J20" i="92"/>
  <c r="K20" i="92"/>
  <c r="E21" i="92"/>
  <c r="E51" i="92" s="1"/>
  <c r="F51" i="92"/>
  <c r="J21" i="92"/>
  <c r="K21" i="92"/>
  <c r="E22" i="92"/>
  <c r="E52" i="92" s="1"/>
  <c r="F52" i="92"/>
  <c r="J22" i="92"/>
  <c r="K22" i="92"/>
  <c r="E23" i="92"/>
  <c r="F53" i="92"/>
  <c r="J23" i="92"/>
  <c r="K23" i="92"/>
  <c r="E24" i="92"/>
  <c r="E54" i="92" s="1"/>
  <c r="F54" i="92"/>
  <c r="J24" i="92"/>
  <c r="K24" i="92"/>
  <c r="E25" i="92"/>
  <c r="E55" i="92" s="1"/>
  <c r="F55" i="92"/>
  <c r="J25" i="92"/>
  <c r="K25" i="92"/>
  <c r="E26" i="92"/>
  <c r="J26" i="92"/>
  <c r="K26" i="92"/>
  <c r="E27" i="92"/>
  <c r="J27" i="92"/>
  <c r="K27" i="92"/>
  <c r="E28" i="92"/>
  <c r="J28" i="92"/>
  <c r="K28" i="92"/>
  <c r="E29" i="92"/>
  <c r="J29" i="92"/>
  <c r="K29" i="92"/>
  <c r="E30" i="92"/>
  <c r="J30" i="92"/>
  <c r="K30" i="92"/>
  <c r="E31" i="92"/>
  <c r="J31" i="92"/>
  <c r="K31" i="92"/>
  <c r="E32" i="92"/>
  <c r="J32" i="92"/>
  <c r="K32" i="92"/>
  <c r="E33" i="92"/>
  <c r="J33" i="92"/>
  <c r="K33" i="92"/>
  <c r="C34" i="92"/>
  <c r="F34" i="92"/>
  <c r="G34" i="92"/>
  <c r="E8" i="90"/>
  <c r="J8" i="90"/>
  <c r="K8" i="90"/>
  <c r="C25" i="90" s="1"/>
  <c r="E9" i="90"/>
  <c r="J9" i="90"/>
  <c r="K9" i="90"/>
  <c r="C26" i="90" s="1"/>
  <c r="E10" i="90"/>
  <c r="J10" i="90"/>
  <c r="K10" i="90"/>
  <c r="E11" i="90"/>
  <c r="J11" i="90"/>
  <c r="K11" i="90"/>
  <c r="C28" i="90" s="1"/>
  <c r="E12" i="90"/>
  <c r="J12" i="90"/>
  <c r="K12" i="90"/>
  <c r="C29" i="90" s="1"/>
  <c r="E13" i="90"/>
  <c r="J13" i="90"/>
  <c r="K13" i="90"/>
  <c r="C30" i="90" s="1"/>
  <c r="E14" i="90"/>
  <c r="J14" i="90"/>
  <c r="K14" i="90"/>
  <c r="E15" i="90"/>
  <c r="J15" i="90"/>
  <c r="K15" i="90"/>
  <c r="C32" i="90" s="1"/>
  <c r="E16" i="90"/>
  <c r="J16" i="90"/>
  <c r="K16" i="90"/>
  <c r="C33" i="90" s="1"/>
  <c r="E17" i="90"/>
  <c r="J17" i="90"/>
  <c r="K17" i="90"/>
  <c r="E18" i="90"/>
  <c r="J18" i="90"/>
  <c r="K18" i="90"/>
  <c r="C35" i="90" s="1"/>
  <c r="E19" i="90"/>
  <c r="J19" i="90"/>
  <c r="K19" i="90"/>
  <c r="C36" i="90" s="1"/>
  <c r="B20" i="90"/>
  <c r="F20" i="90"/>
  <c r="G20" i="90"/>
  <c r="E8" i="89"/>
  <c r="L8" i="89"/>
  <c r="E9" i="89"/>
  <c r="Q9" i="89" s="1"/>
  <c r="Q23" i="89" s="1"/>
  <c r="L9" i="89"/>
  <c r="L10" i="89"/>
  <c r="E11" i="89"/>
  <c r="Q11" i="89" s="1"/>
  <c r="Q25" i="89" s="1"/>
  <c r="L11" i="89"/>
  <c r="E12" i="89"/>
  <c r="Q12" i="89" s="1"/>
  <c r="Q26" i="89" s="1"/>
  <c r="L12" i="89"/>
  <c r="E13" i="89"/>
  <c r="Q13" i="89" s="1"/>
  <c r="Q27" i="89" s="1"/>
  <c r="L13" i="89"/>
  <c r="E14" i="89"/>
  <c r="Q14" i="89" s="1"/>
  <c r="Q28" i="89" s="1"/>
  <c r="L14" i="89"/>
  <c r="E15" i="89"/>
  <c r="Q15" i="89" s="1"/>
  <c r="Q29" i="89" s="1"/>
  <c r="L15" i="89"/>
  <c r="E16" i="89"/>
  <c r="Q16" i="89" s="1"/>
  <c r="Q30" i="89" s="1"/>
  <c r="L16" i="89"/>
  <c r="D8" i="87"/>
  <c r="G8" i="87"/>
  <c r="D9" i="87"/>
  <c r="G9" i="87"/>
  <c r="D10" i="87"/>
  <c r="G10" i="87"/>
  <c r="D11" i="87"/>
  <c r="G11" i="87"/>
  <c r="D12" i="87"/>
  <c r="G12" i="87"/>
  <c r="D13" i="87"/>
  <c r="G13" i="87"/>
  <c r="D14" i="87"/>
  <c r="G14" i="87"/>
  <c r="D15" i="87"/>
  <c r="G15" i="87"/>
  <c r="D33" i="86"/>
  <c r="E33" i="86"/>
  <c r="F33" i="86"/>
  <c r="G33" i="86"/>
  <c r="H33" i="86"/>
  <c r="I33" i="86"/>
  <c r="J33" i="86"/>
  <c r="K33" i="86"/>
  <c r="L33" i="86"/>
  <c r="M33" i="86"/>
  <c r="N33" i="86"/>
  <c r="C34" i="86"/>
  <c r="D34" i="86"/>
  <c r="E34" i="86"/>
  <c r="F34" i="86"/>
  <c r="G34" i="86"/>
  <c r="H34" i="86"/>
  <c r="I34" i="86"/>
  <c r="J34" i="86"/>
  <c r="K34" i="86"/>
  <c r="L34" i="86"/>
  <c r="M34" i="86"/>
  <c r="N34" i="86"/>
  <c r="C35" i="86"/>
  <c r="D35" i="86"/>
  <c r="E35" i="86"/>
  <c r="F35" i="86"/>
  <c r="G35" i="86"/>
  <c r="H35" i="86"/>
  <c r="I35" i="86"/>
  <c r="J35" i="86"/>
  <c r="K35" i="86"/>
  <c r="L35" i="86"/>
  <c r="M35" i="86"/>
  <c r="N35" i="86"/>
  <c r="B17" i="85"/>
  <c r="C17" i="85"/>
  <c r="F17" i="85"/>
  <c r="G17" i="85"/>
  <c r="M12" i="99" l="1"/>
  <c r="M15" i="99"/>
  <c r="M19" i="99"/>
  <c r="M20" i="99"/>
  <c r="M14" i="99"/>
  <c r="M18" i="99"/>
  <c r="M11" i="99"/>
  <c r="M10" i="99"/>
  <c r="M9" i="99"/>
  <c r="M17" i="99"/>
  <c r="M10" i="98"/>
  <c r="M11" i="98"/>
  <c r="M14" i="98"/>
  <c r="K18" i="98"/>
  <c r="E18" i="98"/>
  <c r="M13" i="98"/>
  <c r="M16" i="98"/>
  <c r="M12" i="98"/>
  <c r="M8" i="98"/>
  <c r="J18" i="98"/>
  <c r="M9" i="98"/>
  <c r="I18" i="98"/>
  <c r="E56" i="92"/>
  <c r="B28" i="90"/>
  <c r="M11" i="90"/>
  <c r="M15" i="90"/>
  <c r="M13" i="90"/>
  <c r="B29" i="90"/>
  <c r="M12" i="90"/>
  <c r="M16" i="90"/>
  <c r="B26" i="90"/>
  <c r="M9" i="90"/>
  <c r="B35" i="90"/>
  <c r="M18" i="90"/>
  <c r="B34" i="90"/>
  <c r="M17" i="90"/>
  <c r="B27" i="90"/>
  <c r="M10" i="90"/>
  <c r="B31" i="90"/>
  <c r="M14" i="90"/>
  <c r="B36" i="90"/>
  <c r="M19" i="90"/>
  <c r="M8" i="90"/>
  <c r="Q8" i="89"/>
  <c r="Q22" i="89" s="1"/>
  <c r="O33" i="86"/>
  <c r="L18" i="89"/>
  <c r="M17" i="89" s="1"/>
  <c r="E18" i="89"/>
  <c r="F17" i="89" s="1"/>
  <c r="J13" i="92"/>
  <c r="J34" i="92" s="1"/>
  <c r="K13" i="92"/>
  <c r="K34" i="92" s="1"/>
  <c r="I13" i="92"/>
  <c r="F43" i="92" s="1"/>
  <c r="E13" i="92"/>
  <c r="E43" i="92" s="1"/>
  <c r="M30" i="92"/>
  <c r="M20" i="92"/>
  <c r="M28" i="92"/>
  <c r="M25" i="92"/>
  <c r="M33" i="92"/>
  <c r="M8" i="92"/>
  <c r="M32" i="92"/>
  <c r="H17" i="85"/>
  <c r="M29" i="92"/>
  <c r="M21" i="92"/>
  <c r="M17" i="92"/>
  <c r="M19" i="92"/>
  <c r="M27" i="92"/>
  <c r="M22" i="92"/>
  <c r="C34" i="90"/>
  <c r="G16" i="87"/>
  <c r="D16" i="87"/>
  <c r="O35" i="86"/>
  <c r="O34" i="86"/>
  <c r="I21" i="99"/>
  <c r="K21" i="99"/>
  <c r="E21" i="99"/>
  <c r="M24" i="92"/>
  <c r="M23" i="92"/>
  <c r="M16" i="92"/>
  <c r="M15" i="92"/>
  <c r="M31" i="92"/>
  <c r="M14" i="92"/>
  <c r="E49" i="92"/>
  <c r="M12" i="92"/>
  <c r="M10" i="92"/>
  <c r="M11" i="92"/>
  <c r="M9" i="92"/>
  <c r="I20" i="90"/>
  <c r="C27" i="90"/>
  <c r="E20" i="90"/>
  <c r="B32" i="90"/>
  <c r="C31" i="90"/>
  <c r="J20" i="90"/>
  <c r="O12" i="89"/>
  <c r="K11" i="89"/>
  <c r="L17" i="85"/>
  <c r="J17" i="85"/>
  <c r="N8" i="85"/>
  <c r="J21" i="99"/>
  <c r="E53" i="92"/>
  <c r="E45" i="92"/>
  <c r="M26" i="92"/>
  <c r="M18" i="92"/>
  <c r="E50" i="92"/>
  <c r="K20" i="90"/>
  <c r="B30" i="90"/>
  <c r="B33" i="90"/>
  <c r="B25" i="90"/>
  <c r="D17" i="85"/>
  <c r="M18" i="98" l="1"/>
  <c r="E58" i="92"/>
  <c r="F8" i="89"/>
  <c r="F10" i="89"/>
  <c r="M15" i="89"/>
  <c r="Q18" i="89"/>
  <c r="Q32" i="89" s="1"/>
  <c r="M13" i="92"/>
  <c r="M34" i="92" s="1"/>
  <c r="I13" i="85"/>
  <c r="I16" i="85"/>
  <c r="I11" i="85"/>
  <c r="I8" i="85"/>
  <c r="I15" i="85"/>
  <c r="I12" i="85"/>
  <c r="I9" i="85"/>
  <c r="I10" i="85"/>
  <c r="I14" i="85"/>
  <c r="E8" i="85"/>
  <c r="E15" i="85"/>
  <c r="E9" i="85"/>
  <c r="E14" i="85"/>
  <c r="E10" i="85"/>
  <c r="E11" i="85"/>
  <c r="E16" i="85"/>
  <c r="E13" i="85"/>
  <c r="E12" i="85"/>
  <c r="M8" i="85"/>
  <c r="K8" i="85"/>
  <c r="F12" i="89"/>
  <c r="F58" i="92"/>
  <c r="I34" i="92"/>
  <c r="K15" i="89"/>
  <c r="O14" i="89"/>
  <c r="F11" i="89"/>
  <c r="O15" i="89"/>
  <c r="F13" i="89"/>
  <c r="F14" i="89"/>
  <c r="F9" i="89"/>
  <c r="F15" i="89"/>
  <c r="C37" i="90"/>
  <c r="K14" i="89"/>
  <c r="K10" i="89"/>
  <c r="O8" i="89"/>
  <c r="F16" i="89"/>
  <c r="M21" i="99"/>
  <c r="M20" i="90"/>
  <c r="K16" i="89"/>
  <c r="K9" i="89"/>
  <c r="K13" i="89"/>
  <c r="M13" i="89"/>
  <c r="O10" i="89"/>
  <c r="K8" i="89"/>
  <c r="O11" i="89"/>
  <c r="O16" i="89"/>
  <c r="K12" i="89"/>
  <c r="O13" i="89"/>
  <c r="O9" i="89"/>
  <c r="N17" i="85"/>
  <c r="E34" i="92"/>
  <c r="B37" i="90"/>
  <c r="F37" i="90" s="1"/>
  <c r="M14" i="89"/>
  <c r="M12" i="89"/>
  <c r="M8" i="89"/>
  <c r="M16" i="89"/>
  <c r="M9" i="89"/>
  <c r="M10" i="89"/>
  <c r="M11" i="89"/>
  <c r="K18" i="89" l="1"/>
  <c r="O18" i="89"/>
  <c r="M18" i="89"/>
  <c r="F18" i="89"/>
  <c r="G58" i="92"/>
  <c r="I17" i="85"/>
  <c r="M17" i="85"/>
  <c r="K17" i="85"/>
  <c r="E17" i="85"/>
</calcChain>
</file>

<file path=xl/sharedStrings.xml><?xml version="1.0" encoding="utf-8"?>
<sst xmlns="http://schemas.openxmlformats.org/spreadsheetml/2006/main" count="756" uniqueCount="365">
  <si>
    <t>المجموع</t>
  </si>
  <si>
    <t>Total</t>
  </si>
  <si>
    <t xml:space="preserve">المجموع  </t>
  </si>
  <si>
    <t xml:space="preserve">Total  </t>
  </si>
  <si>
    <t xml:space="preserve">  يناير</t>
  </si>
  <si>
    <t xml:space="preserve">  January</t>
  </si>
  <si>
    <t xml:space="preserve">  فبراير</t>
  </si>
  <si>
    <t xml:space="preserve">  February</t>
  </si>
  <si>
    <t xml:space="preserve">  مارس</t>
  </si>
  <si>
    <t xml:space="preserve">  March</t>
  </si>
  <si>
    <t xml:space="preserve">  April</t>
  </si>
  <si>
    <t xml:space="preserve">  مايو</t>
  </si>
  <si>
    <t xml:space="preserve">  May</t>
  </si>
  <si>
    <t xml:space="preserve">  يونيو</t>
  </si>
  <si>
    <t xml:space="preserve">  June</t>
  </si>
  <si>
    <t xml:space="preserve">  يوليو</t>
  </si>
  <si>
    <t xml:space="preserve">  July</t>
  </si>
  <si>
    <t xml:space="preserve">  أغسطس</t>
  </si>
  <si>
    <t xml:space="preserve">  August</t>
  </si>
  <si>
    <t xml:space="preserve">  سبتمبر</t>
  </si>
  <si>
    <t xml:space="preserve">  September</t>
  </si>
  <si>
    <t xml:space="preserve">  أكتوبر</t>
  </si>
  <si>
    <t xml:space="preserve">  October</t>
  </si>
  <si>
    <t xml:space="preserve">  نوفمبر</t>
  </si>
  <si>
    <t xml:space="preserve">  November</t>
  </si>
  <si>
    <t xml:space="preserve">  ديسمبر</t>
  </si>
  <si>
    <t xml:space="preserve">  December</t>
  </si>
  <si>
    <t>20 - 24</t>
  </si>
  <si>
    <t>25 - 29</t>
  </si>
  <si>
    <t>30 - 34</t>
  </si>
  <si>
    <t>35 - 39</t>
  </si>
  <si>
    <t>40 - 44</t>
  </si>
  <si>
    <t>غير مبين</t>
  </si>
  <si>
    <t>Not Stated</t>
  </si>
  <si>
    <t>الريان</t>
  </si>
  <si>
    <t>الوكرة</t>
  </si>
  <si>
    <t>الخور</t>
  </si>
  <si>
    <t>الشمال</t>
  </si>
  <si>
    <r>
      <t xml:space="preserve">المجموع
</t>
    </r>
    <r>
      <rPr>
        <b/>
        <sz val="8"/>
        <rFont val="Arial"/>
        <family val="2"/>
      </rPr>
      <t>Total</t>
    </r>
  </si>
  <si>
    <r>
      <t xml:space="preserve">المجموع
</t>
    </r>
    <r>
      <rPr>
        <b/>
        <sz val="9"/>
        <rFont val="Arial"/>
        <family val="2"/>
      </rPr>
      <t>Total</t>
    </r>
  </si>
  <si>
    <t>الدوحة</t>
  </si>
  <si>
    <t>ام صلال</t>
  </si>
  <si>
    <t>الظعاين</t>
  </si>
  <si>
    <t>خارج قطر</t>
  </si>
  <si>
    <t xml:space="preserve">  أبريل</t>
  </si>
  <si>
    <t>المجموع
Total</t>
  </si>
  <si>
    <t>الإحصاءات الحيوية</t>
  </si>
  <si>
    <t>VITAL STATISTICS</t>
  </si>
  <si>
    <t>تعتبر الإحصاءات الحيوية أحد الأركان الأساسية للإحصاءات السكانية ، كما ويعتبر التحليل الديموغرافي أحد أهم الإستخدامات التي تعتبر ضرورية للقيام بتخطيط التنمية الاقتصادية  والاجتماعية .</t>
  </si>
  <si>
    <t xml:space="preserve">واعتماداً على الإحصاءات الحيوية يمكن التوصل إلى مؤشرات عن معدل واتجاه النمو السكاني بالإضافة إلى التعرف على الخصائص والسلوك الديموغرافي للمجتمع بشكل عام .  </t>
  </si>
  <si>
    <t xml:space="preserve">Through Vital statistics we can adopt indicators reflecting rate, trend of population, characteristics and growth as well as the demographic behavior of the society. </t>
  </si>
  <si>
    <t>هذا وتستخدم المؤشـرات التي توفرها الإحصاءات الحيوية كمعـالم لبلوغ الأهداف القصيرة والبعيدة لتحسين الأوضاع الإجتماعية والاقتصادية لكافة أفراد المجتمع .</t>
  </si>
  <si>
    <t xml:space="preserve">مصادر البيانات : </t>
  </si>
  <si>
    <t>The Source of the data:</t>
  </si>
  <si>
    <t>Year</t>
  </si>
  <si>
    <r>
      <t xml:space="preserve">الزيادة الطبيعية
</t>
    </r>
    <r>
      <rPr>
        <b/>
        <sz val="8"/>
        <rFont val="Arial"/>
        <family val="2"/>
      </rPr>
      <t>Natural Increase</t>
    </r>
  </si>
  <si>
    <r>
      <t xml:space="preserve">الوفيات
</t>
    </r>
    <r>
      <rPr>
        <b/>
        <sz val="8"/>
        <rFont val="Arial"/>
        <family val="2"/>
      </rPr>
      <t>Deaths</t>
    </r>
  </si>
  <si>
    <r>
      <t xml:space="preserve">المواليد
</t>
    </r>
    <r>
      <rPr>
        <b/>
        <sz val="8"/>
        <rFont val="Arial"/>
        <family val="2"/>
      </rPr>
      <t>Births</t>
    </r>
  </si>
  <si>
    <t>السنة</t>
  </si>
  <si>
    <t>TABLE (33)</t>
  </si>
  <si>
    <t>جدول (33)</t>
  </si>
  <si>
    <t>REGISTERED VITAL EVENTS</t>
  </si>
  <si>
    <t>الواقعات الحيوية المسجلة</t>
  </si>
  <si>
    <t>G.Total</t>
  </si>
  <si>
    <r>
      <t xml:space="preserve">المجموع العام
</t>
    </r>
    <r>
      <rPr>
        <b/>
        <sz val="8"/>
        <rFont val="Arial"/>
        <family val="2"/>
      </rPr>
      <t>G.Total</t>
    </r>
  </si>
  <si>
    <t>إناث
F</t>
  </si>
  <si>
    <r>
      <t xml:space="preserve">نسبة الذكور
</t>
    </r>
    <r>
      <rPr>
        <b/>
        <sz val="8"/>
        <rFont val="Arial"/>
        <family val="2"/>
      </rPr>
      <t>% Male</t>
    </r>
  </si>
  <si>
    <r>
      <t xml:space="preserve">ذكور
</t>
    </r>
    <r>
      <rPr>
        <b/>
        <sz val="8"/>
        <rFont val="Arial"/>
        <family val="2"/>
      </rPr>
      <t>M</t>
    </r>
  </si>
  <si>
    <t>%</t>
  </si>
  <si>
    <t xml:space="preserve">                      Nationality 
                         &amp; Gender
 Year</t>
  </si>
  <si>
    <r>
      <t xml:space="preserve">المجموع  </t>
    </r>
    <r>
      <rPr>
        <b/>
        <sz val="8"/>
        <rFont val="Arial"/>
        <family val="2"/>
      </rPr>
      <t>Total</t>
    </r>
  </si>
  <si>
    <r>
      <t xml:space="preserve">غير قطريين </t>
    </r>
    <r>
      <rPr>
        <b/>
        <sz val="8"/>
        <rFont val="Arial"/>
        <family val="2"/>
      </rPr>
      <t>Non-Qataris</t>
    </r>
  </si>
  <si>
    <r>
      <t xml:space="preserve">قطريون </t>
    </r>
    <r>
      <rPr>
        <b/>
        <sz val="8"/>
        <rFont val="Arial"/>
        <family val="2"/>
      </rPr>
      <t>Qataris</t>
    </r>
  </si>
  <si>
    <t>TABLE (34)</t>
  </si>
  <si>
    <t>جدول  (34)</t>
  </si>
  <si>
    <t>REGISTERED LIVE BIRTHS BY NATIONALITY AND GENDER</t>
  </si>
  <si>
    <t>المواليد أحياء المسجلون حسب الجنسية والنوع</t>
  </si>
  <si>
    <t>OUTSIDE QATAR</t>
  </si>
  <si>
    <t>AL SHEEHANIYA</t>
  </si>
  <si>
    <t>الشيحانية</t>
  </si>
  <si>
    <t>AL DHAAYEN</t>
  </si>
  <si>
    <t>AL SHAMAL</t>
  </si>
  <si>
    <t>AL KHOR</t>
  </si>
  <si>
    <t>UMM SALAL</t>
  </si>
  <si>
    <t>AL WAKRA</t>
  </si>
  <si>
    <t>AL RAYYAN</t>
  </si>
  <si>
    <t>DOHA</t>
  </si>
  <si>
    <r>
      <t xml:space="preserve">نسبة الإناث
</t>
    </r>
    <r>
      <rPr>
        <b/>
        <sz val="8"/>
        <rFont val="Arial"/>
        <family val="2"/>
      </rPr>
      <t>%Females</t>
    </r>
  </si>
  <si>
    <r>
      <t xml:space="preserve">إناث
</t>
    </r>
    <r>
      <rPr>
        <b/>
        <sz val="8"/>
        <rFont val="Arial"/>
        <family val="2"/>
      </rPr>
      <t>Females</t>
    </r>
  </si>
  <si>
    <r>
      <t xml:space="preserve">نسبة الذكور
</t>
    </r>
    <r>
      <rPr>
        <b/>
        <sz val="8"/>
        <rFont val="Arial"/>
        <family val="2"/>
      </rPr>
      <t>% Males</t>
    </r>
  </si>
  <si>
    <r>
      <t xml:space="preserve">ذكور
</t>
    </r>
    <r>
      <rPr>
        <b/>
        <sz val="8"/>
        <rFont val="Arial"/>
        <family val="2"/>
      </rPr>
      <t>Males</t>
    </r>
  </si>
  <si>
    <t xml:space="preserve">                           Nationality
                             &amp; Gender  
 Municipality</t>
  </si>
  <si>
    <t xml:space="preserve">                الجنسية والنوع
  البلدية</t>
  </si>
  <si>
    <t>TABLE (35)</t>
  </si>
  <si>
    <t>جدول (35)</t>
  </si>
  <si>
    <t>REGISTERED LIVE BIRTHS BY NATIONALITY, GENDER AND MUNICIPALITY</t>
  </si>
  <si>
    <t>المواليد أحياء المسجلون حسب الجنسية والنوع والبلدية</t>
  </si>
  <si>
    <t>T</t>
  </si>
  <si>
    <t>مجموع</t>
  </si>
  <si>
    <t>F</t>
  </si>
  <si>
    <t>إناث</t>
  </si>
  <si>
    <t>M</t>
  </si>
  <si>
    <t>ذكور</t>
  </si>
  <si>
    <t xml:space="preserve">                        Month
   Municipality</t>
  </si>
  <si>
    <t>Gender</t>
  </si>
  <si>
    <r>
      <t xml:space="preserve">ديسمبر
</t>
    </r>
    <r>
      <rPr>
        <b/>
        <sz val="9"/>
        <rFont val="Arial"/>
        <family val="2"/>
      </rPr>
      <t>Dec.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</si>
  <si>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</si>
  <si>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</si>
  <si>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</si>
  <si>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</si>
  <si>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</si>
  <si>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</si>
  <si>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</si>
  <si>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</si>
  <si>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</si>
  <si>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</si>
  <si>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يناير
</t>
    </r>
    <r>
      <rPr>
        <b/>
        <sz val="9"/>
        <rFont val="Arial"/>
        <family val="2"/>
      </rPr>
      <t>Jan.</t>
    </r>
  </si>
  <si>
    <t>النوع</t>
  </si>
  <si>
    <t>TABLE (36)</t>
  </si>
  <si>
    <t>جدول (36)</t>
  </si>
  <si>
    <t>أقل من 20
Less than 20</t>
  </si>
  <si>
    <t>غير قطريين Non-Qataris</t>
  </si>
  <si>
    <t>قطريون Qataris</t>
  </si>
  <si>
    <t>فئة عمرالأم (بالسنوات)</t>
  </si>
  <si>
    <t>50+</t>
  </si>
  <si>
    <t>45-50</t>
  </si>
  <si>
    <t>45 - 50</t>
  </si>
  <si>
    <t>40-44</t>
  </si>
  <si>
    <t>35-39</t>
  </si>
  <si>
    <t>30-34</t>
  </si>
  <si>
    <t>25-29</t>
  </si>
  <si>
    <t>20-24</t>
  </si>
  <si>
    <t>less than 20</t>
  </si>
  <si>
    <r>
      <rPr>
        <b/>
        <sz val="10"/>
        <rFont val="Arial"/>
        <family val="2"/>
      </rPr>
      <t>أقل من</t>
    </r>
    <r>
      <rPr>
        <b/>
        <sz val="11"/>
        <rFont val="Arial"/>
        <family val="2"/>
      </rPr>
      <t xml:space="preserve"> 20</t>
    </r>
  </si>
  <si>
    <r>
      <t xml:space="preserve">اناث
</t>
    </r>
    <r>
      <rPr>
        <b/>
        <sz val="8"/>
        <rFont val="Arial"/>
        <family val="2"/>
      </rPr>
      <t>F</t>
    </r>
  </si>
  <si>
    <t xml:space="preserve">                         Nationality 
                          &amp; Gender
  Age Group
  of Mother
  (in Years)</t>
  </si>
  <si>
    <t xml:space="preserve">           الجنسية والنوع
 فئة عمرالأم
 (بالسنوات)</t>
  </si>
  <si>
    <t>TABLE (37)</t>
  </si>
  <si>
    <t>جدول (37)</t>
  </si>
  <si>
    <t>المواليد أحياء المسجلون حسب الجنسية والنوع وفئة عمر الأم</t>
  </si>
  <si>
    <t xml:space="preserve">                       Nationality
                            &amp; Gender  
 Municipality</t>
  </si>
  <si>
    <t xml:space="preserve">             الجنسية والنوع
  البلدية</t>
  </si>
  <si>
    <t>TABLE (38)</t>
  </si>
  <si>
    <t>جدول (38)</t>
  </si>
  <si>
    <t>REGISTERED DEATHS BY NATIONALITY, GENDER AND MUNICIPALITY</t>
  </si>
  <si>
    <t>الوفيات المسجلة حسب الجنسية والنوع والبلدية</t>
  </si>
  <si>
    <t>ديسمير
  Dec</t>
  </si>
  <si>
    <t>نوفمبر
  Nov</t>
  </si>
  <si>
    <t>أكتوبر
  Oct</t>
  </si>
  <si>
    <t>سبتمبر
  Sep</t>
  </si>
  <si>
    <t>اغسطس
Aug</t>
  </si>
  <si>
    <t>يوليو
Jul</t>
  </si>
  <si>
    <t>يونيو
Jun</t>
  </si>
  <si>
    <t>مايو
May</t>
  </si>
  <si>
    <t>ابريل
Apr</t>
  </si>
  <si>
    <t>مارس
Mar</t>
  </si>
  <si>
    <t>فبراير
Feb</t>
  </si>
  <si>
    <t>يناير
Jan</t>
  </si>
  <si>
    <t>إناث Females</t>
  </si>
  <si>
    <t>ذكور Males</t>
  </si>
  <si>
    <t>الشهر Month</t>
  </si>
  <si>
    <r>
      <t>المجموع</t>
    </r>
    <r>
      <rPr>
        <b/>
        <sz val="12"/>
        <rFont val="Arial"/>
        <family val="2"/>
      </rPr>
      <t xml:space="preserve">
</t>
    </r>
    <r>
      <rPr>
        <b/>
        <sz val="8"/>
        <rFont val="Arial"/>
        <family val="2"/>
      </rPr>
      <t>Total</t>
    </r>
  </si>
  <si>
    <t>المجموع  Total</t>
  </si>
  <si>
    <r>
      <t xml:space="preserve">غير قطريين </t>
    </r>
    <r>
      <rPr>
        <b/>
        <sz val="9"/>
        <rFont val="Arial"/>
        <family val="2"/>
      </rPr>
      <t>Non-Qataris</t>
    </r>
  </si>
  <si>
    <r>
      <t xml:space="preserve">قطريون </t>
    </r>
    <r>
      <rPr>
        <b/>
        <sz val="9"/>
        <rFont val="Arial"/>
        <family val="2"/>
      </rPr>
      <t>Qataris</t>
    </r>
  </si>
  <si>
    <t>TABLE (39)</t>
  </si>
  <si>
    <t>جدول (39)</t>
  </si>
  <si>
    <t>REGISTERED DEATHS BY NATIONALITY , GENDER AND MONTH</t>
  </si>
  <si>
    <t>الوفيات المسجلة حسب الجنسية والنوع والشهر</t>
  </si>
  <si>
    <t>65+</t>
  </si>
  <si>
    <t>60-64</t>
  </si>
  <si>
    <t>55-59</t>
  </si>
  <si>
    <t>50-54</t>
  </si>
  <si>
    <t>45-49</t>
  </si>
  <si>
    <t>15-19</t>
  </si>
  <si>
    <t>10-14</t>
  </si>
  <si>
    <t>5-9</t>
  </si>
  <si>
    <t>0-4</t>
  </si>
  <si>
    <t>95+</t>
  </si>
  <si>
    <t>95 +</t>
  </si>
  <si>
    <t>90-94</t>
  </si>
  <si>
    <t xml:space="preserve"> 90 - 94</t>
  </si>
  <si>
    <t>85-89</t>
  </si>
  <si>
    <t xml:space="preserve"> 85 - 89</t>
  </si>
  <si>
    <t>80-84</t>
  </si>
  <si>
    <t xml:space="preserve"> 80 - 84</t>
  </si>
  <si>
    <t>75-79</t>
  </si>
  <si>
    <t xml:space="preserve"> 75 - 79</t>
  </si>
  <si>
    <t>70-74</t>
  </si>
  <si>
    <t xml:space="preserve"> 70 - 74</t>
  </si>
  <si>
    <t>65-69</t>
  </si>
  <si>
    <t xml:space="preserve"> 65 - 69</t>
  </si>
  <si>
    <t xml:space="preserve"> 60 - 64</t>
  </si>
  <si>
    <t xml:space="preserve"> 55 - 59</t>
  </si>
  <si>
    <t xml:space="preserve"> 50 - 54</t>
  </si>
  <si>
    <t xml:space="preserve"> 45 - 49</t>
  </si>
  <si>
    <t xml:space="preserve"> 40 - 44</t>
  </si>
  <si>
    <t xml:space="preserve"> 35 - 39</t>
  </si>
  <si>
    <t xml:space="preserve"> 30 - 34</t>
  </si>
  <si>
    <t xml:space="preserve"> 25 - 29</t>
  </si>
  <si>
    <t xml:space="preserve"> 20 - 24</t>
  </si>
  <si>
    <t xml:space="preserve"> 15 - 19</t>
  </si>
  <si>
    <t xml:space="preserve"> 10 - 14</t>
  </si>
  <si>
    <t xml:space="preserve"> 5 - 9</t>
  </si>
  <si>
    <t>Under 1 Year</t>
  </si>
  <si>
    <t>اقل من عام</t>
  </si>
  <si>
    <t xml:space="preserve">                         Nationality
                          &amp; Gender
 Age Group
 (in Years)</t>
  </si>
  <si>
    <t xml:space="preserve">            الجنسية والنوع
  فئة
 العمر (بالسنوات)</t>
  </si>
  <si>
    <t>TABLE (40)</t>
  </si>
  <si>
    <t>جدول (40)</t>
  </si>
  <si>
    <t>REGISTERED DEATHS BY NATIONALITY , GENDER AND AGE GROUP</t>
  </si>
  <si>
    <t>الوفيات المسجلة حسب الجنسية والنوع وفئة العمر</t>
  </si>
  <si>
    <t>الحمل والولادة  والنفاس Pregnancy, childbirth and the puerperium</t>
  </si>
  <si>
    <t>أمراض الجهاز العضلي الهيكلي والنسيج الضام Diseases of the musculoskeletal system and conective tissue</t>
  </si>
  <si>
    <t>أمراض الجلد  والنسيج الخلوي تحت الجلد Diseases of the skin and subcutaneous tissue</t>
  </si>
  <si>
    <t>أمراض الدم وأعضاء تكوين الدم واضطرابات معينة تتضمن اجهزة المناعةDiseases of the blood and blood-forming organs &amp; certain disorders involving the immune mechanism</t>
  </si>
  <si>
    <t>أمراض الجهاز العصبيDiseases of the  nervous system</t>
  </si>
  <si>
    <t xml:space="preserve">أمراض معدية وطفيلية Certain infectious and parasitic diseases </t>
  </si>
  <si>
    <t>حالات معينة تنشا في الفترة حول الولادة Certain conditions originating in perinatal period</t>
  </si>
  <si>
    <t>أمراض الجهاز الهضميDiseases of the digestive system</t>
  </si>
  <si>
    <t>التشوهات الخلقية والعاهات والشذوذ الكروموسومي Symptoms, signs and abnormal clinical and laboratory findings, not elsewhere classified</t>
  </si>
  <si>
    <t>أخرى
Other</t>
  </si>
  <si>
    <t>غير قطريين
Non-Qataris</t>
  </si>
  <si>
    <t>قطريون
Qataris</t>
  </si>
  <si>
    <t>أمراض الجهاز البولي التناسلي
 Diseases of the genitourinary system</t>
  </si>
  <si>
    <t>أمراض الجهاز التنفسي
Diseases of the respiratory system</t>
  </si>
  <si>
    <t>الاسباب الخارجية  للوفاة
 External causes of mortality</t>
  </si>
  <si>
    <t xml:space="preserve"> أمراض الغدد الصماء والتغذية
 Endocrine, nutritional and metabolic diseases</t>
  </si>
  <si>
    <t>أمراض الجهاز الدوري
Diseases of the circulatory system</t>
  </si>
  <si>
    <t>الأورام
 Neoplasms</t>
  </si>
  <si>
    <t>الأعراض والعلامات والنتائج  السريرية  والمعملية التي لم تصنف في مكان اخر
 Symptoms, signs and abnormal clinical and laboratory findings, not elsewhere classified</t>
  </si>
  <si>
    <t>(V01 - Y98)</t>
  </si>
  <si>
    <t>أسباب خارجية للمرض والوفاة</t>
  </si>
  <si>
    <t>(R00 - R99)</t>
  </si>
  <si>
    <t>اعراض وعلامات نتائج اكلينكية معملية غير عادية وغير مصنفة في مكان اخر</t>
  </si>
  <si>
    <t>(Q00 - Q99)</t>
  </si>
  <si>
    <t xml:space="preserve">التشوهات الخلقية والعاهات والشذوذ الكروموسومي
</t>
  </si>
  <si>
    <t>(P00 - P96)</t>
  </si>
  <si>
    <t>حالات معينة تنشأ في فترة ما حول الولادة</t>
  </si>
  <si>
    <t>(O00 - O99)</t>
  </si>
  <si>
    <t>الحمل والولادة والنفاس</t>
  </si>
  <si>
    <t>(N00 - N99)</t>
  </si>
  <si>
    <t xml:space="preserve">امراض الجهاز البولي التناسلي </t>
  </si>
  <si>
    <t>(M00 - M99)</t>
  </si>
  <si>
    <t>امراض الجهاز الهيكلي العضلي والنسيج الضام</t>
  </si>
  <si>
    <t>امراض الجلد والنسيج تحت الجلد</t>
  </si>
  <si>
    <t>(L00 - L99)</t>
  </si>
  <si>
    <t xml:space="preserve">امراض الجهاز الهضمي </t>
  </si>
  <si>
    <t>(k00 - k93)</t>
  </si>
  <si>
    <t>امراض الجهاز التنفسي</t>
  </si>
  <si>
    <t>(J00 - J99)</t>
  </si>
  <si>
    <t>امراض الجهاز الدوري</t>
  </si>
  <si>
    <t>(I00 - I99)</t>
  </si>
  <si>
    <t>امراض الجهاز العصبي</t>
  </si>
  <si>
    <t>(G00 - G99)</t>
  </si>
  <si>
    <t xml:space="preserve">امراض الغدد الصماء والتغذية والتمثيل الغذائي </t>
  </si>
  <si>
    <t>(E00 - F90)</t>
  </si>
  <si>
    <t>امراض الدم واعضاء تكوين الدم واضطرابات معينة تشمل اضطرابات المناعة</t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</si>
  <si>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</si>
  <si>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</si>
  <si>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</si>
  <si>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</si>
  <si>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</si>
  <si>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                                                       Nationality &amp; Gender
              Cause of Death</t>
  </si>
  <si>
    <r>
      <t xml:space="preserve">غير قطريين
</t>
    </r>
    <r>
      <rPr>
        <b/>
        <sz val="8"/>
        <rFont val="Arial"/>
        <family val="2"/>
      </rPr>
      <t>Non-Qataris</t>
    </r>
  </si>
  <si>
    <r>
      <t xml:space="preserve">قطريون
</t>
    </r>
    <r>
      <rPr>
        <b/>
        <sz val="8"/>
        <rFont val="Arial"/>
        <family val="2"/>
      </rPr>
      <t>Qataris</t>
    </r>
  </si>
  <si>
    <t xml:space="preserve">                                       الجنسية والنوع
             سبب الوفاة</t>
  </si>
  <si>
    <t>TABLE (41)</t>
  </si>
  <si>
    <t>جدول (41)</t>
  </si>
  <si>
    <t>REGISTERED DEATHS BY NATIONALITY , GENDER AND CAUSE OF DEATH ( ICD - 10 BASIC LIST )</t>
  </si>
  <si>
    <t>الوفيات المسجلة حسب الجنسية والنوع وسبب الوفاة (المراجعة العاشرة القائمة الأساسية)</t>
  </si>
  <si>
    <t xml:space="preserve">             الجنسية والنوع
 السنة </t>
  </si>
  <si>
    <t>TABLE (42)</t>
  </si>
  <si>
    <t>جدول (42)</t>
  </si>
  <si>
    <t>REGISTERED   INFANT  DEATHS (UNDER ONE YEAR) BY NATIONALITY AND GENDER</t>
  </si>
  <si>
    <t xml:space="preserve"> وفيات الأطفال  الرضع (أقل من عام) المسجلة حسب الجنسية والنوع</t>
  </si>
  <si>
    <t>المجموع العام
G.Total</t>
  </si>
  <si>
    <r>
      <t>المجموع</t>
    </r>
    <r>
      <rPr>
        <b/>
        <sz val="12"/>
        <rFont val="Arial"/>
        <family val="2"/>
      </rPr>
      <t xml:space="preserve">
</t>
    </r>
    <r>
      <rPr>
        <b/>
        <sz val="9"/>
        <rFont val="Arial"/>
        <family val="2"/>
      </rPr>
      <t>Total</t>
    </r>
  </si>
  <si>
    <r>
      <t xml:space="preserve">المجموع  </t>
    </r>
    <r>
      <rPr>
        <b/>
        <sz val="9"/>
        <rFont val="Arial"/>
        <family val="2"/>
      </rPr>
      <t>Total</t>
    </r>
  </si>
  <si>
    <t xml:space="preserve">            الجنسية والنوع
 البلدية</t>
  </si>
  <si>
    <t>TABLE (43)</t>
  </si>
  <si>
    <t>جدول (43)</t>
  </si>
  <si>
    <t>Registered Infant Deaths (Under One Year) By Nationality, Gender And Municipality</t>
  </si>
  <si>
    <t>وفيات الأطفال الرضع (أقل من عام) المسجلة حسب الجنسية والنوع والبلدية</t>
  </si>
  <si>
    <r>
      <t xml:space="preserve">المجموع العام
</t>
    </r>
    <r>
      <rPr>
        <b/>
        <sz val="9"/>
        <rFont val="Arial"/>
        <family val="2"/>
      </rPr>
      <t>G.Total</t>
    </r>
  </si>
  <si>
    <r>
      <t xml:space="preserve">ذكور
</t>
    </r>
    <r>
      <rPr>
        <b/>
        <sz val="9"/>
        <rFont val="Arial"/>
        <family val="2"/>
      </rPr>
      <t>M</t>
    </r>
  </si>
  <si>
    <t xml:space="preserve">             الجنسية والنوع
 الشهر </t>
  </si>
  <si>
    <t>TABLE (44)</t>
  </si>
  <si>
    <t>جدول (44)</t>
  </si>
  <si>
    <t>REGISTERED INFANT DEATHS (UNDER ONE YEAR) 
BY NATIONALITY, GENDER AND MONTH</t>
  </si>
  <si>
    <t>وفيات الأطفال الرضع (أقل من عام) المسجلة حسب الجنسية والنوع والشهر</t>
  </si>
  <si>
    <r>
      <t>11-</t>
    </r>
    <r>
      <rPr>
        <b/>
        <sz val="8"/>
        <rFont val="Arial"/>
        <family val="2"/>
      </rPr>
      <t>Under 1 Year</t>
    </r>
  </si>
  <si>
    <r>
      <t xml:space="preserve">11 - </t>
    </r>
    <r>
      <rPr>
        <b/>
        <sz val="10"/>
        <rFont val="Arial"/>
        <family val="2"/>
      </rPr>
      <t>أقل من عام</t>
    </r>
  </si>
  <si>
    <t>Age in Month</t>
  </si>
  <si>
    <t>العمر بالشهر</t>
  </si>
  <si>
    <t xml:space="preserve"> 28 - 29</t>
  </si>
  <si>
    <t xml:space="preserve"> 21 - 27</t>
  </si>
  <si>
    <t xml:space="preserve"> 14 - 20</t>
  </si>
  <si>
    <t xml:space="preserve"> 7   - 13</t>
  </si>
  <si>
    <t>Under 1 Day</t>
  </si>
  <si>
    <t>أقل من يوم</t>
  </si>
  <si>
    <t>Age in Days</t>
  </si>
  <si>
    <t>العمر بالأيام</t>
  </si>
  <si>
    <r>
      <t xml:space="preserve">المجموع 
</t>
    </r>
    <r>
      <rPr>
        <b/>
        <sz val="8"/>
        <rFont val="Arial"/>
        <family val="2"/>
      </rPr>
      <t>Total</t>
    </r>
  </si>
  <si>
    <t xml:space="preserve">                      Nationality
                        &amp; Gender
  Age</t>
  </si>
  <si>
    <t xml:space="preserve">             الجنسية والنوع
 العمر </t>
  </si>
  <si>
    <t>TABLE (45)</t>
  </si>
  <si>
    <t>جدول (45)</t>
  </si>
  <si>
    <t>REGISTERED INFANT DEATHS (UNDER ONE YEAR) BY NATIONALITY, GENDER AND AGE</t>
  </si>
  <si>
    <t>وفيات الأطفال الرضع (أقل من عام) المسجلة حسب الجنسية والنوع والعمر</t>
  </si>
  <si>
    <t xml:space="preserve">                                الجنسية                                 والنوع
  الشهر</t>
  </si>
  <si>
    <t xml:space="preserve">                                          Nationality
                                            &amp; Gender  
 Month</t>
  </si>
  <si>
    <t xml:space="preserve">                الجنسية                  والنوع
 السنة</t>
  </si>
  <si>
    <t xml:space="preserve">                الشهر      
 البلدية</t>
  </si>
  <si>
    <t>The indicators provided by vital statistics are used as markers to attain short and long term objectives to improve the social and economic situations of all individuals in the society.</t>
  </si>
  <si>
    <t>المجموع العام</t>
  </si>
  <si>
    <t>Grand Total</t>
  </si>
  <si>
    <t>Certain Infectious and Parasitic Diseases</t>
  </si>
  <si>
    <t>Neoplasms</t>
  </si>
  <si>
    <t>Endocrine Nutritional &amp; Metabolic Diseases</t>
  </si>
  <si>
    <t>Diseases of the Nervous System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</si>
  <si>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</si>
  <si>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</si>
  <si>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</si>
  <si>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</si>
  <si>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</si>
  <si>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</si>
  <si>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Certain Conditions Originating in the Perinatal Period</t>
  </si>
  <si>
    <t>Congenital Malformations Deformations &amp; Chromosomal Abnormalities</t>
  </si>
  <si>
    <t>Symptoms Signs &amp; Abnormal Clinical &amp; Laboratory Findings Not Elsewhere Classified</t>
  </si>
  <si>
    <t>External Causes of Morbidity and Mortality</t>
  </si>
  <si>
    <t>REGISTERED LIVE BIRTHS BY NATIONALITY, GENDER AND AGE GROUP OF MOTHER</t>
  </si>
  <si>
    <t>REGISTERED LIVE BIRTHS BY MONTH, GENDER AND MUNICIPALITY</t>
  </si>
  <si>
    <t>(U00-U85)</t>
  </si>
  <si>
    <t>رموز لأغراض خاصة</t>
  </si>
  <si>
    <t>Codes for special purposes</t>
  </si>
  <si>
    <t>Presented in this chapter are the Annual Vital Statistics Reports Published by The National Planning Council  annually.</t>
  </si>
  <si>
    <t>2014 - 2023</t>
  </si>
  <si>
    <t>المواليد أحياء المسجلون حسب الشهر  والنوع والبلدية</t>
  </si>
  <si>
    <t xml:space="preserve">غير مبين </t>
  </si>
  <si>
    <r>
      <t xml:space="preserve"> </t>
    </r>
    <r>
      <rPr>
        <b/>
        <sz val="8"/>
        <rFont val="Arial"/>
        <family val="2"/>
      </rPr>
      <t>Not Stated</t>
    </r>
  </si>
  <si>
    <t xml:space="preserve">المجموع </t>
  </si>
  <si>
    <t xml:space="preserve"> Not Stated</t>
  </si>
  <si>
    <r>
      <t xml:space="preserve">  </t>
    </r>
    <r>
      <rPr>
        <b/>
        <sz val="8"/>
        <rFont val="Arial"/>
        <family val="2"/>
      </rPr>
      <t>Not Stated</t>
    </r>
  </si>
  <si>
    <t xml:space="preserve">  Not Stated</t>
  </si>
  <si>
    <t>(H60–H95)</t>
  </si>
  <si>
    <t>Diseases of the ear and mastoid process</t>
  </si>
  <si>
    <t>أمراض الأذن والناتئ الخشائي</t>
  </si>
  <si>
    <t>(S00–T98)</t>
  </si>
  <si>
    <t>Injury, poisoning and certain other consequences of external causes</t>
  </si>
  <si>
    <t>الإصابات والتسمم وبعض العواقب الأخرى للأسباب الخارجية</t>
  </si>
  <si>
    <t>الإصابات والتسمم وبعض العواقب الأخرى للأسباب الخارجيةInjury, poisoning and certain other consequences of external causes</t>
  </si>
  <si>
    <t>أمراض الأذن والناتئ الخشائيDiseases of the ear and mastoid process</t>
  </si>
  <si>
    <r>
      <t>نسبة الإناث
%</t>
    </r>
    <r>
      <rPr>
        <b/>
        <sz val="8"/>
        <rFont val="Arial"/>
        <family val="2"/>
      </rPr>
      <t>Female</t>
    </r>
  </si>
  <si>
    <t>البيانات المنشورة في هذا الفصل هي نشرة الإحصاءات الحيوية التي يصدرها المجلس الوطني للتخطيط سنوياً</t>
  </si>
  <si>
    <t>ويشمل هذا الفصل بيانات عن الواقعات الحيوية للسكان الخاصة بالمواليد أحياء ،الوفيات ، وفيات الرضع  للعام 2023</t>
  </si>
  <si>
    <t>This chapter contains data on live births, deaths, and infant deaths for 2023.</t>
  </si>
  <si>
    <t>المواليد والوفيات</t>
  </si>
  <si>
    <t xml:space="preserve">BIRTHS AND DEATHS </t>
  </si>
  <si>
    <t>Pregnancy, Childbirth and the Puerperium</t>
  </si>
  <si>
    <t xml:space="preserve">                      Nationality 
                         &amp; Gender
  Year</t>
  </si>
  <si>
    <t xml:space="preserve">                       Nationality
                         &amp; Gender
  Municipality</t>
  </si>
  <si>
    <t xml:space="preserve">                        Nationality
                          &amp; Gender
  Month</t>
  </si>
  <si>
    <t>Diseases of the Blood &amp; Blood Forming Organs &amp; Certain Disorders Involving the Immune Mechanism</t>
  </si>
  <si>
    <t>Vital Statistics is considered as one  of  the main pillars of population statistics. Demographic analysis is a prerequisite to planning for economic and social development.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</si>
</sst>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.00_-;_-* #,##0.00\-;_-* &quot;-&quot;??_-;_-@_-"/>
    <numFmt numFmtId="165" formatCode="0.0"/>
    <numFmt numFmtId="166" formatCode="#,##0.0"/>
    <numFmt numFmtId="167" formatCode="#,##0_ ;\-#,##0\ "/>
    <numFmt numFmtId="168" formatCode="_-* #,##0_-;_-* #,##0\-;_-* &quot;-&quot;??_-;_-@_-"/>
  </numFmts>
  <fonts count="43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  <charset val="178"/>
    </font>
    <font>
      <sz val="10"/>
      <name val="Arial"/>
      <family val="2"/>
      <charset val="178"/>
    </font>
    <font>
      <b/>
      <sz val="11"/>
      <name val="Arial"/>
      <family val="2"/>
      <charset val="178"/>
    </font>
    <font>
      <sz val="8"/>
      <name val="Arial"/>
      <family val="2"/>
      <charset val="178"/>
    </font>
    <font>
      <sz val="8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  <charset val="178"/>
    </font>
    <font>
      <b/>
      <sz val="10"/>
      <color indexed="10"/>
      <name val="Arial"/>
      <family val="2"/>
      <charset val="178"/>
    </font>
    <font>
      <b/>
      <sz val="12"/>
      <name val="Arial"/>
      <family val="2"/>
    </font>
    <font>
      <b/>
      <sz val="8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color indexed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1"/>
      <color theme="1"/>
      <name val="Arial"/>
      <family val="2"/>
      <scheme val="minor"/>
    </font>
    <font>
      <b/>
      <sz val="48"/>
      <color indexed="12"/>
      <name val="AGA Arabesque Desktop"/>
      <charset val="2"/>
    </font>
    <font>
      <b/>
      <sz val="24"/>
      <name val="Arial"/>
      <family val="2"/>
    </font>
    <font>
      <sz val="22"/>
      <name val="Arial"/>
      <family val="2"/>
    </font>
    <font>
      <sz val="10"/>
      <color indexed="12"/>
      <name val="Arial"/>
      <family val="2"/>
    </font>
    <font>
      <b/>
      <sz val="16"/>
      <name val="Sakkal Majalla"/>
    </font>
    <font>
      <b/>
      <sz val="13"/>
      <name val="Sakkal Majalla"/>
    </font>
    <font>
      <b/>
      <sz val="14"/>
      <name val="Traditional Arabic"/>
      <family val="1"/>
    </font>
    <font>
      <b/>
      <sz val="14"/>
      <color indexed="10"/>
      <name val="Arial"/>
      <family val="2"/>
    </font>
    <font>
      <b/>
      <sz val="14"/>
      <color indexed="10"/>
      <name val="Traditional Arabic"/>
      <family val="1"/>
    </font>
    <font>
      <sz val="10"/>
      <color indexed="10"/>
      <name val="Arial"/>
      <family val="2"/>
    </font>
    <font>
      <b/>
      <sz val="10"/>
      <name val="Arial"/>
      <family val="2"/>
      <charset val="178"/>
    </font>
    <font>
      <sz val="10"/>
      <color indexed="10"/>
      <name val="Arial"/>
      <family val="2"/>
      <charset val="178"/>
    </font>
    <font>
      <sz val="14"/>
      <name val="Arial"/>
      <family val="2"/>
      <charset val="178"/>
    </font>
    <font>
      <sz val="11"/>
      <name val="Calibri"/>
      <family val="2"/>
    </font>
    <font>
      <sz val="12"/>
      <name val="Arial"/>
      <family val="2"/>
    </font>
    <font>
      <b/>
      <sz val="12"/>
      <name val="Sakkal Majalla"/>
    </font>
    <font>
      <b/>
      <sz val="10"/>
      <name val="Arial Black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97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 diagonalUp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auto="1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n">
        <color auto="1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indexed="6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0"/>
      </right>
      <top style="thin">
        <color indexed="64"/>
      </top>
      <bottom style="thin">
        <color indexed="64"/>
      </bottom>
      <diagonal/>
    </border>
    <border>
      <left style="medium">
        <color indexed="60"/>
      </left>
      <right/>
      <top/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 style="thin">
        <color indexed="64"/>
      </top>
      <bottom/>
      <diagonal/>
    </border>
    <border>
      <left/>
      <right style="medium">
        <color indexed="60"/>
      </right>
      <top style="thin">
        <color indexed="64"/>
      </top>
      <bottom/>
      <diagonal/>
    </border>
    <border>
      <left style="medium">
        <color indexed="60"/>
      </left>
      <right/>
      <top/>
      <bottom style="thin">
        <color indexed="64"/>
      </bottom>
      <diagonal/>
    </border>
    <border>
      <left/>
      <right style="medium">
        <color indexed="60"/>
      </right>
      <top/>
      <bottom style="thin">
        <color indexed="64"/>
      </bottom>
      <diagonal/>
    </border>
    <border>
      <left style="medium">
        <color theme="0"/>
      </left>
      <right/>
      <top style="thin">
        <color auto="1"/>
      </top>
      <bottom style="thin">
        <color auto="1"/>
      </bottom>
      <diagonal/>
    </border>
    <border diagonalDown="1">
      <left/>
      <right/>
      <top/>
      <bottom style="thin">
        <color indexed="64"/>
      </bottom>
      <diagonal style="medium">
        <color theme="0"/>
      </diagonal>
    </border>
    <border diagonalDown="1">
      <left style="thick">
        <color theme="0"/>
      </left>
      <right/>
      <top/>
      <bottom style="thin">
        <color indexed="64"/>
      </bottom>
      <diagonal style="medium">
        <color theme="0"/>
      </diagonal>
    </border>
    <border diagonalUp="1">
      <left/>
      <right style="thick">
        <color theme="0"/>
      </right>
      <top/>
      <bottom style="thin">
        <color indexed="64"/>
      </bottom>
      <diagonal style="thick">
        <color theme="0"/>
      </diagonal>
    </border>
    <border diagonalUp="1">
      <left/>
      <right/>
      <top/>
      <bottom style="thin">
        <color indexed="64"/>
      </bottom>
      <diagonal style="thick">
        <color theme="0"/>
      </diagonal>
    </border>
    <border diagonalDown="1">
      <left/>
      <right/>
      <top/>
      <bottom/>
      <diagonal style="medium">
        <color theme="0"/>
      </diagonal>
    </border>
    <border diagonalDown="1">
      <left style="thick">
        <color theme="0"/>
      </left>
      <right/>
      <top/>
      <bottom/>
      <diagonal style="medium">
        <color theme="0"/>
      </diagonal>
    </border>
    <border diagonalUp="1">
      <left/>
      <right style="thick">
        <color theme="0"/>
      </right>
      <top/>
      <bottom/>
      <diagonal style="thick">
        <color theme="0"/>
      </diagonal>
    </border>
    <border diagonalUp="1">
      <left/>
      <right/>
      <top/>
      <bottom/>
      <diagonal style="thick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 style="thick">
        <color theme="0"/>
      </left>
      <right/>
      <top style="thin">
        <color indexed="64"/>
      </top>
      <bottom/>
      <diagonal style="medium">
        <color theme="0"/>
      </diagonal>
    </border>
    <border diagonalUp="1">
      <left/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/>
      <right/>
      <top style="thin">
        <color indexed="64"/>
      </top>
      <bottom/>
      <diagonal style="thick">
        <color theme="0"/>
      </diagonal>
    </border>
    <border>
      <left style="medium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n">
        <color auto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/>
      <bottom style="thin">
        <color theme="1"/>
      </bottom>
      <diagonal/>
    </border>
    <border>
      <left/>
      <right style="thick">
        <color theme="0"/>
      </right>
      <top/>
      <bottom style="thin">
        <color theme="1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/>
      <bottom style="thin">
        <color auto="1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</borders>
  <cellStyleXfs count="42">
    <xf numFmtId="0" fontId="0" fillId="0" borderId="0"/>
    <xf numFmtId="0" fontId="13" fillId="0" borderId="0" applyAlignment="0">
      <alignment horizontal="centerContinuous" vertical="center"/>
    </xf>
    <xf numFmtId="0" fontId="13" fillId="0" borderId="0" applyAlignment="0">
      <alignment horizontal="centerContinuous" vertical="center"/>
    </xf>
    <xf numFmtId="0" fontId="14" fillId="0" borderId="0" applyAlignment="0">
      <alignment horizontal="centerContinuous" vertical="center"/>
    </xf>
    <xf numFmtId="0" fontId="14" fillId="0" borderId="0" applyAlignment="0">
      <alignment horizontal="centerContinuous" vertical="center"/>
    </xf>
    <xf numFmtId="0" fontId="15" fillId="2" borderId="1">
      <alignment horizontal="right" vertical="center" wrapText="1"/>
    </xf>
    <xf numFmtId="0" fontId="11" fillId="2" borderId="1">
      <alignment horizontal="right" vertical="center" wrapText="1"/>
    </xf>
    <xf numFmtId="1" fontId="16" fillId="2" borderId="2">
      <alignment horizontal="left" vertical="center" wrapText="1"/>
    </xf>
    <xf numFmtId="1" fontId="3" fillId="2" borderId="3">
      <alignment horizontal="center" vertical="center"/>
    </xf>
    <xf numFmtId="0" fontId="5" fillId="2" borderId="3">
      <alignment horizontal="center" vertical="center" wrapText="1"/>
    </xf>
    <xf numFmtId="0" fontId="12" fillId="2" borderId="3">
      <alignment horizontal="center" vertical="center" wrapText="1"/>
    </xf>
    <xf numFmtId="0" fontId="2" fillId="0" borderId="0">
      <alignment horizontal="center" vertical="center" readingOrder="2"/>
    </xf>
    <xf numFmtId="0" fontId="22" fillId="0" borderId="0">
      <alignment horizontal="center" vertical="center" readingOrder="2"/>
    </xf>
    <xf numFmtId="0" fontId="6" fillId="0" borderId="0">
      <alignment horizontal="left" vertical="center"/>
    </xf>
    <xf numFmtId="0" fontId="19" fillId="0" borderId="0"/>
    <xf numFmtId="0" fontId="19" fillId="0" borderId="0"/>
    <xf numFmtId="0" fontId="10" fillId="0" borderId="0">
      <alignment horizontal="right" vertical="center"/>
    </xf>
    <xf numFmtId="0" fontId="17" fillId="0" borderId="0">
      <alignment horizontal="left" vertical="center"/>
    </xf>
    <xf numFmtId="0" fontId="15" fillId="0" borderId="0">
      <alignment horizontal="right" vertical="center"/>
    </xf>
    <xf numFmtId="0" fontId="11" fillId="0" borderId="0">
      <alignment horizontal="right" vertical="center"/>
    </xf>
    <xf numFmtId="0" fontId="2" fillId="0" borderId="0">
      <alignment horizontal="left" vertical="center"/>
    </xf>
    <xf numFmtId="0" fontId="19" fillId="0" borderId="0">
      <alignment horizontal="left" vertical="center"/>
    </xf>
    <xf numFmtId="0" fontId="19" fillId="0" borderId="0">
      <alignment horizontal="left" vertical="center"/>
    </xf>
    <xf numFmtId="0" fontId="22" fillId="0" borderId="0">
      <alignment horizontal="left" vertical="center"/>
    </xf>
    <xf numFmtId="0" fontId="9" fillId="2" borderId="3" applyAlignment="0">
      <alignment horizontal="center" vertical="center"/>
    </xf>
    <xf numFmtId="0" fontId="10" fillId="0" borderId="4">
      <alignment horizontal="right" vertical="center" indent="1"/>
    </xf>
    <xf numFmtId="0" fontId="15" fillId="2" borderId="4">
      <alignment horizontal="right" vertical="center" wrapText="1" indent="1" readingOrder="2"/>
    </xf>
    <xf numFmtId="0" fontId="11" fillId="2" borderId="4">
      <alignment horizontal="right" vertical="center" wrapText="1" indent="1" readingOrder="2"/>
    </xf>
    <xf numFmtId="0" fontId="4" fillId="0" borderId="4">
      <alignment horizontal="right" vertical="center" indent="1"/>
    </xf>
    <xf numFmtId="0" fontId="4" fillId="2" borderId="4">
      <alignment horizontal="left" vertical="center" wrapText="1" indent="1"/>
    </xf>
    <xf numFmtId="0" fontId="4" fillId="0" borderId="5">
      <alignment horizontal="left" vertical="center"/>
    </xf>
    <xf numFmtId="0" fontId="4" fillId="0" borderId="6">
      <alignment horizontal="left" vertical="center"/>
    </xf>
    <xf numFmtId="0" fontId="2" fillId="0" borderId="0"/>
    <xf numFmtId="0" fontId="2" fillId="0" borderId="0">
      <alignment horizontal="left" vertical="center"/>
    </xf>
    <xf numFmtId="0" fontId="9" fillId="2" borderId="3" applyAlignment="0">
      <alignment horizontal="center" vertical="center"/>
    </xf>
    <xf numFmtId="0" fontId="1" fillId="0" borderId="0"/>
    <xf numFmtId="0" fontId="13" fillId="0" borderId="0" applyAlignment="0">
      <alignment horizontal="centerContinuous" vertical="center"/>
    </xf>
    <xf numFmtId="0" fontId="14" fillId="0" borderId="0" applyAlignment="0">
      <alignment horizontal="centerContinuous" vertical="center"/>
    </xf>
    <xf numFmtId="0" fontId="17" fillId="0" borderId="0">
      <alignment horizontal="left" vertical="center"/>
    </xf>
    <xf numFmtId="0" fontId="2" fillId="0" borderId="0"/>
    <xf numFmtId="0" fontId="24" fillId="0" borderId="0"/>
    <xf numFmtId="164" fontId="2" fillId="0" borderId="0" applyFont="0" applyFill="0" applyBorder="0" applyAlignment="0" applyProtection="0"/>
  </cellStyleXfs>
  <cellXfs count="483">
    <xf numFmtId="0" fontId="0" fillId="0" borderId="0" xfId="0"/>
    <xf numFmtId="0" fontId="2" fillId="0" borderId="0" xfId="0" applyFont="1"/>
    <xf numFmtId="0" fontId="8" fillId="3" borderId="9" xfId="29" applyFont="1" applyFill="1" applyBorder="1" applyAlignment="1">
      <alignment horizontal="center" vertical="center" wrapText="1"/>
    </xf>
    <xf numFmtId="0" fontId="11" fillId="4" borderId="0" xfId="3" applyFont="1" applyFill="1" applyAlignment="1">
      <alignment horizontal="center" vertical="center"/>
    </xf>
    <xf numFmtId="3" fontId="8" fillId="4" borderId="17" xfId="25" applyNumberFormat="1" applyFont="1" applyFill="1" applyBorder="1">
      <alignment horizontal="right" vertical="center" indent="1"/>
    </xf>
    <xf numFmtId="3" fontId="8" fillId="3" borderId="16" xfId="25" applyNumberFormat="1" applyFont="1" applyFill="1" applyBorder="1">
      <alignment horizontal="right" vertical="center" indent="1"/>
    </xf>
    <xf numFmtId="0" fontId="8" fillId="3" borderId="26" xfId="29" applyFont="1" applyFill="1" applyBorder="1" applyAlignment="1">
      <alignment horizontal="center" vertical="center" wrapText="1"/>
    </xf>
    <xf numFmtId="3" fontId="8" fillId="4" borderId="16" xfId="25" applyNumberFormat="1" applyFont="1" applyFill="1" applyBorder="1">
      <alignment horizontal="right" vertical="center" indent="1"/>
    </xf>
    <xf numFmtId="0" fontId="8" fillId="4" borderId="26" xfId="29" applyFont="1" applyFill="1" applyBorder="1" applyAlignment="1">
      <alignment horizontal="center" vertical="center" wrapText="1"/>
    </xf>
    <xf numFmtId="0" fontId="8" fillId="4" borderId="10" xfId="29" applyFont="1" applyFill="1" applyBorder="1">
      <alignment horizontal="left" vertical="center" wrapText="1" indent="1"/>
    </xf>
    <xf numFmtId="0" fontId="8" fillId="3" borderId="9" xfId="29" applyFont="1" applyFill="1" applyBorder="1">
      <alignment horizontal="left" vertical="center" wrapText="1" indent="1"/>
    </xf>
    <xf numFmtId="0" fontId="8" fillId="4" borderId="9" xfId="29" applyFont="1" applyFill="1" applyBorder="1" applyAlignment="1">
      <alignment horizontal="center" vertical="center" wrapText="1"/>
    </xf>
    <xf numFmtId="0" fontId="8" fillId="3" borderId="12" xfId="29" applyFont="1" applyFill="1" applyBorder="1" applyAlignment="1">
      <alignment horizontal="center" vertical="center" wrapText="1"/>
    </xf>
    <xf numFmtId="0" fontId="8" fillId="3" borderId="12" xfId="29" applyFont="1" applyFill="1" applyBorder="1">
      <alignment horizontal="left" vertical="center" wrapText="1" indent="1"/>
    </xf>
    <xf numFmtId="0" fontId="11" fillId="4" borderId="0" xfId="19" applyFill="1">
      <alignment horizontal="right" vertical="center"/>
    </xf>
    <xf numFmtId="0" fontId="2" fillId="0" borderId="0" xfId="39"/>
    <xf numFmtId="0" fontId="8" fillId="3" borderId="15" xfId="9" applyFont="1" applyFill="1" applyBorder="1">
      <alignment horizontal="center" vertical="center" wrapText="1"/>
    </xf>
    <xf numFmtId="0" fontId="25" fillId="0" borderId="0" xfId="39" applyFont="1" applyAlignment="1">
      <alignment horizontal="center" vertical="center" wrapText="1"/>
    </xf>
    <xf numFmtId="0" fontId="26" fillId="0" borderId="0" xfId="39" applyFont="1" applyAlignment="1">
      <alignment horizontal="center" vertical="center" wrapText="1"/>
    </xf>
    <xf numFmtId="0" fontId="2" fillId="0" borderId="0" xfId="39" applyAlignment="1">
      <alignment vertical="center"/>
    </xf>
    <xf numFmtId="0" fontId="2" fillId="0" borderId="0" xfId="39" applyAlignment="1">
      <alignment horizontal="justify" vertical="center"/>
    </xf>
    <xf numFmtId="0" fontId="28" fillId="0" borderId="0" xfId="39" applyFont="1" applyAlignment="1">
      <alignment vertical="center"/>
    </xf>
    <xf numFmtId="0" fontId="31" fillId="0" borderId="0" xfId="39" applyFont="1" applyAlignment="1">
      <alignment vertical="center"/>
    </xf>
    <xf numFmtId="0" fontId="32" fillId="0" borderId="0" xfId="39" applyFont="1" applyAlignment="1">
      <alignment vertical="top" wrapText="1"/>
    </xf>
    <xf numFmtId="0" fontId="33" fillId="0" borderId="0" xfId="39" applyFont="1" applyAlignment="1">
      <alignment vertical="top"/>
    </xf>
    <xf numFmtId="0" fontId="34" fillId="0" borderId="0" xfId="39" applyFont="1" applyAlignment="1">
      <alignment horizontal="justify" vertical="top" wrapText="1"/>
    </xf>
    <xf numFmtId="0" fontId="4" fillId="0" borderId="0" xfId="32" applyFont="1" applyAlignment="1">
      <alignment vertical="center"/>
    </xf>
    <xf numFmtId="0" fontId="4" fillId="0" borderId="0" xfId="32" applyFont="1" applyAlignment="1">
      <alignment horizontal="left" vertical="center"/>
    </xf>
    <xf numFmtId="0" fontId="2" fillId="0" borderId="0" xfId="32" applyAlignment="1">
      <alignment horizontal="center"/>
    </xf>
    <xf numFmtId="3" fontId="2" fillId="0" borderId="0" xfId="32" applyNumberFormat="1" applyAlignment="1">
      <alignment horizontal="center"/>
    </xf>
    <xf numFmtId="0" fontId="2" fillId="0" borderId="0" xfId="32" applyAlignment="1">
      <alignment horizontal="center" vertical="center" wrapText="1"/>
    </xf>
    <xf numFmtId="0" fontId="2" fillId="0" borderId="0" xfId="32" applyAlignment="1">
      <alignment horizontal="center" vertical="center"/>
    </xf>
    <xf numFmtId="3" fontId="4" fillId="0" borderId="0" xfId="28" applyNumberFormat="1" applyBorder="1">
      <alignment horizontal="right" vertical="center" indent="1"/>
    </xf>
    <xf numFmtId="0" fontId="2" fillId="0" borderId="0" xfId="27" applyFont="1" applyFill="1" applyBorder="1" applyAlignment="1">
      <alignment horizontal="right" vertical="center" readingOrder="2"/>
    </xf>
    <xf numFmtId="0" fontId="4" fillId="0" borderId="0" xfId="32" applyFont="1" applyAlignment="1">
      <alignment horizontal="center" vertical="center"/>
    </xf>
    <xf numFmtId="0" fontId="13" fillId="0" borderId="0" xfId="1" applyAlignment="1">
      <alignment vertical="center"/>
    </xf>
    <xf numFmtId="0" fontId="35" fillId="0" borderId="0" xfId="32" applyFont="1" applyAlignment="1">
      <alignment horizontal="center" vertical="center"/>
    </xf>
    <xf numFmtId="165" fontId="4" fillId="0" borderId="0" xfId="32" applyNumberFormat="1" applyFont="1" applyAlignment="1">
      <alignment vertical="center"/>
    </xf>
    <xf numFmtId="1" fontId="35" fillId="0" borderId="0" xfId="32" applyNumberFormat="1" applyFont="1" applyAlignment="1">
      <alignment horizontal="center" vertical="center"/>
    </xf>
    <xf numFmtId="0" fontId="8" fillId="4" borderId="0" xfId="33" applyFont="1" applyFill="1">
      <alignment horizontal="left" vertical="center"/>
    </xf>
    <xf numFmtId="1" fontId="35" fillId="4" borderId="0" xfId="32" applyNumberFormat="1" applyFont="1" applyFill="1" applyAlignment="1">
      <alignment horizontal="center" vertical="center"/>
    </xf>
    <xf numFmtId="0" fontId="23" fillId="0" borderId="0" xfId="32" applyFont="1" applyAlignment="1">
      <alignment vertical="center"/>
    </xf>
    <xf numFmtId="1" fontId="4" fillId="0" borderId="0" xfId="32" applyNumberFormat="1" applyFont="1" applyAlignment="1">
      <alignment vertical="center"/>
    </xf>
    <xf numFmtId="1" fontId="4" fillId="0" borderId="0" xfId="32" applyNumberFormat="1" applyFont="1" applyAlignment="1">
      <alignment horizontal="left" vertical="center"/>
    </xf>
    <xf numFmtId="1" fontId="36" fillId="0" borderId="0" xfId="32" applyNumberFormat="1" applyFont="1" applyAlignment="1">
      <alignment vertical="center"/>
    </xf>
    <xf numFmtId="1" fontId="4" fillId="0" borderId="0" xfId="32" applyNumberFormat="1" applyFont="1" applyAlignment="1">
      <alignment horizontal="center" vertical="center"/>
    </xf>
    <xf numFmtId="3" fontId="8" fillId="3" borderId="8" xfId="25" applyNumberFormat="1" applyFont="1" applyFill="1" applyBorder="1">
      <alignment horizontal="right" vertical="center" indent="1"/>
    </xf>
    <xf numFmtId="3" fontId="2" fillId="3" borderId="8" xfId="28" applyNumberFormat="1" applyFont="1" applyFill="1" applyBorder="1">
      <alignment horizontal="right" vertical="center" indent="1"/>
    </xf>
    <xf numFmtId="3" fontId="8" fillId="3" borderId="9" xfId="25" applyNumberFormat="1" applyFont="1" applyFill="1" applyBorder="1">
      <alignment horizontal="right" vertical="center" indent="1"/>
    </xf>
    <xf numFmtId="3" fontId="2" fillId="3" borderId="9" xfId="28" applyNumberFormat="1" applyFont="1" applyFill="1" applyBorder="1">
      <alignment horizontal="right" vertical="center" indent="1"/>
    </xf>
    <xf numFmtId="1" fontId="9" fillId="4" borderId="0" xfId="32" applyNumberFormat="1" applyFont="1" applyFill="1" applyAlignment="1">
      <alignment horizontal="centerContinuous" vertical="center"/>
    </xf>
    <xf numFmtId="1" fontId="3" fillId="4" borderId="0" xfId="32" applyNumberFormat="1" applyFont="1" applyFill="1" applyAlignment="1">
      <alignment horizontal="centerContinuous" vertical="center"/>
    </xf>
    <xf numFmtId="1" fontId="37" fillId="0" borderId="0" xfId="32" applyNumberFormat="1" applyFont="1" applyAlignment="1">
      <alignment vertical="center"/>
    </xf>
    <xf numFmtId="1" fontId="23" fillId="0" borderId="0" xfId="32" applyNumberFormat="1" applyFont="1" applyAlignment="1">
      <alignment vertical="center"/>
    </xf>
    <xf numFmtId="1" fontId="4" fillId="0" borderId="0" xfId="32" applyNumberFormat="1" applyFont="1" applyAlignment="1">
      <alignment horizontal="right" vertical="center"/>
    </xf>
    <xf numFmtId="0" fontId="8" fillId="3" borderId="45" xfId="34" applyFont="1" applyFill="1" applyBorder="1" applyAlignment="1">
      <alignment horizontal="center" vertical="center"/>
    </xf>
    <xf numFmtId="3" fontId="8" fillId="3" borderId="11" xfId="28" applyNumberFormat="1" applyFont="1" applyFill="1" applyBorder="1">
      <alignment horizontal="right" vertical="center" indent="1"/>
    </xf>
    <xf numFmtId="0" fontId="8" fillId="3" borderId="46" xfId="34" applyFont="1" applyFill="1" applyBorder="1" applyAlignment="1">
      <alignment horizontal="center" vertical="center"/>
    </xf>
    <xf numFmtId="0" fontId="8" fillId="4" borderId="12" xfId="29" applyFont="1" applyFill="1" applyBorder="1">
      <alignment horizontal="left" vertical="center" wrapText="1" indent="1"/>
    </xf>
    <xf numFmtId="0" fontId="18" fillId="4" borderId="47" xfId="29" applyFont="1" applyFill="1" applyBorder="1" applyAlignment="1">
      <alignment horizontal="right" vertical="center" wrapText="1" indent="2" readingOrder="2"/>
    </xf>
    <xf numFmtId="165" fontId="8" fillId="3" borderId="9" xfId="25" applyNumberFormat="1" applyFont="1" applyFill="1" applyBorder="1">
      <alignment horizontal="right" vertical="center" indent="1"/>
    </xf>
    <xf numFmtId="3" fontId="2" fillId="3" borderId="16" xfId="28" applyNumberFormat="1" applyFont="1" applyFill="1" applyBorder="1">
      <alignment horizontal="right" vertical="center" indent="1"/>
    </xf>
    <xf numFmtId="0" fontId="18" fillId="3" borderId="48" xfId="29" applyFont="1" applyFill="1" applyBorder="1" applyAlignment="1">
      <alignment horizontal="right" vertical="center" wrapText="1" indent="2" readingOrder="2"/>
    </xf>
    <xf numFmtId="3" fontId="8" fillId="4" borderId="9" xfId="25" applyNumberFormat="1" applyFont="1" applyFill="1" applyBorder="1">
      <alignment horizontal="right" vertical="center" indent="1"/>
    </xf>
    <xf numFmtId="165" fontId="8" fillId="4" borderId="9" xfId="25" applyNumberFormat="1" applyFont="1" applyFill="1" applyBorder="1">
      <alignment horizontal="right" vertical="center" indent="1"/>
    </xf>
    <xf numFmtId="3" fontId="2" fillId="4" borderId="18" xfId="28" applyNumberFormat="1" applyFont="1" applyFill="1" applyBorder="1">
      <alignment horizontal="right" vertical="center" indent="1"/>
    </xf>
    <xf numFmtId="3" fontId="2" fillId="4" borderId="9" xfId="28" applyNumberFormat="1" applyFont="1" applyFill="1" applyBorder="1">
      <alignment horizontal="right" vertical="center" indent="1"/>
    </xf>
    <xf numFmtId="0" fontId="18" fillId="4" borderId="48" xfId="29" applyFont="1" applyFill="1" applyBorder="1" applyAlignment="1">
      <alignment horizontal="right" vertical="center" wrapText="1" indent="2" readingOrder="2"/>
    </xf>
    <xf numFmtId="3" fontId="2" fillId="4" borderId="16" xfId="28" applyNumberFormat="1" applyFont="1" applyFill="1" applyBorder="1">
      <alignment horizontal="right" vertical="center" indent="1"/>
    </xf>
    <xf numFmtId="3" fontId="8" fillId="4" borderId="13" xfId="25" applyNumberFormat="1" applyFont="1" applyFill="1" applyBorder="1">
      <alignment horizontal="right" vertical="center" indent="1"/>
    </xf>
    <xf numFmtId="165" fontId="8" fillId="4" borderId="13" xfId="25" applyNumberFormat="1" applyFont="1" applyFill="1" applyBorder="1">
      <alignment horizontal="right" vertical="center" indent="1"/>
    </xf>
    <xf numFmtId="3" fontId="2" fillId="4" borderId="28" xfId="28" applyNumberFormat="1" applyFont="1" applyFill="1" applyBorder="1">
      <alignment horizontal="right" vertical="center" indent="1"/>
    </xf>
    <xf numFmtId="3" fontId="2" fillId="4" borderId="13" xfId="28" applyNumberFormat="1" applyFont="1" applyFill="1" applyBorder="1">
      <alignment horizontal="right" vertical="center" indent="1"/>
    </xf>
    <xf numFmtId="0" fontId="18" fillId="4" borderId="49" xfId="29" applyFont="1" applyFill="1" applyBorder="1" applyAlignment="1">
      <alignment horizontal="right" vertical="center" wrapText="1" indent="2" readingOrder="2"/>
    </xf>
    <xf numFmtId="0" fontId="12" fillId="3" borderId="8" xfId="29" applyFont="1" applyFill="1" applyBorder="1" applyAlignment="1">
      <alignment horizontal="center" vertical="center" wrapText="1"/>
    </xf>
    <xf numFmtId="3" fontId="8" fillId="3" borderId="35" xfId="28" applyNumberFormat="1" applyFont="1" applyFill="1" applyBorder="1">
      <alignment horizontal="right" vertical="center" indent="1"/>
    </xf>
    <xf numFmtId="0" fontId="8" fillId="3" borderId="8" xfId="27" applyFont="1" applyFill="1" applyBorder="1" applyAlignment="1">
      <alignment horizontal="center" vertical="center" wrapText="1" readingOrder="2"/>
    </xf>
    <xf numFmtId="0" fontId="12" fillId="3" borderId="9" xfId="29" applyFont="1" applyFill="1" applyBorder="1" applyAlignment="1">
      <alignment horizontal="center" vertical="center" wrapText="1"/>
    </xf>
    <xf numFmtId="3" fontId="8" fillId="3" borderId="10" xfId="28" applyNumberFormat="1" applyFont="1" applyFill="1" applyBorder="1">
      <alignment horizontal="right" vertical="center" indent="1"/>
    </xf>
    <xf numFmtId="3" fontId="8" fillId="3" borderId="13" xfId="28" applyNumberFormat="1" applyFont="1" applyFill="1" applyBorder="1">
      <alignment horizontal="right" vertical="center" indent="1"/>
    </xf>
    <xf numFmtId="0" fontId="8" fillId="3" borderId="9" xfId="27" applyFont="1" applyFill="1" applyBorder="1" applyAlignment="1">
      <alignment horizontal="center" vertical="center" wrapText="1" readingOrder="2"/>
    </xf>
    <xf numFmtId="0" fontId="12" fillId="3" borderId="13" xfId="29" applyFont="1" applyFill="1" applyBorder="1" applyAlignment="1">
      <alignment horizontal="center" vertical="center" wrapText="1"/>
    </xf>
    <xf numFmtId="0" fontId="8" fillId="3" borderId="13" xfId="27" applyFont="1" applyFill="1" applyBorder="1" applyAlignment="1">
      <alignment horizontal="center" vertical="center" wrapText="1" readingOrder="2"/>
    </xf>
    <xf numFmtId="0" fontId="12" fillId="4" borderId="12" xfId="29" applyFont="1" applyFill="1" applyBorder="1" applyAlignment="1">
      <alignment horizontal="center" vertical="center" wrapText="1"/>
    </xf>
    <xf numFmtId="3" fontId="8" fillId="4" borderId="12" xfId="25" applyNumberFormat="1" applyFont="1" applyFill="1" applyBorder="1">
      <alignment horizontal="right" vertical="center" indent="1"/>
    </xf>
    <xf numFmtId="0" fontId="8" fillId="4" borderId="12" xfId="27" applyFont="1" applyFill="1" applyBorder="1" applyAlignment="1">
      <alignment horizontal="center" vertical="center" wrapText="1" readingOrder="2"/>
    </xf>
    <xf numFmtId="0" fontId="12" fillId="4" borderId="9" xfId="29" applyFont="1" applyFill="1" applyBorder="1" applyAlignment="1">
      <alignment horizontal="center" vertical="center" wrapText="1"/>
    </xf>
    <xf numFmtId="3" fontId="8" fillId="4" borderId="10" xfId="28" applyNumberFormat="1" applyFont="1" applyFill="1" applyBorder="1">
      <alignment horizontal="right" vertical="center" indent="1"/>
    </xf>
    <xf numFmtId="3" fontId="4" fillId="4" borderId="9" xfId="28" applyNumberFormat="1" applyFill="1" applyBorder="1">
      <alignment horizontal="right" vertical="center" indent="1"/>
    </xf>
    <xf numFmtId="0" fontId="8" fillId="4" borderId="9" xfId="27" applyFont="1" applyFill="1" applyBorder="1" applyAlignment="1">
      <alignment horizontal="center" vertical="center" wrapText="1" readingOrder="2"/>
    </xf>
    <xf numFmtId="3" fontId="4" fillId="4" borderId="10" xfId="28" applyNumberFormat="1" applyFill="1" applyBorder="1">
      <alignment horizontal="right" vertical="center" indent="1"/>
    </xf>
    <xf numFmtId="0" fontId="38" fillId="0" borderId="0" xfId="0" applyFont="1" applyAlignment="1">
      <alignment vertical="center" wrapText="1"/>
    </xf>
    <xf numFmtId="3" fontId="4" fillId="3" borderId="9" xfId="28" applyNumberFormat="1" applyFill="1" applyBorder="1">
      <alignment horizontal="right" vertical="center" indent="1"/>
    </xf>
    <xf numFmtId="0" fontId="8" fillId="4" borderId="10" xfId="27" applyFont="1" applyFill="1" applyBorder="1" applyAlignment="1">
      <alignment horizontal="center" vertical="center" wrapText="1" readingOrder="2"/>
    </xf>
    <xf numFmtId="0" fontId="12" fillId="4" borderId="10" xfId="29" applyFont="1" applyFill="1" applyBorder="1" applyAlignment="1">
      <alignment horizontal="center" vertical="center" wrapText="1"/>
    </xf>
    <xf numFmtId="0" fontId="16" fillId="3" borderId="50" xfId="9" applyFont="1" applyFill="1" applyBorder="1" applyAlignment="1">
      <alignment horizontal="left" vertical="center" wrapText="1" readingOrder="1"/>
    </xf>
    <xf numFmtId="0" fontId="16" fillId="3" borderId="11" xfId="9" applyFont="1" applyFill="1" applyBorder="1" applyAlignment="1">
      <alignment horizontal="center" vertical="center" wrapText="1" readingOrder="1"/>
    </xf>
    <xf numFmtId="0" fontId="18" fillId="3" borderId="11" xfId="34" applyFont="1" applyFill="1" applyBorder="1" applyAlignment="1">
      <alignment horizontal="center" vertical="center" wrapText="1" readingOrder="1"/>
    </xf>
    <xf numFmtId="0" fontId="5" fillId="3" borderId="11" xfId="9" applyFill="1" applyBorder="1" applyAlignment="1">
      <alignment horizontal="center" vertical="center" wrapText="1" readingOrder="1"/>
    </xf>
    <xf numFmtId="0" fontId="5" fillId="3" borderId="51" xfId="9" applyFill="1" applyBorder="1" applyAlignment="1">
      <alignment horizontal="right" vertical="center" wrapText="1" readingOrder="2"/>
    </xf>
    <xf numFmtId="1" fontId="4" fillId="4" borderId="0" xfId="32" applyNumberFormat="1" applyFont="1" applyFill="1" applyAlignment="1">
      <alignment vertical="center"/>
    </xf>
    <xf numFmtId="1" fontId="4" fillId="4" borderId="0" xfId="32" applyNumberFormat="1" applyFont="1" applyFill="1" applyAlignment="1">
      <alignment horizontal="left" vertical="center"/>
    </xf>
    <xf numFmtId="1" fontId="34" fillId="0" borderId="0" xfId="32" applyNumberFormat="1" applyFont="1" applyAlignment="1">
      <alignment vertical="center"/>
    </xf>
    <xf numFmtId="1" fontId="4" fillId="0" borderId="0" xfId="32" applyNumberFormat="1" applyFont="1" applyAlignment="1">
      <alignment horizontal="center" vertical="center" wrapText="1"/>
    </xf>
    <xf numFmtId="0" fontId="8" fillId="3" borderId="31" xfId="29" applyFont="1" applyFill="1" applyBorder="1" applyAlignment="1">
      <alignment horizontal="center" vertical="center" wrapText="1"/>
    </xf>
    <xf numFmtId="3" fontId="8" fillId="3" borderId="10" xfId="25" applyNumberFormat="1" applyFont="1" applyFill="1" applyBorder="1">
      <alignment horizontal="right" vertical="center" indent="1"/>
    </xf>
    <xf numFmtId="3" fontId="2" fillId="3" borderId="12" xfId="28" applyNumberFormat="1" applyFont="1" applyFill="1" applyBorder="1">
      <alignment horizontal="right" vertical="center" indent="1"/>
    </xf>
    <xf numFmtId="3" fontId="2" fillId="3" borderId="14" xfId="25" applyNumberFormat="1" applyFont="1" applyFill="1" applyBorder="1">
      <alignment horizontal="right" vertical="center" indent="1"/>
    </xf>
    <xf numFmtId="0" fontId="18" fillId="3" borderId="32" xfId="27" applyFont="1" applyFill="1" applyBorder="1" applyAlignment="1">
      <alignment horizontal="center" vertical="center" wrapText="1" readingOrder="2"/>
    </xf>
    <xf numFmtId="0" fontId="8" fillId="4" borderId="25" xfId="29" applyFont="1" applyFill="1" applyBorder="1" applyAlignment="1">
      <alignment horizontal="center" vertical="center" wrapText="1"/>
    </xf>
    <xf numFmtId="3" fontId="8" fillId="4" borderId="10" xfId="25" applyNumberFormat="1" applyFont="1" applyFill="1" applyBorder="1">
      <alignment horizontal="right" vertical="center" indent="1"/>
    </xf>
    <xf numFmtId="3" fontId="2" fillId="4" borderId="10" xfId="25" applyNumberFormat="1" applyFont="1" applyFill="1" applyBorder="1">
      <alignment horizontal="right" vertical="center" indent="1"/>
    </xf>
    <xf numFmtId="0" fontId="18" fillId="4" borderId="26" xfId="27" applyFont="1" applyFill="1" applyBorder="1" applyAlignment="1">
      <alignment horizontal="center" vertical="center" wrapText="1" readingOrder="2"/>
    </xf>
    <xf numFmtId="0" fontId="8" fillId="3" borderId="25" xfId="29" applyFont="1" applyFill="1" applyBorder="1" applyAlignment="1">
      <alignment horizontal="center" vertical="center" wrapText="1"/>
    </xf>
    <xf numFmtId="3" fontId="2" fillId="3" borderId="10" xfId="25" applyNumberFormat="1" applyFont="1" applyFill="1" applyBorder="1">
      <alignment horizontal="right" vertical="center" indent="1"/>
    </xf>
    <xf numFmtId="0" fontId="18" fillId="3" borderId="26" xfId="27" applyFont="1" applyFill="1" applyBorder="1" applyAlignment="1">
      <alignment horizontal="center" vertical="center" wrapText="1" readingOrder="2"/>
    </xf>
    <xf numFmtId="0" fontId="8" fillId="4" borderId="53" xfId="29" applyFont="1" applyFill="1" applyBorder="1" applyAlignment="1">
      <alignment horizontal="center" vertical="center" wrapText="1"/>
    </xf>
    <xf numFmtId="3" fontId="2" fillId="4" borderId="10" xfId="28" applyNumberFormat="1" applyFont="1" applyFill="1" applyBorder="1">
      <alignment horizontal="right" vertical="center" indent="1"/>
    </xf>
    <xf numFmtId="3" fontId="2" fillId="4" borderId="17" xfId="28" applyNumberFormat="1" applyFont="1" applyFill="1" applyBorder="1">
      <alignment horizontal="right" vertical="center" indent="1"/>
    </xf>
    <xf numFmtId="0" fontId="18" fillId="4" borderId="37" xfId="27" applyFont="1" applyFill="1" applyBorder="1" applyAlignment="1">
      <alignment horizontal="center" vertical="center" wrapText="1" readingOrder="2"/>
    </xf>
    <xf numFmtId="0" fontId="20" fillId="4" borderId="0" xfId="1" applyFont="1" applyFill="1" applyAlignment="1">
      <alignment horizontal="centerContinuous" vertical="center"/>
    </xf>
    <xf numFmtId="167" fontId="2" fillId="4" borderId="18" xfId="28" applyNumberFormat="1" applyFont="1" applyFill="1" applyBorder="1">
      <alignment horizontal="right" vertical="center" indent="1"/>
    </xf>
    <xf numFmtId="167" fontId="2" fillId="4" borderId="18" xfId="41" applyNumberFormat="1" applyFont="1" applyFill="1" applyBorder="1" applyAlignment="1">
      <alignment horizontal="right" vertical="center" indent="1"/>
    </xf>
    <xf numFmtId="167" fontId="2" fillId="3" borderId="16" xfId="28" applyNumberFormat="1" applyFont="1" applyFill="1" applyBorder="1">
      <alignment horizontal="right" vertical="center" indent="1"/>
    </xf>
    <xf numFmtId="167" fontId="2" fillId="3" borderId="16" xfId="41" applyNumberFormat="1" applyFont="1" applyFill="1" applyBorder="1" applyAlignment="1">
      <alignment horizontal="right" vertical="center" indent="1"/>
    </xf>
    <xf numFmtId="167" fontId="2" fillId="4" borderId="16" xfId="28" applyNumberFormat="1" applyFont="1" applyFill="1" applyBorder="1">
      <alignment horizontal="right" vertical="center" indent="1"/>
    </xf>
    <xf numFmtId="167" fontId="2" fillId="4" borderId="16" xfId="41" applyNumberFormat="1" applyFont="1" applyFill="1" applyBorder="1" applyAlignment="1">
      <alignment horizontal="right" vertical="center" indent="1"/>
    </xf>
    <xf numFmtId="167" fontId="2" fillId="4" borderId="28" xfId="28" applyNumberFormat="1" applyFont="1" applyFill="1" applyBorder="1">
      <alignment horizontal="right" vertical="center" indent="1"/>
    </xf>
    <xf numFmtId="167" fontId="2" fillId="4" borderId="28" xfId="41" applyNumberFormat="1" applyFont="1" applyFill="1" applyBorder="1" applyAlignment="1">
      <alignment horizontal="right" vertical="center" indent="1"/>
    </xf>
    <xf numFmtId="1" fontId="2" fillId="0" borderId="0" xfId="32" applyNumberFormat="1" applyAlignment="1">
      <alignment vertical="center"/>
    </xf>
    <xf numFmtId="1" fontId="2" fillId="0" borderId="0" xfId="32" applyNumberFormat="1" applyAlignment="1">
      <alignment horizontal="left" vertical="center"/>
    </xf>
    <xf numFmtId="3" fontId="39" fillId="0" borderId="7" xfId="0" applyNumberFormat="1" applyFont="1" applyBorder="1" applyAlignment="1">
      <alignment vertical="center"/>
    </xf>
    <xf numFmtId="0" fontId="39" fillId="0" borderId="7" xfId="0" applyFont="1" applyBorder="1" applyAlignment="1">
      <alignment vertical="center" wrapText="1"/>
    </xf>
    <xf numFmtId="1" fontId="2" fillId="0" borderId="0" xfId="32" applyNumberForma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1" fontId="2" fillId="0" borderId="0" xfId="32" applyNumberFormat="1" applyAlignment="1">
      <alignment horizontal="center" vertical="center"/>
    </xf>
    <xf numFmtId="0" fontId="18" fillId="0" borderId="0" xfId="0" applyFont="1" applyAlignment="1">
      <alignment vertical="center"/>
    </xf>
    <xf numFmtId="0" fontId="8" fillId="4" borderId="54" xfId="24" applyFont="1" applyFill="1" applyBorder="1" applyAlignment="1">
      <alignment horizontal="center" vertical="center"/>
    </xf>
    <xf numFmtId="3" fontId="8" fillId="4" borderId="11" xfId="25" applyNumberFormat="1" applyFont="1" applyFill="1" applyBorder="1">
      <alignment horizontal="right" vertical="center" indent="1"/>
    </xf>
    <xf numFmtId="3" fontId="8" fillId="4" borderId="11" xfId="28" applyNumberFormat="1" applyFont="1" applyFill="1" applyBorder="1">
      <alignment horizontal="right" vertical="center" indent="1"/>
    </xf>
    <xf numFmtId="0" fontId="18" fillId="4" borderId="55" xfId="24" applyFont="1" applyFill="1" applyBorder="1" applyAlignment="1">
      <alignment horizontal="center" vertical="center"/>
    </xf>
    <xf numFmtId="0" fontId="8" fillId="3" borderId="56" xfId="29" applyFont="1" applyFill="1" applyBorder="1">
      <alignment horizontal="left" vertical="center" wrapText="1" indent="1"/>
    </xf>
    <xf numFmtId="3" fontId="8" fillId="3" borderId="15" xfId="25" applyNumberFormat="1" applyFont="1" applyFill="1" applyBorder="1">
      <alignment horizontal="right" vertical="center" indent="1"/>
    </xf>
    <xf numFmtId="167" fontId="2" fillId="3" borderId="8" xfId="28" applyNumberFormat="1" applyFont="1" applyFill="1" applyBorder="1">
      <alignment horizontal="right" vertical="center" indent="1"/>
    </xf>
    <xf numFmtId="0" fontId="18" fillId="3" borderId="57" xfId="27" applyFont="1" applyFill="1" applyBorder="1">
      <alignment horizontal="right" vertical="center" wrapText="1" indent="1" readingOrder="2"/>
    </xf>
    <xf numFmtId="0" fontId="8" fillId="4" borderId="56" xfId="29" applyFont="1" applyFill="1" applyBorder="1">
      <alignment horizontal="left" vertical="center" wrapText="1" indent="1"/>
    </xf>
    <xf numFmtId="167" fontId="2" fillId="0" borderId="13" xfId="28" applyNumberFormat="1" applyFont="1" applyBorder="1">
      <alignment horizontal="right" vertical="center" indent="1"/>
    </xf>
    <xf numFmtId="0" fontId="18" fillId="4" borderId="57" xfId="27" applyFont="1" applyFill="1" applyBorder="1">
      <alignment horizontal="right" vertical="center" wrapText="1" indent="1" readingOrder="2"/>
    </xf>
    <xf numFmtId="3" fontId="8" fillId="3" borderId="13" xfId="25" applyNumberFormat="1" applyFont="1" applyFill="1" applyBorder="1">
      <alignment horizontal="right" vertical="center" indent="1"/>
    </xf>
    <xf numFmtId="167" fontId="2" fillId="3" borderId="9" xfId="28" applyNumberFormat="1" applyFont="1" applyFill="1" applyBorder="1">
      <alignment horizontal="right" vertical="center" indent="1"/>
    </xf>
    <xf numFmtId="1" fontId="8" fillId="0" borderId="0" xfId="32" applyNumberFormat="1" applyFont="1" applyAlignment="1">
      <alignment horizontal="center" vertical="center"/>
    </xf>
    <xf numFmtId="0" fontId="8" fillId="4" borderId="58" xfId="29" applyFont="1" applyFill="1" applyBorder="1">
      <alignment horizontal="left" vertical="center" wrapText="1" indent="1"/>
    </xf>
    <xf numFmtId="0" fontId="18" fillId="4" borderId="59" xfId="27" applyFont="1" applyFill="1" applyBorder="1">
      <alignment horizontal="right" vertical="center" wrapText="1" indent="1" readingOrder="2"/>
    </xf>
    <xf numFmtId="1" fontId="11" fillId="4" borderId="0" xfId="32" applyNumberFormat="1" applyFont="1" applyFill="1" applyAlignment="1">
      <alignment horizontal="centerContinuous" vertical="center"/>
    </xf>
    <xf numFmtId="3" fontId="8" fillId="3" borderId="35" xfId="9" applyNumberFormat="1" applyFont="1" applyFill="1" applyBorder="1" applyAlignment="1">
      <alignment vertical="center" wrapText="1"/>
    </xf>
    <xf numFmtId="0" fontId="8" fillId="3" borderId="35" xfId="9" applyFont="1" applyFill="1" applyBorder="1" applyAlignment="1">
      <alignment vertical="center" wrapText="1"/>
    </xf>
    <xf numFmtId="0" fontId="12" fillId="4" borderId="60" xfId="24" applyFont="1" applyFill="1" applyBorder="1" applyAlignment="1">
      <alignment horizontal="center" vertical="center"/>
    </xf>
    <xf numFmtId="3" fontId="8" fillId="4" borderId="35" xfId="28" applyNumberFormat="1" applyFont="1" applyFill="1" applyBorder="1">
      <alignment horizontal="right" vertical="center" indent="1"/>
    </xf>
    <xf numFmtId="0" fontId="8" fillId="4" borderId="61" xfId="24" applyFont="1" applyFill="1" applyBorder="1" applyAlignment="1">
      <alignment horizontal="center" vertical="center"/>
    </xf>
    <xf numFmtId="0" fontId="8" fillId="3" borderId="39" xfId="29" applyFont="1" applyFill="1" applyBorder="1" applyAlignment="1">
      <alignment horizontal="center" vertical="center" wrapText="1"/>
    </xf>
    <xf numFmtId="3" fontId="8" fillId="3" borderId="27" xfId="25" applyNumberFormat="1" applyFont="1" applyFill="1" applyBorder="1">
      <alignment horizontal="right" vertical="center" indent="1"/>
    </xf>
    <xf numFmtId="3" fontId="2" fillId="3" borderId="27" xfId="28" applyNumberFormat="1" applyFont="1" applyFill="1" applyBorder="1">
      <alignment horizontal="right" vertical="center" indent="1"/>
    </xf>
    <xf numFmtId="167" fontId="2" fillId="3" borderId="27" xfId="28" applyNumberFormat="1" applyFont="1" applyFill="1" applyBorder="1">
      <alignment horizontal="right" vertical="center" indent="1"/>
    </xf>
    <xf numFmtId="0" fontId="18" fillId="3" borderId="52" xfId="27" applyFont="1" applyFill="1" applyBorder="1" applyAlignment="1">
      <alignment horizontal="center" vertical="center" wrapText="1" readingOrder="2"/>
    </xf>
    <xf numFmtId="0" fontId="18" fillId="4" borderId="25" xfId="27" applyFont="1" applyFill="1" applyBorder="1" applyAlignment="1">
      <alignment horizontal="center" vertical="center" wrapText="1" readingOrder="2"/>
    </xf>
    <xf numFmtId="0" fontId="18" fillId="3" borderId="25" xfId="27" applyFont="1" applyFill="1" applyBorder="1" applyAlignment="1">
      <alignment horizontal="center" vertical="center" wrapText="1" readingOrder="2"/>
    </xf>
    <xf numFmtId="167" fontId="2" fillId="0" borderId="16" xfId="28" applyNumberFormat="1" applyFont="1" applyBorder="1">
      <alignment horizontal="right" vertical="center" indent="1"/>
    </xf>
    <xf numFmtId="0" fontId="8" fillId="4" borderId="30" xfId="29" applyFont="1" applyFill="1" applyBorder="1" applyAlignment="1">
      <alignment horizontal="center" vertical="center" wrapText="1"/>
    </xf>
    <xf numFmtId="3" fontId="8" fillId="4" borderId="28" xfId="25" applyNumberFormat="1" applyFont="1" applyFill="1" applyBorder="1">
      <alignment horizontal="right" vertical="center" indent="1"/>
    </xf>
    <xf numFmtId="167" fontId="2" fillId="0" borderId="28" xfId="28" applyNumberFormat="1" applyFont="1" applyBorder="1">
      <alignment horizontal="right" vertical="center" indent="1"/>
    </xf>
    <xf numFmtId="0" fontId="18" fillId="4" borderId="29" xfId="27" applyFont="1" applyFill="1" applyBorder="1" applyAlignment="1">
      <alignment horizontal="center" vertical="center" wrapText="1" readingOrder="2"/>
    </xf>
    <xf numFmtId="0" fontId="12" fillId="3" borderId="62" xfId="24" applyFont="1" applyFill="1" applyBorder="1" applyAlignment="1">
      <alignment horizontal="center" vertical="center"/>
    </xf>
    <xf numFmtId="3" fontId="8" fillId="3" borderId="36" xfId="28" applyNumberFormat="1" applyFont="1" applyFill="1" applyBorder="1">
      <alignment horizontal="right" vertical="center" indent="1"/>
    </xf>
    <xf numFmtId="0" fontId="8" fillId="3" borderId="45" xfId="24" applyFont="1" applyFill="1" applyBorder="1" applyAlignment="1">
      <alignment horizontal="center" vertical="center"/>
    </xf>
    <xf numFmtId="0" fontId="8" fillId="4" borderId="32" xfId="29" applyFont="1" applyFill="1" applyBorder="1" applyAlignment="1">
      <alignment horizontal="center" vertical="center" wrapText="1"/>
    </xf>
    <xf numFmtId="3" fontId="8" fillId="4" borderId="18" xfId="25" applyNumberFormat="1" applyFont="1" applyFill="1" applyBorder="1">
      <alignment horizontal="right" vertical="center" indent="1"/>
    </xf>
    <xf numFmtId="0" fontId="18" fillId="4" borderId="31" xfId="27" applyFont="1" applyFill="1" applyBorder="1" applyAlignment="1">
      <alignment horizontal="center" vertical="center" wrapText="1" readingOrder="2"/>
    </xf>
    <xf numFmtId="0" fontId="12" fillId="4" borderId="37" xfId="29" applyFont="1" applyFill="1" applyBorder="1" applyAlignment="1">
      <alignment horizontal="center" vertical="center" wrapText="1"/>
    </xf>
    <xf numFmtId="167" fontId="2" fillId="4" borderId="17" xfId="28" applyNumberFormat="1" applyFont="1" applyFill="1" applyBorder="1">
      <alignment horizontal="right" vertical="center" indent="1"/>
    </xf>
    <xf numFmtId="0" fontId="8" fillId="4" borderId="53" xfId="27" applyFont="1" applyFill="1" applyBorder="1" applyAlignment="1">
      <alignment horizontal="center" vertical="center" wrapText="1" readingOrder="2"/>
    </xf>
    <xf numFmtId="165" fontId="2" fillId="0" borderId="0" xfId="32" applyNumberFormat="1" applyAlignment="1">
      <alignment vertical="center"/>
    </xf>
    <xf numFmtId="165" fontId="8" fillId="0" borderId="0" xfId="32" applyNumberFormat="1" applyFont="1" applyAlignment="1">
      <alignment vertical="center"/>
    </xf>
    <xf numFmtId="165" fontId="2" fillId="0" borderId="0" xfId="32" applyNumberFormat="1" applyAlignment="1">
      <alignment horizontal="left" vertical="center"/>
    </xf>
    <xf numFmtId="165" fontId="2" fillId="0" borderId="0" xfId="32" applyNumberFormat="1" applyAlignment="1">
      <alignment horizontal="center" vertical="center"/>
    </xf>
    <xf numFmtId="165" fontId="8" fillId="0" borderId="0" xfId="32" applyNumberFormat="1" applyFont="1" applyAlignment="1">
      <alignment horizontal="right" vertical="center" wrapText="1"/>
    </xf>
    <xf numFmtId="1" fontId="8" fillId="0" borderId="0" xfId="32" applyNumberFormat="1" applyFont="1" applyAlignment="1">
      <alignment vertical="center"/>
    </xf>
    <xf numFmtId="1" fontId="2" fillId="0" borderId="0" xfId="32" applyNumberFormat="1" applyAlignment="1">
      <alignment horizontal="center" vertical="center" wrapText="1"/>
    </xf>
    <xf numFmtId="3" fontId="21" fillId="0" borderId="0" xfId="0" applyNumberFormat="1" applyFont="1"/>
    <xf numFmtId="165" fontId="2" fillId="0" borderId="0" xfId="32" applyNumberFormat="1" applyAlignment="1">
      <alignment vertical="center" wrapText="1"/>
    </xf>
    <xf numFmtId="165" fontId="8" fillId="0" borderId="0" xfId="32" applyNumberFormat="1" applyFont="1" applyAlignment="1">
      <alignment vertical="center" wrapText="1"/>
    </xf>
    <xf numFmtId="165" fontId="2" fillId="0" borderId="0" xfId="32" applyNumberFormat="1" applyAlignment="1">
      <alignment horizontal="left" vertical="center" wrapText="1"/>
    </xf>
    <xf numFmtId="165" fontId="2" fillId="0" borderId="0" xfId="32" applyNumberFormat="1" applyAlignment="1">
      <alignment horizontal="center" vertical="center" wrapText="1"/>
    </xf>
    <xf numFmtId="3" fontId="2" fillId="0" borderId="0" xfId="0" applyNumberFormat="1" applyFont="1" applyAlignment="1">
      <alignment wrapText="1"/>
    </xf>
    <xf numFmtId="1" fontId="11" fillId="5" borderId="0" xfId="32" applyNumberFormat="1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11" fillId="3" borderId="25" xfId="27" applyFill="1" applyBorder="1" applyAlignment="1">
      <alignment horizontal="center" vertical="center" wrapText="1" readingOrder="2"/>
    </xf>
    <xf numFmtId="3" fontId="8" fillId="3" borderId="11" xfId="25" applyNumberFormat="1" applyFont="1" applyFill="1" applyBorder="1">
      <alignment horizontal="right" vertical="center" indent="1"/>
    </xf>
    <xf numFmtId="3" fontId="8" fillId="4" borderId="15" xfId="25" applyNumberFormat="1" applyFont="1" applyFill="1" applyBorder="1">
      <alignment horizontal="right" vertical="center" indent="1"/>
    </xf>
    <xf numFmtId="3" fontId="2" fillId="4" borderId="12" xfId="28" applyNumberFormat="1" applyFont="1" applyFill="1" applyBorder="1">
      <alignment horizontal="right" vertical="center" indent="1"/>
    </xf>
    <xf numFmtId="0" fontId="18" fillId="4" borderId="75" xfId="29" applyFont="1" applyFill="1" applyBorder="1" applyAlignment="1">
      <alignment horizontal="right" vertical="center" wrapText="1" indent="2" readingOrder="2"/>
    </xf>
    <xf numFmtId="0" fontId="8" fillId="3" borderId="60" xfId="29" applyFont="1" applyFill="1" applyBorder="1">
      <alignment horizontal="left" vertical="center" wrapText="1" indent="1"/>
    </xf>
    <xf numFmtId="0" fontId="18" fillId="3" borderId="61" xfId="27" applyFont="1" applyFill="1" applyBorder="1">
      <alignment horizontal="right" vertical="center" wrapText="1" indent="1" readingOrder="2"/>
    </xf>
    <xf numFmtId="0" fontId="12" fillId="0" borderId="60" xfId="24" applyFont="1" applyFill="1" applyBorder="1" applyAlignment="1">
      <alignment horizontal="center" vertical="center"/>
    </xf>
    <xf numFmtId="3" fontId="8" fillId="0" borderId="35" xfId="28" applyNumberFormat="1" applyFont="1" applyBorder="1">
      <alignment horizontal="right" vertical="center" indent="1"/>
    </xf>
    <xf numFmtId="0" fontId="8" fillId="0" borderId="61" xfId="24" applyFont="1" applyFill="1" applyBorder="1" applyAlignment="1">
      <alignment horizontal="center" vertical="center"/>
    </xf>
    <xf numFmtId="0" fontId="12" fillId="3" borderId="60" xfId="29" applyFont="1" applyFill="1" applyBorder="1" applyAlignment="1">
      <alignment horizontal="center" vertical="center" wrapText="1"/>
    </xf>
    <xf numFmtId="0" fontId="8" fillId="3" borderId="61" xfId="27" applyFont="1" applyFill="1" applyBorder="1" applyAlignment="1">
      <alignment horizontal="center" vertical="center" wrapText="1" readingOrder="2"/>
    </xf>
    <xf numFmtId="0" fontId="8" fillId="4" borderId="56" xfId="29" applyFont="1" applyFill="1" applyBorder="1" applyAlignment="1">
      <alignment horizontal="center" vertical="center" wrapText="1"/>
    </xf>
    <xf numFmtId="3" fontId="2" fillId="0" borderId="9" xfId="28" applyNumberFormat="1" applyFont="1" applyBorder="1">
      <alignment horizontal="right" vertical="center" indent="1"/>
    </xf>
    <xf numFmtId="0" fontId="11" fillId="0" borderId="57" xfId="27" applyFill="1" applyBorder="1" applyAlignment="1">
      <alignment horizontal="center" vertical="center" wrapText="1" readingOrder="2"/>
    </xf>
    <xf numFmtId="0" fontId="8" fillId="3" borderId="56" xfId="29" applyFont="1" applyFill="1" applyBorder="1" applyAlignment="1">
      <alignment horizontal="center" vertical="center" wrapText="1"/>
    </xf>
    <xf numFmtId="0" fontId="11" fillId="3" borderId="57" xfId="27" applyFill="1" applyBorder="1" applyAlignment="1">
      <alignment horizontal="center" vertical="center" wrapText="1" readingOrder="2"/>
    </xf>
    <xf numFmtId="3" fontId="2" fillId="3" borderId="10" xfId="28" applyNumberFormat="1" applyFont="1" applyFill="1" applyBorder="1">
      <alignment horizontal="right" vertical="center" indent="1"/>
    </xf>
    <xf numFmtId="0" fontId="11" fillId="3" borderId="57" xfId="27" applyFill="1" applyBorder="1">
      <alignment horizontal="right" vertical="center" wrapText="1" indent="1" readingOrder="2"/>
    </xf>
    <xf numFmtId="1" fontId="2" fillId="4" borderId="0" xfId="32" applyNumberFormat="1" applyFill="1" applyAlignment="1">
      <alignment horizontal="center" vertical="center"/>
    </xf>
    <xf numFmtId="3" fontId="2" fillId="4" borderId="14" xfId="28" applyNumberFormat="1" applyFont="1" applyFill="1" applyBorder="1">
      <alignment horizontal="right" vertical="center" indent="1"/>
    </xf>
    <xf numFmtId="0" fontId="11" fillId="4" borderId="57" xfId="27" applyFill="1" applyBorder="1" applyAlignment="1">
      <alignment horizontal="center" vertical="center" wrapText="1" readingOrder="2"/>
    </xf>
    <xf numFmtId="0" fontId="12" fillId="3" borderId="56" xfId="29" applyFont="1" applyFill="1" applyBorder="1" applyAlignment="1">
      <alignment horizontal="center" vertical="center" wrapText="1"/>
    </xf>
    <xf numFmtId="0" fontId="8" fillId="3" borderId="57" xfId="27" applyFont="1" applyFill="1" applyBorder="1" applyAlignment="1">
      <alignment horizontal="center" vertical="center" wrapText="1" readingOrder="2"/>
    </xf>
    <xf numFmtId="0" fontId="11" fillId="4" borderId="59" xfId="27" applyFill="1" applyBorder="1">
      <alignment horizontal="right" vertical="center" wrapText="1" indent="1" readingOrder="2"/>
    </xf>
    <xf numFmtId="3" fontId="2" fillId="3" borderId="16" xfId="25" applyNumberFormat="1" applyFont="1" applyFill="1" applyBorder="1">
      <alignment horizontal="right" vertical="center" indent="1"/>
    </xf>
    <xf numFmtId="0" fontId="2" fillId="4" borderId="0" xfId="39" applyFill="1" applyAlignment="1">
      <alignment vertical="center"/>
    </xf>
    <xf numFmtId="0" fontId="2" fillId="4" borderId="0" xfId="39" applyFill="1" applyAlignment="1">
      <alignment horizontal="justify" vertical="center"/>
    </xf>
    <xf numFmtId="0" fontId="29" fillId="4" borderId="0" xfId="39" applyFont="1" applyFill="1" applyAlignment="1">
      <alignment horizontal="center" vertical="center"/>
    </xf>
    <xf numFmtId="0" fontId="27" fillId="4" borderId="0" xfId="39" applyFont="1" applyFill="1" applyAlignment="1">
      <alignment vertical="center"/>
    </xf>
    <xf numFmtId="0" fontId="41" fillId="4" borderId="0" xfId="39" applyFont="1" applyFill="1" applyAlignment="1">
      <alignment horizontal="center" vertical="center"/>
    </xf>
    <xf numFmtId="0" fontId="41" fillId="4" borderId="0" xfId="39" applyFont="1" applyFill="1" applyAlignment="1">
      <alignment horizontal="center" vertical="center" wrapText="1"/>
    </xf>
    <xf numFmtId="0" fontId="14" fillId="4" borderId="0" xfId="39" applyFont="1" applyFill="1" applyAlignment="1">
      <alignment horizontal="center" vertical="center"/>
    </xf>
    <xf numFmtId="0" fontId="40" fillId="4" borderId="0" xfId="39" applyFont="1" applyFill="1" applyAlignment="1">
      <alignment horizontal="right" vertical="top" wrapText="1" indent="1"/>
    </xf>
    <xf numFmtId="0" fontId="20" fillId="4" borderId="0" xfId="39" applyFont="1" applyFill="1" applyAlignment="1">
      <alignment vertical="center"/>
    </xf>
    <xf numFmtId="0" fontId="2" fillId="4" borderId="0" xfId="39" applyFill="1" applyAlignment="1">
      <alignment horizontal="left" vertical="top" wrapText="1" indent="1"/>
    </xf>
    <xf numFmtId="0" fontId="40" fillId="4" borderId="0" xfId="39" applyFont="1" applyFill="1" applyAlignment="1">
      <alignment horizontal="right" vertical="center" wrapText="1" indent="1"/>
    </xf>
    <xf numFmtId="0" fontId="2" fillId="4" borderId="0" xfId="39" applyFill="1" applyAlignment="1">
      <alignment horizontal="left" vertical="center" wrapText="1" indent="1"/>
    </xf>
    <xf numFmtId="0" fontId="40" fillId="4" borderId="0" xfId="39" applyFont="1" applyFill="1" applyAlignment="1">
      <alignment horizontal="right" vertical="top" wrapText="1" indent="1" readingOrder="2"/>
    </xf>
    <xf numFmtId="0" fontId="20" fillId="4" borderId="0" xfId="39" applyFont="1" applyFill="1" applyAlignment="1">
      <alignment vertical="top"/>
    </xf>
    <xf numFmtId="0" fontId="30" fillId="4" borderId="0" xfId="39" applyFont="1" applyFill="1" applyAlignment="1">
      <alignment horizontal="right" wrapText="1" indent="1"/>
    </xf>
    <xf numFmtId="0" fontId="8" fillId="4" borderId="0" xfId="39" applyFont="1" applyFill="1" applyAlignment="1">
      <alignment horizontal="left" wrapText="1" indent="1"/>
    </xf>
    <xf numFmtId="165" fontId="8" fillId="3" borderId="13" xfId="25" applyNumberFormat="1" applyFont="1" applyFill="1" applyBorder="1">
      <alignment horizontal="right" vertical="center" indent="1"/>
    </xf>
    <xf numFmtId="165" fontId="8" fillId="4" borderId="15" xfId="25" applyNumberFormat="1" applyFont="1" applyFill="1" applyBorder="1">
      <alignment horizontal="right" vertical="center" indent="1"/>
    </xf>
    <xf numFmtId="3" fontId="2" fillId="3" borderId="18" xfId="28" applyNumberFormat="1" applyFont="1" applyFill="1" applyBorder="1">
      <alignment horizontal="right" vertical="center" indent="1"/>
    </xf>
    <xf numFmtId="3" fontId="8" fillId="3" borderId="14" xfId="25" applyNumberFormat="1" applyFont="1" applyFill="1" applyBorder="1">
      <alignment horizontal="right" vertical="center" indent="1"/>
    </xf>
    <xf numFmtId="0" fontId="8" fillId="4" borderId="62" xfId="34" applyFont="1" applyFill="1" applyBorder="1" applyAlignment="1">
      <alignment horizontal="center" vertical="center"/>
    </xf>
    <xf numFmtId="0" fontId="18" fillId="4" borderId="45" xfId="34" applyFont="1" applyFill="1" applyBorder="1" applyAlignment="1">
      <alignment horizontal="center" vertical="center"/>
    </xf>
    <xf numFmtId="0" fontId="11" fillId="4" borderId="9" xfId="27" applyFill="1" applyBorder="1" applyAlignment="1">
      <alignment horizontal="center" vertical="center" wrapText="1" readingOrder="2"/>
    </xf>
    <xf numFmtId="0" fontId="11" fillId="3" borderId="10" xfId="27" applyFill="1" applyBorder="1" applyAlignment="1">
      <alignment horizontal="center" vertical="center" wrapText="1" readingOrder="2"/>
    </xf>
    <xf numFmtId="3" fontId="4" fillId="3" borderId="10" xfId="28" applyNumberFormat="1" applyFill="1" applyBorder="1">
      <alignment horizontal="right" vertical="center" indent="1"/>
    </xf>
    <xf numFmtId="166" fontId="8" fillId="4" borderId="9" xfId="25" applyNumberFormat="1" applyFont="1" applyFill="1" applyBorder="1">
      <alignment horizontal="right" vertical="center" indent="1"/>
    </xf>
    <xf numFmtId="3" fontId="2" fillId="4" borderId="9" xfId="25" applyNumberFormat="1" applyFont="1" applyFill="1" applyBorder="1">
      <alignment horizontal="right" vertical="center" indent="1"/>
    </xf>
    <xf numFmtId="166" fontId="2" fillId="4" borderId="9" xfId="25" applyNumberFormat="1" applyFont="1" applyFill="1" applyBorder="1">
      <alignment horizontal="right" vertical="center" indent="1"/>
    </xf>
    <xf numFmtId="0" fontId="11" fillId="4" borderId="25" xfId="27" applyFill="1" applyBorder="1" applyAlignment="1">
      <alignment horizontal="center" vertical="center" wrapText="1" readingOrder="2"/>
    </xf>
    <xf numFmtId="3" fontId="2" fillId="4" borderId="16" xfId="25" applyNumberFormat="1" applyFont="1" applyFill="1" applyBorder="1">
      <alignment horizontal="right" vertical="center" indent="1"/>
    </xf>
    <xf numFmtId="0" fontId="7" fillId="4" borderId="13" xfId="29" applyFont="1" applyFill="1" applyBorder="1" applyAlignment="1">
      <alignment horizontal="center" vertical="center" wrapText="1"/>
    </xf>
    <xf numFmtId="0" fontId="7" fillId="3" borderId="9" xfId="29" applyFont="1" applyFill="1" applyBorder="1" applyAlignment="1">
      <alignment horizontal="center" vertical="center" wrapText="1"/>
    </xf>
    <xf numFmtId="0" fontId="12" fillId="6" borderId="76" xfId="0" applyFont="1" applyFill="1" applyBorder="1" applyAlignment="1">
      <alignment horizontal="left" vertical="center" wrapText="1" indent="1" readingOrder="1"/>
    </xf>
    <xf numFmtId="0" fontId="8" fillId="3" borderId="78" xfId="29" applyFont="1" applyFill="1" applyBorder="1" applyAlignment="1">
      <alignment horizontal="center" vertical="center" wrapText="1"/>
    </xf>
    <xf numFmtId="0" fontId="8" fillId="4" borderId="79" xfId="29" applyFont="1" applyFill="1" applyBorder="1" applyAlignment="1">
      <alignment horizontal="center" vertical="center" wrapText="1"/>
    </xf>
    <xf numFmtId="3" fontId="8" fillId="3" borderId="38" xfId="28" applyNumberFormat="1" applyFont="1" applyFill="1" applyBorder="1">
      <alignment horizontal="right" vertical="center" indent="1"/>
    </xf>
    <xf numFmtId="0" fontId="7" fillId="3" borderId="12" xfId="29" applyFont="1" applyFill="1" applyBorder="1" applyAlignment="1">
      <alignment horizontal="center" vertical="center" wrapText="1"/>
    </xf>
    <xf numFmtId="0" fontId="11" fillId="3" borderId="9" xfId="27" applyFill="1" applyBorder="1" applyAlignment="1">
      <alignment horizontal="center" vertical="center" wrapText="1" readingOrder="2"/>
    </xf>
    <xf numFmtId="166" fontId="8" fillId="3" borderId="9" xfId="25" applyNumberFormat="1" applyFont="1" applyFill="1" applyBorder="1">
      <alignment horizontal="right" vertical="center" indent="1"/>
    </xf>
    <xf numFmtId="3" fontId="2" fillId="3" borderId="9" xfId="25" applyNumberFormat="1" applyFont="1" applyFill="1" applyBorder="1">
      <alignment horizontal="right" vertical="center" indent="1"/>
    </xf>
    <xf numFmtId="166" fontId="2" fillId="3" borderId="9" xfId="25" applyNumberFormat="1" applyFont="1" applyFill="1" applyBorder="1">
      <alignment horizontal="right" vertical="center" indent="1"/>
    </xf>
    <xf numFmtId="0" fontId="11" fillId="3" borderId="12" xfId="27" applyFill="1" applyBorder="1" applyAlignment="1">
      <alignment horizontal="center" vertical="center" wrapText="1" readingOrder="2"/>
    </xf>
    <xf numFmtId="3" fontId="8" fillId="3" borderId="12" xfId="25" applyNumberFormat="1" applyFont="1" applyFill="1" applyBorder="1">
      <alignment horizontal="right" vertical="center" indent="1"/>
    </xf>
    <xf numFmtId="166" fontId="8" fillId="3" borderId="12" xfId="25" applyNumberFormat="1" applyFont="1" applyFill="1" applyBorder="1">
      <alignment horizontal="right" vertical="center" indent="1"/>
    </xf>
    <xf numFmtId="3" fontId="2" fillId="3" borderId="12" xfId="25" applyNumberFormat="1" applyFont="1" applyFill="1" applyBorder="1">
      <alignment horizontal="right" vertical="center" indent="1"/>
    </xf>
    <xf numFmtId="166" fontId="2" fillId="3" borderId="12" xfId="25" applyNumberFormat="1" applyFont="1" applyFill="1" applyBorder="1">
      <alignment horizontal="right" vertical="center" indent="1"/>
    </xf>
    <xf numFmtId="0" fontId="11" fillId="4" borderId="81" xfId="27" applyFill="1" applyBorder="1" applyAlignment="1">
      <alignment horizontal="center" vertical="center" wrapText="1" readingOrder="2"/>
    </xf>
    <xf numFmtId="3" fontId="2" fillId="4" borderId="81" xfId="28" applyNumberFormat="1" applyFont="1" applyFill="1" applyBorder="1">
      <alignment horizontal="right" vertical="center" indent="1"/>
    </xf>
    <xf numFmtId="3" fontId="8" fillId="4" borderId="81" xfId="25" applyNumberFormat="1" applyFont="1" applyFill="1" applyBorder="1">
      <alignment horizontal="right" vertical="center" indent="1"/>
    </xf>
    <xf numFmtId="3" fontId="2" fillId="4" borderId="81" xfId="25" applyNumberFormat="1" applyFont="1" applyFill="1" applyBorder="1">
      <alignment horizontal="right" vertical="center" indent="1"/>
    </xf>
    <xf numFmtId="166" fontId="2" fillId="4" borderId="81" xfId="25" applyNumberFormat="1" applyFont="1" applyFill="1" applyBorder="1">
      <alignment horizontal="right" vertical="center" indent="1"/>
    </xf>
    <xf numFmtId="0" fontId="8" fillId="4" borderId="81" xfId="29" applyFont="1" applyFill="1" applyBorder="1" applyAlignment="1">
      <alignment horizontal="center" vertical="center" wrapText="1"/>
    </xf>
    <xf numFmtId="0" fontId="7" fillId="4" borderId="14" xfId="29" applyFont="1" applyFill="1" applyBorder="1" applyAlignment="1">
      <alignment horizontal="center" vertical="center" wrapText="1"/>
    </xf>
    <xf numFmtId="0" fontId="8" fillId="3" borderId="14" xfId="9" applyFont="1" applyFill="1" applyBorder="1">
      <alignment horizontal="center" vertical="center" wrapText="1"/>
    </xf>
    <xf numFmtId="3" fontId="2" fillId="3" borderId="12" xfId="0" applyNumberFormat="1" applyFont="1" applyFill="1" applyBorder="1" applyAlignment="1">
      <alignment horizontal="right" vertical="center" indent="1"/>
    </xf>
    <xf numFmtId="3" fontId="2" fillId="3" borderId="14" xfId="0" applyNumberFormat="1" applyFont="1" applyFill="1" applyBorder="1" applyAlignment="1">
      <alignment horizontal="right" vertical="center" indent="1"/>
    </xf>
    <xf numFmtId="3" fontId="2" fillId="4" borderId="9" xfId="0" applyNumberFormat="1" applyFont="1" applyFill="1" applyBorder="1" applyAlignment="1">
      <alignment horizontal="right" vertical="center" indent="1"/>
    </xf>
    <xf numFmtId="3" fontId="2" fillId="3" borderId="8" xfId="0" applyNumberFormat="1" applyFont="1" applyFill="1" applyBorder="1" applyAlignment="1">
      <alignment horizontal="right" vertical="center" indent="1"/>
    </xf>
    <xf numFmtId="0" fontId="11" fillId="3" borderId="8" xfId="27" applyFill="1" applyBorder="1" applyAlignment="1">
      <alignment horizontal="center" vertical="center" wrapText="1" readingOrder="2"/>
    </xf>
    <xf numFmtId="0" fontId="8" fillId="3" borderId="82" xfId="29" applyFont="1" applyFill="1" applyBorder="1" applyAlignment="1">
      <alignment horizontal="center" vertical="center" wrapText="1"/>
    </xf>
    <xf numFmtId="3" fontId="2" fillId="4" borderId="83" xfId="28" applyNumberFormat="1" applyFont="1" applyFill="1" applyBorder="1">
      <alignment horizontal="right" vertical="center" indent="1"/>
    </xf>
    <xf numFmtId="3" fontId="2" fillId="4" borderId="84" xfId="28" applyNumberFormat="1" applyFont="1" applyFill="1" applyBorder="1">
      <alignment horizontal="right" vertical="center" indent="1"/>
    </xf>
    <xf numFmtId="3" fontId="8" fillId="4" borderId="0" xfId="25" applyNumberFormat="1" applyFont="1" applyFill="1" applyBorder="1">
      <alignment horizontal="right" vertical="center" indent="1"/>
    </xf>
    <xf numFmtId="166" fontId="8" fillId="4" borderId="0" xfId="25" applyNumberFormat="1" applyFont="1" applyFill="1" applyBorder="1">
      <alignment horizontal="right" vertical="center" indent="1"/>
    </xf>
    <xf numFmtId="166" fontId="8" fillId="4" borderId="84" xfId="25" applyNumberFormat="1" applyFont="1" applyFill="1" applyBorder="1">
      <alignment horizontal="right" vertical="center" indent="1"/>
    </xf>
    <xf numFmtId="0" fontId="11" fillId="4" borderId="12" xfId="27" applyFill="1" applyBorder="1" applyAlignment="1">
      <alignment horizontal="center" vertical="center" wrapText="1" readingOrder="2"/>
    </xf>
    <xf numFmtId="168" fontId="2" fillId="4" borderId="35" xfId="41" applyNumberFormat="1" applyFont="1" applyFill="1" applyBorder="1" applyAlignment="1">
      <alignment horizontal="left" vertical="center" indent="1"/>
    </xf>
    <xf numFmtId="168" fontId="2" fillId="4" borderId="80" xfId="41" applyNumberFormat="1" applyFont="1" applyFill="1" applyBorder="1" applyAlignment="1">
      <alignment horizontal="left" vertical="center" indent="1"/>
    </xf>
    <xf numFmtId="3" fontId="2" fillId="4" borderId="85" xfId="28" applyNumberFormat="1" applyFont="1" applyFill="1" applyBorder="1">
      <alignment horizontal="right" vertical="center" indent="1"/>
    </xf>
    <xf numFmtId="3" fontId="2" fillId="4" borderId="86" xfId="28" applyNumberFormat="1" applyFont="1" applyFill="1" applyBorder="1">
      <alignment horizontal="right" vertical="center" indent="1"/>
    </xf>
    <xf numFmtId="166" fontId="8" fillId="4" borderId="85" xfId="25" applyNumberFormat="1" applyFont="1" applyFill="1" applyBorder="1">
      <alignment horizontal="right" vertical="center" indent="1"/>
    </xf>
    <xf numFmtId="3" fontId="2" fillId="4" borderId="12" xfId="25" applyNumberFormat="1" applyFont="1" applyFill="1" applyBorder="1">
      <alignment horizontal="right" vertical="center" indent="1"/>
    </xf>
    <xf numFmtId="166" fontId="2" fillId="4" borderId="12" xfId="25" applyNumberFormat="1" applyFont="1" applyFill="1" applyBorder="1">
      <alignment horizontal="right" vertical="center" indent="1"/>
    </xf>
    <xf numFmtId="0" fontId="8" fillId="4" borderId="12" xfId="29" applyFont="1" applyFill="1" applyBorder="1" applyAlignment="1">
      <alignment horizontal="center" vertical="center" wrapText="1"/>
    </xf>
    <xf numFmtId="3" fontId="2" fillId="4" borderId="41" xfId="28" applyNumberFormat="1" applyFont="1" applyFill="1" applyBorder="1">
      <alignment horizontal="right" vertical="center" indent="1"/>
    </xf>
    <xf numFmtId="3" fontId="8" fillId="4" borderId="8" xfId="28" applyNumberFormat="1" applyFont="1" applyFill="1" applyBorder="1">
      <alignment horizontal="right" vertical="center" indent="1"/>
    </xf>
    <xf numFmtId="3" fontId="8" fillId="4" borderId="14" xfId="28" applyNumberFormat="1" applyFont="1" applyFill="1" applyBorder="1">
      <alignment horizontal="right" vertical="center" indent="1"/>
    </xf>
    <xf numFmtId="167" fontId="2" fillId="4" borderId="0" xfId="41" applyNumberFormat="1" applyFont="1" applyFill="1" applyBorder="1" applyAlignment="1">
      <alignment horizontal="right" vertical="center" indent="1"/>
    </xf>
    <xf numFmtId="167" fontId="2" fillId="3" borderId="0" xfId="41" applyNumberFormat="1" applyFont="1" applyFill="1" applyBorder="1" applyAlignment="1">
      <alignment horizontal="right" vertical="center" indent="1"/>
    </xf>
    <xf numFmtId="0" fontId="8" fillId="3" borderId="35" xfId="34" applyFont="1" applyFill="1" applyBorder="1" applyAlignment="1">
      <alignment horizontal="center" vertical="center" wrapText="1"/>
    </xf>
    <xf numFmtId="0" fontId="8" fillId="3" borderId="40" xfId="34" applyFont="1" applyFill="1" applyBorder="1" applyAlignment="1">
      <alignment horizontal="center" vertical="center" wrapText="1"/>
    </xf>
    <xf numFmtId="0" fontId="18" fillId="4" borderId="88" xfId="29" applyFont="1" applyFill="1" applyBorder="1" applyAlignment="1">
      <alignment horizontal="right" vertical="center" wrapText="1" indent="2" readingOrder="2"/>
    </xf>
    <xf numFmtId="165" fontId="8" fillId="4" borderId="12" xfId="25" applyNumberFormat="1" applyFont="1" applyFill="1" applyBorder="1">
      <alignment horizontal="right" vertical="center" indent="1"/>
    </xf>
    <xf numFmtId="0" fontId="18" fillId="3" borderId="88" xfId="29" applyFont="1" applyFill="1" applyBorder="1" applyAlignment="1">
      <alignment horizontal="right" vertical="center" wrapText="1" indent="2" readingOrder="2"/>
    </xf>
    <xf numFmtId="167" fontId="2" fillId="3" borderId="18" xfId="41" applyNumberFormat="1" applyFont="1" applyFill="1" applyBorder="1" applyAlignment="1">
      <alignment horizontal="right" vertical="center" indent="1"/>
    </xf>
    <xf numFmtId="165" fontId="8" fillId="3" borderId="12" xfId="25" applyNumberFormat="1" applyFont="1" applyFill="1" applyBorder="1">
      <alignment horizontal="right" vertical="center" indent="1"/>
    </xf>
    <xf numFmtId="167" fontId="2" fillId="3" borderId="18" xfId="28" applyNumberFormat="1" applyFont="1" applyFill="1" applyBorder="1">
      <alignment horizontal="right" vertical="center" indent="1"/>
    </xf>
    <xf numFmtId="0" fontId="8" fillId="4" borderId="46" xfId="24" applyFont="1" applyFill="1" applyBorder="1" applyAlignment="1">
      <alignment horizontal="center" vertical="center"/>
    </xf>
    <xf numFmtId="0" fontId="8" fillId="4" borderId="45" xfId="34" applyFont="1" applyFill="1" applyBorder="1" applyAlignment="1">
      <alignment horizontal="center" vertical="center"/>
    </xf>
    <xf numFmtId="167" fontId="2" fillId="3" borderId="10" xfId="28" applyNumberFormat="1" applyFont="1" applyFill="1" applyBorder="1">
      <alignment horizontal="right" vertical="center" indent="1"/>
    </xf>
    <xf numFmtId="167" fontId="2" fillId="3" borderId="14" xfId="28" applyNumberFormat="1" applyFont="1" applyFill="1" applyBorder="1">
      <alignment horizontal="right" vertical="center" indent="1"/>
    </xf>
    <xf numFmtId="3" fontId="39" fillId="0" borderId="0" xfId="0" applyNumberFormat="1" applyFont="1" applyAlignment="1">
      <alignment vertical="center"/>
    </xf>
    <xf numFmtId="167" fontId="2" fillId="4" borderId="91" xfId="28" applyNumberFormat="1" applyFont="1" applyFill="1" applyBorder="1">
      <alignment horizontal="right" vertical="center" indent="1"/>
    </xf>
    <xf numFmtId="0" fontId="2" fillId="4" borderId="0" xfId="29" applyFont="1" applyFill="1" applyBorder="1" applyAlignment="1">
      <alignment horizontal="center" vertical="center" wrapText="1"/>
    </xf>
    <xf numFmtId="0" fontId="2" fillId="3" borderId="0" xfId="29" applyFont="1" applyFill="1" applyBorder="1" applyAlignment="1">
      <alignment horizontal="center" vertical="center" wrapText="1"/>
    </xf>
    <xf numFmtId="3" fontId="2" fillId="3" borderId="35" xfId="28" applyNumberFormat="1" applyFont="1" applyFill="1" applyBorder="1">
      <alignment horizontal="right" vertical="center" indent="1"/>
    </xf>
    <xf numFmtId="3" fontId="2" fillId="0" borderId="10" xfId="28" applyNumberFormat="1" applyFont="1" applyBorder="1">
      <alignment horizontal="right" vertical="center" indent="1"/>
    </xf>
    <xf numFmtId="0" fontId="18" fillId="4" borderId="92" xfId="29" applyFont="1" applyFill="1" applyBorder="1" applyAlignment="1">
      <alignment horizontal="right" vertical="center" wrapText="1" indent="2" readingOrder="2"/>
    </xf>
    <xf numFmtId="0" fontId="8" fillId="4" borderId="93" xfId="34" applyFont="1" applyFill="1" applyBorder="1" applyAlignment="1">
      <alignment horizontal="center" vertical="center"/>
    </xf>
    <xf numFmtId="0" fontId="18" fillId="3" borderId="41" xfId="29" applyFont="1" applyFill="1" applyBorder="1" applyAlignment="1">
      <alignment horizontal="right" vertical="center" wrapText="1" indent="2" readingOrder="2"/>
    </xf>
    <xf numFmtId="3" fontId="2" fillId="3" borderId="41" xfId="28" applyNumberFormat="1" applyFont="1" applyFill="1" applyBorder="1">
      <alignment horizontal="right" vertical="center" indent="1"/>
    </xf>
    <xf numFmtId="3" fontId="8" fillId="3" borderId="41" xfId="25" applyNumberFormat="1" applyFont="1" applyFill="1" applyBorder="1">
      <alignment horizontal="right" vertical="center" indent="1"/>
    </xf>
    <xf numFmtId="0" fontId="8" fillId="3" borderId="41" xfId="29" applyFont="1" applyFill="1" applyBorder="1">
      <alignment horizontal="left" vertical="center" wrapText="1" indent="1"/>
    </xf>
    <xf numFmtId="3" fontId="8" fillId="3" borderId="9" xfId="28" applyNumberFormat="1" applyFont="1" applyFill="1" applyBorder="1">
      <alignment horizontal="right" vertical="center" indent="1"/>
    </xf>
    <xf numFmtId="3" fontId="8" fillId="4" borderId="9" xfId="28" applyNumberFormat="1" applyFont="1" applyFill="1" applyBorder="1">
      <alignment horizontal="right" vertical="center" indent="1"/>
    </xf>
    <xf numFmtId="3" fontId="8" fillId="3" borderId="12" xfId="28" applyNumberFormat="1" applyFont="1" applyFill="1" applyBorder="1">
      <alignment horizontal="right" vertical="center" indent="1"/>
    </xf>
    <xf numFmtId="3" fontId="8" fillId="3" borderId="8" xfId="28" applyNumberFormat="1" applyFont="1" applyFill="1" applyBorder="1">
      <alignment horizontal="right" vertical="center" indent="1"/>
    </xf>
    <xf numFmtId="0" fontId="7" fillId="4" borderId="10" xfId="29" applyFont="1" applyFill="1" applyBorder="1" applyAlignment="1">
      <alignment horizontal="center" vertical="center" wrapText="1"/>
    </xf>
    <xf numFmtId="0" fontId="7" fillId="6" borderId="76" xfId="0" applyFont="1" applyFill="1" applyBorder="1" applyAlignment="1">
      <alignment horizontal="left" vertical="center" wrapText="1" indent="1" readingOrder="1"/>
    </xf>
    <xf numFmtId="3" fontId="7" fillId="4" borderId="9" xfId="25" applyNumberFormat="1" applyFont="1" applyFill="1" applyBorder="1">
      <alignment horizontal="right" vertical="center" indent="1"/>
    </xf>
    <xf numFmtId="0" fontId="7" fillId="3" borderId="9" xfId="27" applyFont="1" applyFill="1" applyBorder="1">
      <alignment horizontal="right" vertical="center" wrapText="1" indent="1" readingOrder="2"/>
    </xf>
    <xf numFmtId="3" fontId="7" fillId="3" borderId="9" xfId="25" applyNumberFormat="1" applyFont="1" applyFill="1" applyBorder="1">
      <alignment horizontal="right" vertical="center" indent="1"/>
    </xf>
    <xf numFmtId="0" fontId="12" fillId="6" borderId="76" xfId="0" applyFont="1" applyFill="1" applyBorder="1" applyAlignment="1">
      <alignment vertical="center" wrapText="1" readingOrder="1"/>
    </xf>
    <xf numFmtId="0" fontId="12" fillId="7" borderId="76" xfId="0" applyFont="1" applyFill="1" applyBorder="1" applyAlignment="1">
      <alignment vertical="center" wrapText="1" readingOrder="1"/>
    </xf>
    <xf numFmtId="0" fontId="8" fillId="3" borderId="9" xfId="27" applyFont="1" applyFill="1" applyBorder="1" applyAlignment="1">
      <alignment vertical="center" wrapText="1" readingOrder="2"/>
    </xf>
    <xf numFmtId="0" fontId="12" fillId="6" borderId="76" xfId="39" applyFont="1" applyFill="1" applyBorder="1" applyAlignment="1">
      <alignment vertical="center" wrapText="1" readingOrder="1"/>
    </xf>
    <xf numFmtId="0" fontId="12" fillId="7" borderId="77" xfId="0" applyFont="1" applyFill="1" applyBorder="1" applyAlignment="1">
      <alignment vertical="center" wrapText="1" readingOrder="1"/>
    </xf>
    <xf numFmtId="0" fontId="12" fillId="4" borderId="77" xfId="0" applyFont="1" applyFill="1" applyBorder="1" applyAlignment="1">
      <alignment vertical="center" wrapText="1" readingOrder="1"/>
    </xf>
    <xf numFmtId="3" fontId="8" fillId="3" borderId="9" xfId="25" applyNumberFormat="1" applyFont="1" applyFill="1" applyBorder="1" applyAlignment="1">
      <alignment vertical="center"/>
    </xf>
    <xf numFmtId="3" fontId="8" fillId="4" borderId="9" xfId="25" applyNumberFormat="1" applyFont="1" applyFill="1" applyBorder="1" applyAlignment="1">
      <alignment vertical="center"/>
    </xf>
    <xf numFmtId="3" fontId="12" fillId="3" borderId="9" xfId="25" applyNumberFormat="1" applyFont="1" applyFill="1" applyBorder="1" applyAlignment="1">
      <alignment vertical="center"/>
    </xf>
    <xf numFmtId="3" fontId="12" fillId="4" borderId="9" xfId="25" applyNumberFormat="1" applyFont="1" applyFill="1" applyBorder="1" applyAlignment="1">
      <alignment vertical="center"/>
    </xf>
    <xf numFmtId="0" fontId="12" fillId="3" borderId="9" xfId="27" applyFont="1" applyFill="1" applyBorder="1" applyAlignment="1">
      <alignment vertical="center" wrapText="1" readingOrder="2"/>
    </xf>
    <xf numFmtId="0" fontId="8" fillId="0" borderId="13" xfId="0" applyFont="1" applyBorder="1" applyAlignment="1">
      <alignment horizontal="center" vertical="center"/>
    </xf>
    <xf numFmtId="0" fontId="7" fillId="6" borderId="76" xfId="0" applyFont="1" applyFill="1" applyBorder="1" applyAlignment="1">
      <alignment horizontal="center" vertical="center" wrapText="1" readingOrder="1"/>
    </xf>
    <xf numFmtId="0" fontId="8" fillId="4" borderId="13" xfId="27" applyFont="1" applyFill="1" applyBorder="1" applyAlignment="1">
      <alignment vertical="center" wrapText="1" readingOrder="2"/>
    </xf>
    <xf numFmtId="0" fontId="8" fillId="6" borderId="76" xfId="0" applyFont="1" applyFill="1" applyBorder="1" applyAlignment="1">
      <alignment vertical="center" wrapText="1" readingOrder="1"/>
    </xf>
    <xf numFmtId="0" fontId="8" fillId="3" borderId="12" xfId="27" applyFont="1" applyFill="1" applyBorder="1" applyAlignment="1">
      <alignment vertical="center" wrapText="1" readingOrder="2"/>
    </xf>
    <xf numFmtId="0" fontId="8" fillId="4" borderId="14" xfId="27" applyFont="1" applyFill="1" applyBorder="1" applyAlignment="1">
      <alignment vertical="center" wrapText="1" readingOrder="2"/>
    </xf>
    <xf numFmtId="166" fontId="8" fillId="3" borderId="8" xfId="25" applyNumberFormat="1" applyFont="1" applyFill="1" applyBorder="1">
      <alignment horizontal="right" vertical="center" indent="1"/>
    </xf>
    <xf numFmtId="3" fontId="2" fillId="3" borderId="8" xfId="25" applyNumberFormat="1" applyFont="1" applyFill="1" applyBorder="1">
      <alignment horizontal="right" vertical="center" indent="1"/>
    </xf>
    <xf numFmtId="166" fontId="2" fillId="3" borderId="8" xfId="25" applyNumberFormat="1" applyFont="1" applyFill="1" applyBorder="1">
      <alignment horizontal="right" vertical="center" indent="1"/>
    </xf>
    <xf numFmtId="0" fontId="8" fillId="3" borderId="8" xfId="29" applyFont="1" applyFill="1" applyBorder="1" applyAlignment="1">
      <alignment horizontal="center" vertical="center" wrapText="1"/>
    </xf>
    <xf numFmtId="0" fontId="7" fillId="3" borderId="11" xfId="29" applyFont="1" applyFill="1" applyBorder="1" applyAlignment="1">
      <alignment horizontal="center" vertical="center" wrapText="1"/>
    </xf>
    <xf numFmtId="0" fontId="8" fillId="3" borderId="11" xfId="27" applyFont="1" applyFill="1" applyBorder="1">
      <alignment horizontal="right" vertical="center" wrapText="1" indent="1" readingOrder="2"/>
    </xf>
    <xf numFmtId="0" fontId="12" fillId="3" borderId="94" xfId="0" applyFont="1" applyFill="1" applyBorder="1" applyAlignment="1">
      <alignment horizontal="left" vertical="center" wrapText="1" indent="1" readingOrder="1"/>
    </xf>
    <xf numFmtId="0" fontId="11" fillId="3" borderId="52" xfId="27" applyFill="1" applyBorder="1" applyAlignment="1">
      <alignment horizontal="center" vertical="center" wrapText="1" readingOrder="2"/>
    </xf>
    <xf numFmtId="3" fontId="2" fillId="3" borderId="27" xfId="25" applyNumberFormat="1" applyFont="1" applyFill="1" applyBorder="1">
      <alignment horizontal="right" vertical="center" indent="1"/>
    </xf>
    <xf numFmtId="3" fontId="4" fillId="0" borderId="0" xfId="32" applyNumberFormat="1" applyFont="1" applyAlignment="1">
      <alignment vertical="center"/>
    </xf>
    <xf numFmtId="0" fontId="42" fillId="0" borderId="0" xfId="1" applyFont="1" applyAlignment="1">
      <alignment vertical="center"/>
    </xf>
    <xf numFmtId="0" fontId="11" fillId="4" borderId="95" xfId="27" applyFill="1" applyBorder="1" applyAlignment="1">
      <alignment horizontal="center" vertical="center" wrapText="1" readingOrder="2"/>
    </xf>
    <xf numFmtId="3" fontId="2" fillId="4" borderId="95" xfId="28" applyNumberFormat="1" applyFont="1" applyFill="1" applyBorder="1">
      <alignment horizontal="right" vertical="center" indent="1"/>
    </xf>
    <xf numFmtId="3" fontId="8" fillId="4" borderId="95" xfId="25" applyNumberFormat="1" applyFont="1" applyFill="1" applyBorder="1">
      <alignment horizontal="right" vertical="center" indent="1"/>
    </xf>
    <xf numFmtId="166" fontId="8" fillId="4" borderId="95" xfId="25" applyNumberFormat="1" applyFont="1" applyFill="1" applyBorder="1">
      <alignment horizontal="right" vertical="center" indent="1"/>
    </xf>
    <xf numFmtId="3" fontId="2" fillId="4" borderId="95" xfId="25" applyNumberFormat="1" applyFont="1" applyFill="1" applyBorder="1">
      <alignment horizontal="right" vertical="center" indent="1"/>
    </xf>
    <xf numFmtId="166" fontId="2" fillId="4" borderId="95" xfId="25" applyNumberFormat="1" applyFont="1" applyFill="1" applyBorder="1">
      <alignment horizontal="right" vertical="center" indent="1"/>
    </xf>
    <xf numFmtId="0" fontId="8" fillId="4" borderId="95" xfId="29" applyFont="1" applyFill="1" applyBorder="1" applyAlignment="1">
      <alignment horizontal="center" vertical="center" wrapText="1"/>
    </xf>
    <xf numFmtId="3" fontId="8" fillId="3" borderId="35" xfId="9" applyNumberFormat="1" applyFont="1" applyFill="1" applyBorder="1" applyAlignment="1">
      <alignment horizontal="left" vertical="center" wrapText="1"/>
    </xf>
    <xf numFmtId="0" fontId="8" fillId="3" borderId="35" xfId="9" applyFont="1" applyFill="1" applyBorder="1" applyAlignment="1">
      <alignment horizontal="left" vertical="center" wrapText="1"/>
    </xf>
    <xf numFmtId="3" fontId="2" fillId="4" borderId="13" xfId="25" applyNumberFormat="1" applyFont="1" applyFill="1" applyBorder="1" applyAlignment="1">
      <alignment horizontal="center" vertical="center" readingOrder="1"/>
    </xf>
    <xf numFmtId="3" fontId="8" fillId="0" borderId="13" xfId="0" applyNumberFormat="1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8" fillId="0" borderId="13" xfId="0" applyFont="1" applyBorder="1" applyAlignment="1">
      <alignment horizontal="center" vertical="center" readingOrder="1"/>
    </xf>
    <xf numFmtId="3" fontId="2" fillId="3" borderId="9" xfId="25" applyNumberFormat="1" applyFont="1" applyFill="1" applyBorder="1" applyAlignment="1">
      <alignment horizontal="center" vertical="center" readingOrder="1"/>
    </xf>
    <xf numFmtId="0" fontId="2" fillId="3" borderId="9" xfId="27" applyFont="1" applyFill="1" applyBorder="1" applyAlignment="1">
      <alignment horizontal="center" vertical="center" wrapText="1" readingOrder="1"/>
    </xf>
    <xf numFmtId="0" fontId="8" fillId="3" borderId="9" xfId="27" applyFont="1" applyFill="1" applyBorder="1" applyAlignment="1">
      <alignment horizontal="center" vertical="center" wrapText="1" readingOrder="1"/>
    </xf>
    <xf numFmtId="0" fontId="2" fillId="3" borderId="9" xfId="0" applyFont="1" applyFill="1" applyBorder="1" applyAlignment="1">
      <alignment horizontal="center" vertical="center" readingOrder="1"/>
    </xf>
    <xf numFmtId="3" fontId="2" fillId="4" borderId="9" xfId="25" applyNumberFormat="1" applyFont="1" applyFill="1" applyBorder="1" applyAlignment="1">
      <alignment horizontal="center" vertical="center" readingOrder="1"/>
    </xf>
    <xf numFmtId="3" fontId="8" fillId="3" borderId="9" xfId="25" applyNumberFormat="1" applyFont="1" applyFill="1" applyBorder="1" applyAlignment="1">
      <alignment horizontal="center" vertical="center" readingOrder="1"/>
    </xf>
    <xf numFmtId="3" fontId="2" fillId="4" borderId="12" xfId="25" applyNumberFormat="1" applyFont="1" applyFill="1" applyBorder="1" applyAlignment="1">
      <alignment horizontal="center" vertical="center" readingOrder="1"/>
    </xf>
    <xf numFmtId="3" fontId="8" fillId="4" borderId="12" xfId="25" applyNumberFormat="1" applyFont="1" applyFill="1" applyBorder="1" applyAlignment="1">
      <alignment horizontal="center" vertical="center" readingOrder="1"/>
    </xf>
    <xf numFmtId="3" fontId="8" fillId="0" borderId="15" xfId="0" applyNumberFormat="1" applyFont="1" applyBorder="1" applyAlignment="1">
      <alignment horizontal="center" vertical="center" readingOrder="1"/>
    </xf>
    <xf numFmtId="0" fontId="8" fillId="0" borderId="15" xfId="0" applyFont="1" applyBorder="1" applyAlignment="1">
      <alignment horizontal="center" vertical="center" readingOrder="1"/>
    </xf>
    <xf numFmtId="3" fontId="8" fillId="3" borderId="11" xfId="0" applyNumberFormat="1" applyFont="1" applyFill="1" applyBorder="1" applyAlignment="1">
      <alignment horizontal="center" vertical="center" readingOrder="1"/>
    </xf>
    <xf numFmtId="0" fontId="8" fillId="3" borderId="14" xfId="34" applyFont="1" applyFill="1" applyBorder="1" applyAlignment="1">
      <alignment horizontal="center" vertical="center" wrapText="1"/>
    </xf>
    <xf numFmtId="0" fontId="11" fillId="4" borderId="53" xfId="27" applyFill="1" applyBorder="1" applyAlignment="1">
      <alignment horizontal="center" vertical="center" wrapText="1" readingOrder="2"/>
    </xf>
    <xf numFmtId="3" fontId="2" fillId="4" borderId="17" xfId="25" applyNumberFormat="1" applyFont="1" applyFill="1" applyBorder="1">
      <alignment horizontal="right" vertical="center" indent="1"/>
    </xf>
    <xf numFmtId="0" fontId="8" fillId="4" borderId="37" xfId="29" applyFont="1" applyFill="1" applyBorder="1" applyAlignment="1">
      <alignment horizontal="center" vertical="center" wrapText="1"/>
    </xf>
    <xf numFmtId="0" fontId="11" fillId="4" borderId="13" xfId="27" applyFill="1" applyBorder="1" applyAlignment="1">
      <alignment horizontal="center" vertical="center" wrapText="1" readingOrder="2"/>
    </xf>
    <xf numFmtId="3" fontId="4" fillId="4" borderId="13" xfId="28" applyNumberFormat="1" applyFill="1" applyBorder="1">
      <alignment horizontal="right" vertical="center" indent="1"/>
    </xf>
    <xf numFmtId="0" fontId="8" fillId="4" borderId="96" xfId="29" applyFont="1" applyFill="1" applyBorder="1" applyAlignment="1">
      <alignment horizontal="center" vertical="center" wrapText="1"/>
    </xf>
    <xf numFmtId="3" fontId="12" fillId="3" borderId="9" xfId="25" applyNumberFormat="1" applyFont="1" applyFill="1" applyBorder="1" applyAlignment="1">
      <alignment horizontal="left" vertical="center" wrapText="1"/>
    </xf>
    <xf numFmtId="3" fontId="8" fillId="3" borderId="9" xfId="25" applyNumberFormat="1" applyFont="1" applyFill="1" applyBorder="1" applyAlignment="1">
      <alignment horizontal="right" vertical="center" wrapText="1"/>
    </xf>
    <xf numFmtId="3" fontId="12" fillId="4" borderId="9" xfId="25" applyNumberFormat="1" applyFont="1" applyFill="1" applyBorder="1" applyAlignment="1">
      <alignment horizontal="left" vertical="center" wrapText="1"/>
    </xf>
    <xf numFmtId="0" fontId="8" fillId="3" borderId="15" xfId="24" applyFont="1" applyFill="1" applyBorder="1" applyAlignment="1">
      <alignment horizontal="center" vertical="center" wrapText="1"/>
    </xf>
    <xf numFmtId="0" fontId="8" fillId="3" borderId="14" xfId="24" applyFont="1" applyFill="1" applyBorder="1" applyAlignment="1">
      <alignment horizontal="center" vertical="center" wrapText="1"/>
    </xf>
    <xf numFmtId="0" fontId="8" fillId="3" borderId="15" xfId="9" applyFont="1" applyFill="1" applyBorder="1">
      <alignment horizontal="center" vertical="center" wrapText="1"/>
    </xf>
    <xf numFmtId="0" fontId="8" fillId="3" borderId="14" xfId="9" applyFont="1" applyFill="1" applyBorder="1">
      <alignment horizontal="center" vertical="center" wrapText="1"/>
    </xf>
    <xf numFmtId="0" fontId="20" fillId="4" borderId="0" xfId="1" applyFont="1" applyFill="1" applyAlignment="1">
      <alignment horizontal="center" vertical="center"/>
    </xf>
    <xf numFmtId="0" fontId="11" fillId="4" borderId="0" xfId="3" applyFont="1" applyFill="1" applyAlignment="1">
      <alignment horizontal="center" vertical="center" readingOrder="1"/>
    </xf>
    <xf numFmtId="0" fontId="11" fillId="4" borderId="0" xfId="3" applyFont="1" applyFill="1" applyAlignment="1">
      <alignment horizontal="center" vertical="center"/>
    </xf>
    <xf numFmtId="0" fontId="8" fillId="3" borderId="74" xfId="6" applyFont="1" applyFill="1" applyBorder="1">
      <alignment horizontal="right" vertical="center" wrapText="1"/>
    </xf>
    <xf numFmtId="0" fontId="8" fillId="3" borderId="73" xfId="6" applyFont="1" applyFill="1" applyBorder="1">
      <alignment horizontal="right" vertical="center" wrapText="1"/>
    </xf>
    <xf numFmtId="0" fontId="8" fillId="3" borderId="70" xfId="6" applyFont="1" applyFill="1" applyBorder="1">
      <alignment horizontal="right" vertical="center" wrapText="1"/>
    </xf>
    <xf numFmtId="0" fontId="8" fillId="3" borderId="69" xfId="6" applyFont="1" applyFill="1" applyBorder="1">
      <alignment horizontal="right" vertical="center" wrapText="1"/>
    </xf>
    <xf numFmtId="0" fontId="8" fillId="3" borderId="66" xfId="6" applyFont="1" applyFill="1" applyBorder="1">
      <alignment horizontal="right" vertical="center" wrapText="1"/>
    </xf>
    <xf numFmtId="0" fontId="8" fillId="3" borderId="65" xfId="6" applyFont="1" applyFill="1" applyBorder="1">
      <alignment horizontal="right" vertical="center" wrapText="1"/>
    </xf>
    <xf numFmtId="0" fontId="8" fillId="3" borderId="43" xfId="9" applyFont="1" applyFill="1" applyBorder="1">
      <alignment horizontal="center" vertical="center" wrapText="1"/>
    </xf>
    <xf numFmtId="0" fontId="8" fillId="3" borderId="42" xfId="9" applyFont="1" applyFill="1" applyBorder="1">
      <alignment horizontal="center" vertical="center" wrapText="1"/>
    </xf>
    <xf numFmtId="0" fontId="8" fillId="3" borderId="44" xfId="9" applyFont="1" applyFill="1" applyBorder="1">
      <alignment horizontal="center" vertical="center" wrapText="1"/>
    </xf>
    <xf numFmtId="0" fontId="8" fillId="3" borderId="43" xfId="24" applyFont="1" applyFill="1" applyBorder="1" applyAlignment="1">
      <alignment horizontal="center" vertical="center" wrapText="1"/>
    </xf>
    <xf numFmtId="0" fontId="8" fillId="3" borderId="42" xfId="24" applyFont="1" applyFill="1" applyBorder="1" applyAlignment="1">
      <alignment horizontal="center" vertical="center"/>
    </xf>
    <xf numFmtId="0" fontId="8" fillId="3" borderId="44" xfId="24" applyFont="1" applyFill="1" applyBorder="1" applyAlignment="1">
      <alignment horizontal="center" vertical="center"/>
    </xf>
    <xf numFmtId="1" fontId="12" fillId="3" borderId="72" xfId="7" applyFont="1" applyFill="1" applyBorder="1">
      <alignment horizontal="left" vertical="center" wrapText="1"/>
    </xf>
    <xf numFmtId="1" fontId="12" fillId="3" borderId="71" xfId="7" applyFont="1" applyFill="1" applyBorder="1">
      <alignment horizontal="left" vertical="center" wrapText="1"/>
    </xf>
    <xf numFmtId="1" fontId="12" fillId="3" borderId="68" xfId="7" applyFont="1" applyFill="1" applyBorder="1">
      <alignment horizontal="left" vertical="center" wrapText="1"/>
    </xf>
    <xf numFmtId="1" fontId="12" fillId="3" borderId="67" xfId="7" applyFont="1" applyFill="1" applyBorder="1">
      <alignment horizontal="left" vertical="center" wrapText="1"/>
    </xf>
    <xf numFmtId="1" fontId="12" fillId="3" borderId="64" xfId="7" applyFont="1" applyFill="1" applyBorder="1">
      <alignment horizontal="left" vertical="center" wrapText="1"/>
    </xf>
    <xf numFmtId="1" fontId="12" fillId="3" borderId="63" xfId="7" applyFont="1" applyFill="1" applyBorder="1">
      <alignment horizontal="left" vertical="center" wrapText="1"/>
    </xf>
    <xf numFmtId="1" fontId="35" fillId="3" borderId="13" xfId="8" applyFont="1" applyFill="1" applyBorder="1">
      <alignment horizontal="center" vertical="center"/>
    </xf>
    <xf numFmtId="1" fontId="35" fillId="3" borderId="9" xfId="8" applyFont="1" applyFill="1" applyBorder="1">
      <alignment horizontal="center" vertical="center"/>
    </xf>
    <xf numFmtId="1" fontId="35" fillId="3" borderId="12" xfId="8" applyFont="1" applyFill="1" applyBorder="1">
      <alignment horizontal="center" vertical="center"/>
    </xf>
    <xf numFmtId="0" fontId="35" fillId="3" borderId="13" xfId="9" applyFont="1" applyFill="1" applyBorder="1">
      <alignment horizontal="center" vertical="center" wrapText="1"/>
    </xf>
    <xf numFmtId="0" fontId="35" fillId="3" borderId="9" xfId="9" applyFont="1" applyFill="1" applyBorder="1">
      <alignment horizontal="center" vertical="center" wrapText="1"/>
    </xf>
    <xf numFmtId="0" fontId="35" fillId="3" borderId="12" xfId="9" applyFont="1" applyFill="1" applyBorder="1">
      <alignment horizontal="center" vertical="center" wrapText="1"/>
    </xf>
    <xf numFmtId="0" fontId="12" fillId="3" borderId="13" xfId="10" applyFill="1" applyBorder="1">
      <alignment horizontal="center" vertical="center" wrapText="1"/>
    </xf>
    <xf numFmtId="0" fontId="12" fillId="3" borderId="9" xfId="10" applyFill="1" applyBorder="1">
      <alignment horizontal="center" vertical="center" wrapText="1"/>
    </xf>
    <xf numFmtId="0" fontId="12" fillId="3" borderId="12" xfId="10" applyFill="1" applyBorder="1">
      <alignment horizontal="center" vertical="center" wrapText="1"/>
    </xf>
    <xf numFmtId="0" fontId="8" fillId="3" borderId="10" xfId="9" applyFont="1" applyFill="1" applyBorder="1">
      <alignment horizontal="center" vertical="center" wrapText="1"/>
    </xf>
    <xf numFmtId="0" fontId="8" fillId="3" borderId="12" xfId="9" applyFont="1" applyFill="1" applyBorder="1">
      <alignment horizontal="center" vertical="center" wrapText="1"/>
    </xf>
    <xf numFmtId="0" fontId="8" fillId="3" borderId="15" xfId="9" applyFont="1" applyFill="1" applyBorder="1" applyAlignment="1">
      <alignment horizontal="center" vertical="center" wrapText="1" readingOrder="1"/>
    </xf>
    <xf numFmtId="0" fontId="8" fillId="3" borderId="14" xfId="9" applyFont="1" applyFill="1" applyBorder="1" applyAlignment="1">
      <alignment horizontal="center" vertical="center" wrapText="1" readingOrder="1"/>
    </xf>
    <xf numFmtId="0" fontId="8" fillId="3" borderId="10" xfId="24" applyFont="1" applyFill="1" applyBorder="1" applyAlignment="1">
      <alignment horizontal="center" vertical="center" wrapText="1"/>
    </xf>
    <xf numFmtId="0" fontId="8" fillId="3" borderId="12" xfId="24" applyFont="1" applyFill="1" applyBorder="1" applyAlignment="1">
      <alignment horizontal="center" vertical="center" wrapText="1"/>
    </xf>
    <xf numFmtId="0" fontId="8" fillId="3" borderId="22" xfId="6" applyFont="1" applyFill="1" applyBorder="1">
      <alignment horizontal="right" vertical="center" wrapText="1"/>
    </xf>
    <xf numFmtId="0" fontId="8" fillId="3" borderId="23" xfId="6" applyFont="1" applyFill="1" applyBorder="1">
      <alignment horizontal="right" vertical="center" wrapText="1"/>
    </xf>
    <xf numFmtId="0" fontId="8" fillId="3" borderId="33" xfId="6" applyFont="1" applyFill="1" applyBorder="1">
      <alignment horizontal="right" vertical="center" wrapText="1"/>
    </xf>
    <xf numFmtId="0" fontId="8" fillId="3" borderId="43" xfId="24" applyFont="1" applyFill="1" applyBorder="1" applyAlignment="1">
      <alignment horizontal="center" vertical="center"/>
    </xf>
    <xf numFmtId="1" fontId="12" fillId="3" borderId="19" xfId="7" applyFont="1" applyFill="1" applyBorder="1">
      <alignment horizontal="left" vertical="center" wrapText="1"/>
    </xf>
    <xf numFmtId="1" fontId="12" fillId="3" borderId="20" xfId="7" applyFont="1" applyFill="1" applyBorder="1">
      <alignment horizontal="left" vertical="center" wrapText="1"/>
    </xf>
    <xf numFmtId="1" fontId="12" fillId="3" borderId="34" xfId="7" applyFont="1" applyFill="1" applyBorder="1">
      <alignment horizontal="left" vertical="center" wrapText="1"/>
    </xf>
    <xf numFmtId="0" fontId="8" fillId="3" borderId="8" xfId="9" applyFont="1" applyFill="1" applyBorder="1">
      <alignment horizontal="center" vertical="center" wrapText="1"/>
    </xf>
    <xf numFmtId="0" fontId="8" fillId="3" borderId="35" xfId="9" applyFont="1" applyFill="1" applyBorder="1" applyAlignment="1">
      <alignment horizontal="center" vertical="center" wrapText="1" readingOrder="1"/>
    </xf>
    <xf numFmtId="0" fontId="8" fillId="3" borderId="8" xfId="24" applyFont="1" applyFill="1" applyBorder="1" applyAlignment="1">
      <alignment horizontal="center" vertical="center" wrapText="1"/>
    </xf>
    <xf numFmtId="0" fontId="8" fillId="3" borderId="35" xfId="24" applyFont="1" applyFill="1" applyBorder="1" applyAlignment="1">
      <alignment horizontal="center" vertical="center" wrapText="1"/>
    </xf>
    <xf numFmtId="0" fontId="8" fillId="3" borderId="24" xfId="6" applyFont="1" applyFill="1" applyBorder="1">
      <alignment horizontal="right" vertical="center" wrapText="1"/>
    </xf>
    <xf numFmtId="0" fontId="8" fillId="3" borderId="11" xfId="24" applyFont="1" applyFill="1" applyBorder="1" applyAlignment="1">
      <alignment horizontal="center" vertical="center"/>
    </xf>
    <xf numFmtId="1" fontId="12" fillId="3" borderId="21" xfId="7" applyFont="1" applyFill="1" applyBorder="1">
      <alignment horizontal="left" vertical="center" wrapText="1"/>
    </xf>
    <xf numFmtId="0" fontId="35" fillId="3" borderId="12" xfId="27" applyFont="1" applyFill="1" applyBorder="1">
      <alignment horizontal="right" vertical="center" wrapText="1" indent="1" readingOrder="2"/>
    </xf>
    <xf numFmtId="0" fontId="35" fillId="3" borderId="14" xfId="27" applyFont="1" applyFill="1" applyBorder="1">
      <alignment horizontal="right" vertical="center" wrapText="1" indent="1" readingOrder="2"/>
    </xf>
    <xf numFmtId="0" fontId="35" fillId="3" borderId="10" xfId="27" applyFont="1" applyFill="1" applyBorder="1">
      <alignment horizontal="right" vertical="center" wrapText="1" indent="1" readingOrder="2"/>
    </xf>
    <xf numFmtId="0" fontId="16" fillId="3" borderId="12" xfId="29" applyFont="1" applyFill="1" applyBorder="1">
      <alignment horizontal="left" vertical="center" wrapText="1" indent="1"/>
    </xf>
    <xf numFmtId="0" fontId="16" fillId="3" borderId="14" xfId="29" applyFont="1" applyFill="1" applyBorder="1">
      <alignment horizontal="left" vertical="center" wrapText="1" indent="1"/>
    </xf>
    <xf numFmtId="0" fontId="16" fillId="3" borderId="10" xfId="29" applyFont="1" applyFill="1" applyBorder="1">
      <alignment horizontal="left" vertical="center" wrapText="1" indent="1"/>
    </xf>
    <xf numFmtId="0" fontId="35" fillId="4" borderId="12" xfId="27" applyFont="1" applyFill="1" applyBorder="1">
      <alignment horizontal="right" vertical="center" wrapText="1" indent="1" readingOrder="2"/>
    </xf>
    <xf numFmtId="0" fontId="35" fillId="4" borderId="14" xfId="27" applyFont="1" applyFill="1" applyBorder="1">
      <alignment horizontal="right" vertical="center" wrapText="1" indent="1" readingOrder="2"/>
    </xf>
    <xf numFmtId="0" fontId="8" fillId="4" borderId="12" xfId="29" applyFont="1" applyFill="1" applyBorder="1">
      <alignment horizontal="left" vertical="center" wrapText="1" indent="1"/>
    </xf>
    <xf numFmtId="0" fontId="8" fillId="4" borderId="14" xfId="29" applyFont="1" applyFill="1" applyBorder="1">
      <alignment horizontal="left" vertical="center" wrapText="1" indent="1"/>
    </xf>
    <xf numFmtId="0" fontId="5" fillId="3" borderId="15" xfId="27" applyFont="1" applyFill="1" applyBorder="1" applyAlignment="1">
      <alignment horizontal="center" vertical="center" wrapText="1" readingOrder="2"/>
    </xf>
    <xf numFmtId="0" fontId="5" fillId="3" borderId="14" xfId="27" applyFont="1" applyFill="1" applyBorder="1" applyAlignment="1">
      <alignment horizontal="center" vertical="center" wrapText="1" readingOrder="2"/>
    </xf>
    <xf numFmtId="0" fontId="5" fillId="3" borderId="35" xfId="27" applyFont="1" applyFill="1" applyBorder="1" applyAlignment="1">
      <alignment horizontal="center" vertical="center" wrapText="1" readingOrder="2"/>
    </xf>
    <xf numFmtId="0" fontId="8" fillId="3" borderId="15" xfId="29" applyFont="1" applyFill="1" applyBorder="1" applyAlignment="1">
      <alignment horizontal="center" vertical="center" wrapText="1"/>
    </xf>
    <xf numFmtId="0" fontId="8" fillId="3" borderId="14" xfId="29" applyFont="1" applyFill="1" applyBorder="1" applyAlignment="1">
      <alignment horizontal="center" vertical="center" wrapText="1"/>
    </xf>
    <xf numFmtId="0" fontId="8" fillId="3" borderId="35" xfId="29" applyFont="1" applyFill="1" applyBorder="1" applyAlignment="1">
      <alignment horizontal="center" vertical="center" wrapText="1"/>
    </xf>
    <xf numFmtId="0" fontId="35" fillId="4" borderId="10" xfId="27" applyFont="1" applyFill="1" applyBorder="1">
      <alignment horizontal="right" vertical="center" wrapText="1" indent="1" readingOrder="2"/>
    </xf>
    <xf numFmtId="0" fontId="8" fillId="4" borderId="10" xfId="29" applyFont="1" applyFill="1" applyBorder="1">
      <alignment horizontal="left" vertical="center" wrapText="1" indent="1"/>
    </xf>
    <xf numFmtId="0" fontId="8" fillId="3" borderId="12" xfId="29" applyFont="1" applyFill="1" applyBorder="1">
      <alignment horizontal="left" vertical="center" wrapText="1" indent="1"/>
    </xf>
    <xf numFmtId="0" fontId="8" fillId="3" borderId="14" xfId="29" applyFont="1" applyFill="1" applyBorder="1">
      <alignment horizontal="left" vertical="center" wrapText="1" indent="1"/>
    </xf>
    <xf numFmtId="0" fontId="8" fillId="3" borderId="10" xfId="29" applyFont="1" applyFill="1" applyBorder="1">
      <alignment horizontal="left" vertical="center" wrapText="1" indent="1"/>
    </xf>
    <xf numFmtId="0" fontId="35" fillId="4" borderId="15" xfId="27" applyFont="1" applyFill="1" applyBorder="1">
      <alignment horizontal="right" vertical="center" wrapText="1" indent="1" readingOrder="2"/>
    </xf>
    <xf numFmtId="0" fontId="8" fillId="4" borderId="15" xfId="29" applyFont="1" applyFill="1" applyBorder="1">
      <alignment horizontal="left" vertical="center" wrapText="1" indent="1"/>
    </xf>
    <xf numFmtId="0" fontId="8" fillId="3" borderId="11" xfId="9" applyFont="1" applyFill="1" applyBorder="1">
      <alignment horizontal="center" vertical="center" wrapText="1"/>
    </xf>
    <xf numFmtId="0" fontId="8" fillId="3" borderId="87" xfId="24" applyFont="1" applyFill="1" applyBorder="1" applyAlignment="1">
      <alignment horizontal="center" vertical="center" wrapText="1"/>
    </xf>
    <xf numFmtId="0" fontId="8" fillId="3" borderId="78" xfId="9" applyFont="1" applyFill="1" applyBorder="1">
      <alignment horizontal="center" vertical="center" wrapText="1"/>
    </xf>
    <xf numFmtId="0" fontId="8" fillId="3" borderId="40" xfId="9" applyFont="1" applyFill="1" applyBorder="1">
      <alignment horizontal="center" vertical="center" wrapText="1"/>
    </xf>
    <xf numFmtId="0" fontId="8" fillId="3" borderId="90" xfId="24" applyFont="1" applyFill="1" applyBorder="1" applyAlignment="1">
      <alignment horizontal="center" vertical="center" wrapText="1"/>
    </xf>
    <xf numFmtId="0" fontId="8" fillId="3" borderId="35" xfId="9" applyFont="1" applyFill="1" applyBorder="1">
      <alignment horizontal="center" vertical="center" wrapText="1"/>
    </xf>
    <xf numFmtId="0" fontId="8" fillId="3" borderId="89" xfId="9" applyFont="1" applyFill="1" applyBorder="1">
      <alignment horizontal="center" vertical="center" wrapText="1"/>
    </xf>
    <xf numFmtId="0" fontId="11" fillId="4" borderId="0" xfId="3" applyFont="1" applyFill="1" applyAlignment="1">
      <alignment horizontal="center" vertical="center" wrapText="1" readingOrder="1"/>
    </xf>
    <xf numFmtId="0" fontId="11" fillId="4" borderId="0" xfId="3" applyFont="1" applyFill="1" applyAlignment="1">
      <alignment horizontal="center" vertical="center" readingOrder="2"/>
    </xf>
  </cellXfs>
  <cellStyles count="42">
    <cellStyle name="Comma 2" xfId="41" xr:uid="{00000000-0005-0000-0000-000000000000}"/>
    <cellStyle name="H1" xfId="1" xr:uid="{00000000-0005-0000-0000-000001000000}"/>
    <cellStyle name="H1 2" xfId="2" xr:uid="{00000000-0005-0000-0000-000002000000}"/>
    <cellStyle name="H1 2 2" xfId="36" xr:uid="{00000000-0005-0000-0000-000003000000}"/>
    <cellStyle name="H2" xfId="3" xr:uid="{00000000-0005-0000-0000-000004000000}"/>
    <cellStyle name="H2 2" xfId="4" xr:uid="{00000000-0005-0000-0000-000005000000}"/>
    <cellStyle name="H2 2 2" xfId="37" xr:uid="{00000000-0005-0000-0000-000006000000}"/>
    <cellStyle name="had" xfId="5" xr:uid="{00000000-0005-0000-0000-000007000000}"/>
    <cellStyle name="had 2" xfId="6" xr:uid="{00000000-0005-0000-0000-000008000000}"/>
    <cellStyle name="had0" xfId="7" xr:uid="{00000000-0005-0000-0000-000009000000}"/>
    <cellStyle name="Had1" xfId="8" xr:uid="{00000000-0005-0000-0000-00000A000000}"/>
    <cellStyle name="Had2" xfId="9" xr:uid="{00000000-0005-0000-0000-00000B000000}"/>
    <cellStyle name="Had3" xfId="10" xr:uid="{00000000-0005-0000-0000-00000C000000}"/>
    <cellStyle name="inxa" xfId="11" xr:uid="{00000000-0005-0000-0000-00000D000000}"/>
    <cellStyle name="inxa 2" xfId="12" xr:uid="{00000000-0005-0000-0000-00000E000000}"/>
    <cellStyle name="inxe" xfId="13" xr:uid="{00000000-0005-0000-0000-00000F000000}"/>
    <cellStyle name="Normal" xfId="0" builtinId="0"/>
    <cellStyle name="Normal 2" xfId="14" xr:uid="{00000000-0005-0000-0000-000011000000}"/>
    <cellStyle name="Normal 2 2" xfId="15" xr:uid="{00000000-0005-0000-0000-000012000000}"/>
    <cellStyle name="Normal 2 2 2" xfId="39" xr:uid="{00000000-0005-0000-0000-000013000000}"/>
    <cellStyle name="Normal 2 3" xfId="32" xr:uid="{00000000-0005-0000-0000-000014000000}"/>
    <cellStyle name="Normal 3" xfId="35" xr:uid="{00000000-0005-0000-0000-000015000000}"/>
    <cellStyle name="Normal 4" xfId="40" xr:uid="{00000000-0005-0000-0000-000016000000}"/>
    <cellStyle name="NotA" xfId="16" xr:uid="{00000000-0005-0000-0000-000017000000}"/>
    <cellStyle name="Note" xfId="17" builtinId="10" customBuiltin="1"/>
    <cellStyle name="Note 2" xfId="38" xr:uid="{00000000-0005-0000-0000-000019000000}"/>
    <cellStyle name="T1" xfId="18" xr:uid="{00000000-0005-0000-0000-00001A000000}"/>
    <cellStyle name="T1 2" xfId="19" xr:uid="{00000000-0005-0000-0000-00001B000000}"/>
    <cellStyle name="T2" xfId="20" xr:uid="{00000000-0005-0000-0000-00001C000000}"/>
    <cellStyle name="T2 2" xfId="21" xr:uid="{00000000-0005-0000-0000-00001D000000}"/>
    <cellStyle name="T2 2 2" xfId="33" xr:uid="{00000000-0005-0000-0000-00001E000000}"/>
    <cellStyle name="T2 3" xfId="22" xr:uid="{00000000-0005-0000-0000-00001F000000}"/>
    <cellStyle name="T2 4" xfId="23" xr:uid="{00000000-0005-0000-0000-000020000000}"/>
    <cellStyle name="Total" xfId="24" builtinId="25" customBuiltin="1"/>
    <cellStyle name="Total 2" xfId="34" xr:uid="{00000000-0005-0000-0000-000022000000}"/>
    <cellStyle name="Total1" xfId="25" xr:uid="{00000000-0005-0000-0000-000023000000}"/>
    <cellStyle name="TXT1" xfId="26" xr:uid="{00000000-0005-0000-0000-000024000000}"/>
    <cellStyle name="TXT1 2" xfId="27" xr:uid="{00000000-0005-0000-0000-000025000000}"/>
    <cellStyle name="TXT2" xfId="28" xr:uid="{00000000-0005-0000-0000-000026000000}"/>
    <cellStyle name="TXT3" xfId="29" xr:uid="{00000000-0005-0000-0000-000027000000}"/>
    <cellStyle name="TXT4" xfId="30" xr:uid="{00000000-0005-0000-0000-000028000000}"/>
    <cellStyle name="TXT5" xfId="31" xr:uid="{00000000-0005-0000-0000-000029000000}"/>
  </cellStyles>
  <dxfs count="8">
    <dxf>
      <border>
        <top style="thin">
          <color auto="1"/>
        </top>
      </border>
    </dxf>
    <dxf>
      <border>
        <top style="thin">
          <color auto="1"/>
        </top>
      </border>
    </dxf>
    <dxf>
      <fill>
        <patternFill>
          <bgColor theme="2"/>
        </patternFill>
      </fill>
    </dxf>
    <dxf>
      <border>
        <right/>
        <top/>
        <bottom/>
      </border>
    </dxf>
    <dxf>
      <font>
        <b/>
        <color theme="1"/>
      </font>
    </dxf>
    <dxf>
      <font>
        <b/>
        <color theme="1"/>
      </font>
      <border>
        <top style="thin">
          <color auto="1"/>
        </top>
      </border>
    </dxf>
    <dxf>
      <border>
        <top style="thin">
          <color auto="1"/>
        </top>
      </border>
    </dxf>
    <dxf>
      <font>
        <b/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ableStyleMedium9" defaultPivotStyle="PivotStyleLight16">
    <tableStyle name="VITAL" pivot="0" count="8" xr9:uid="{00000000-0011-0000-FFFF-FFFF00000000}"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8" Type="http://schemas.openxmlformats.org/officeDocument/2006/relationships/chartsheet" Target="chartsheets/sheet6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15.xml"/><Relationship Id="rId7" Type="http://schemas.openxmlformats.org/officeDocument/2006/relationships/worksheet" Target="worksheets/sheet6.xml"/><Relationship Id="rId12" Type="http://schemas.openxmlformats.org/officeDocument/2006/relationships/chartsheet" Target="chartsheets/sheet3.xml"/><Relationship Id="rId17" Type="http://schemas.openxmlformats.org/officeDocument/2006/relationships/worksheet" Target="worksheets/sheet12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5.xml"/><Relationship Id="rId20" Type="http://schemas.openxmlformats.org/officeDocument/2006/relationships/worksheet" Target="worksheets/sheet14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styles" Target="styles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1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8.xml"/><Relationship Id="rId19" Type="http://schemas.openxmlformats.org/officeDocument/2006/relationships/worksheet" Target="worksheets/sheet13.xml"/><Relationship Id="rId4" Type="http://schemas.openxmlformats.org/officeDocument/2006/relationships/chartsheet" Target="chartsheets/sheet1.xml"/><Relationship Id="rId9" Type="http://schemas.openxmlformats.org/officeDocument/2006/relationships/chartsheet" Target="chartsheets/sheet2.xml"/><Relationship Id="rId14" Type="http://schemas.openxmlformats.org/officeDocument/2006/relationships/chartsheet" Target="chartsheets/sheet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 b="1" i="0" baseline="0">
                <a:effectLst/>
              </a:rPr>
              <a:t>الواقعات الحيوية المسجلة</a:t>
            </a:r>
            <a:endParaRPr lang="en-US" sz="1400">
              <a:effectLst/>
            </a:endParaRPr>
          </a:p>
          <a:p>
            <a:pPr>
              <a:defRPr sz="1200"/>
            </a:pPr>
            <a:r>
              <a:rPr lang="en-US" sz="1200" b="1" i="0" baseline="0">
                <a:effectLst/>
              </a:rPr>
              <a:t>REGISTERED VITAL EVENTS</a:t>
            </a:r>
          </a:p>
          <a:p>
            <a:pPr>
              <a:defRPr sz="1200"/>
            </a:pPr>
            <a:r>
              <a:rPr lang="en-US" sz="1200" b="1" i="0" baseline="0">
                <a:effectLst/>
              </a:rPr>
              <a:t>2014 - 2023</a:t>
            </a:r>
            <a:endParaRPr lang="en-US" sz="1200">
              <a:effectLst/>
            </a:endParaRPr>
          </a:p>
        </c:rich>
      </c:tx>
      <c:layout>
        <c:manualLayout>
          <c:xMode val="edge"/>
          <c:yMode val="edge"/>
          <c:x val="0.417875"/>
          <c:y val="3.8059701119797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4093768018856008E-2"/>
          <c:y val="0.23554718508153344"/>
          <c:w val="0.86779139001711858"/>
          <c:h val="0.63925471719042093"/>
        </c:manualLayout>
      </c:layout>
      <c:areaChart>
        <c:grouping val="stacked"/>
        <c:varyColors val="0"/>
        <c:ser>
          <c:idx val="3"/>
          <c:order val="0"/>
          <c:spPr>
            <a:solidFill>
              <a:schemeClr val="bg1"/>
            </a:solidFill>
          </c:spPr>
          <c:dLbls>
            <c:dLbl>
              <c:idx val="9"/>
              <c:layout>
                <c:manualLayout>
                  <c:x val="-1.5296523714429563E-2"/>
                  <c:y val="-4.8718748298676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109966347647819E-2"/>
                      <c:h val="4.399075445615667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4842-46B7-BE0A-628FEBE8E13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'33'!$E$8:$E$17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'33'!$C$8:$C$17</c:f>
              <c:numCache>
                <c:formatCode>#,##0</c:formatCode>
                <c:ptCount val="10"/>
                <c:pt idx="0">
                  <c:v>2366</c:v>
                </c:pt>
                <c:pt idx="1">
                  <c:v>2317</c:v>
                </c:pt>
                <c:pt idx="2">
                  <c:v>2347</c:v>
                </c:pt>
                <c:pt idx="3">
                  <c:v>2294</c:v>
                </c:pt>
                <c:pt idx="4">
                  <c:v>2385</c:v>
                </c:pt>
                <c:pt idx="5">
                  <c:v>2200</c:v>
                </c:pt>
                <c:pt idx="6">
                  <c:v>2811</c:v>
                </c:pt>
                <c:pt idx="7">
                  <c:v>2841</c:v>
                </c:pt>
                <c:pt idx="8">
                  <c:v>2792</c:v>
                </c:pt>
                <c:pt idx="9">
                  <c:v>2714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42-46B7-BE0A-628FEBE8E130}"/>
            </c:ext>
          </c:extLst>
        </c:ser>
        <c:ser>
          <c:idx val="2"/>
          <c:order val="3"/>
          <c:tx>
            <c:strRef>
              <c:f>'33'!$D$5:$D$7</c:f>
              <c:strCache>
                <c:ptCount val="3"/>
                <c:pt idx="0">
                  <c:v>الزيادة الطبيعية
Natural Increase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 w="25400">
              <a:noFill/>
              <a:prstDash val="solid"/>
            </a:ln>
          </c:spPr>
          <c:dLbls>
            <c:dLbl>
              <c:idx val="0"/>
              <c:layout>
                <c:manualLayout>
                  <c:x val="8.4354251283889677E-3"/>
                  <c:y val="2.5243417717697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842-46B7-BE0A-628FEBE8E130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42-46B7-BE0A-628FEBE8E13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>
                    <a:solidFill>
                      <a:srgbClr val="990033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'33'!$E$8:$E$17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'33'!$D$8:$D$17</c:f>
              <c:numCache>
                <c:formatCode>#,##0</c:formatCode>
                <c:ptCount val="10"/>
                <c:pt idx="0">
                  <c:v>23077</c:v>
                </c:pt>
                <c:pt idx="1">
                  <c:v>24305</c:v>
                </c:pt>
                <c:pt idx="2">
                  <c:v>24469</c:v>
                </c:pt>
                <c:pt idx="3">
                  <c:v>25612</c:v>
                </c:pt>
                <c:pt idx="4">
                  <c:v>25684</c:v>
                </c:pt>
                <c:pt idx="5">
                  <c:v>26212</c:v>
                </c:pt>
                <c:pt idx="6">
                  <c:v>26203</c:v>
                </c:pt>
                <c:pt idx="7">
                  <c:v>23478</c:v>
                </c:pt>
                <c:pt idx="8">
                  <c:v>23524</c:v>
                </c:pt>
                <c:pt idx="9">
                  <c:v>24608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A2-41E1-8A24-545517BA0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327424"/>
        <c:axId val="164329344"/>
      </c:areaChart>
      <c:lineChart>
        <c:grouping val="standard"/>
        <c:varyColors val="0"/>
        <c:ser>
          <c:idx val="0"/>
          <c:order val="1"/>
          <c:tx>
            <c:strRef>
              <c:f>'33'!$B$21</c:f>
              <c:strCache>
                <c:ptCount val="1"/>
              </c:strCache>
            </c:strRef>
          </c:tx>
          <c:spPr>
            <a:ln w="3810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pPr>
              <a:solidFill>
                <a:schemeClr val="tx2">
                  <a:lumMod val="60000"/>
                  <a:lumOff val="40000"/>
                </a:schemeClr>
              </a:solidFill>
            </c:spPr>
          </c:marker>
          <c:dLbls>
            <c:dLbl>
              <c:idx val="0"/>
              <c:layout>
                <c:manualLayout>
                  <c:x val="-4.1615666539889982E-2"/>
                  <c:y val="-4.00247811948218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A1-420A-AF6A-070A4C2DE2EC}"/>
                </c:ext>
              </c:extLst>
            </c:dLbl>
            <c:dLbl>
              <c:idx val="9"/>
              <c:layout>
                <c:manualLayout>
                  <c:x val="-4.1717791948444258E-2"/>
                  <c:y val="-2.96573211632675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42-46B7-BE0A-628FEBE8E13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>
                    <a:solidFill>
                      <a:schemeClr val="tx2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'33'!$E$8:$E$17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'33'!$B$8:$B$17</c:f>
              <c:numCache>
                <c:formatCode>#,##0</c:formatCode>
                <c:ptCount val="10"/>
                <c:pt idx="0">
                  <c:v>25443</c:v>
                </c:pt>
                <c:pt idx="1">
                  <c:v>26622</c:v>
                </c:pt>
                <c:pt idx="2">
                  <c:v>26816</c:v>
                </c:pt>
                <c:pt idx="3">
                  <c:v>27906</c:v>
                </c:pt>
                <c:pt idx="4">
                  <c:v>28069</c:v>
                </c:pt>
                <c:pt idx="5">
                  <c:v>28412</c:v>
                </c:pt>
                <c:pt idx="6">
                  <c:v>29014</c:v>
                </c:pt>
                <c:pt idx="7">
                  <c:v>26319</c:v>
                </c:pt>
                <c:pt idx="8">
                  <c:v>26316</c:v>
                </c:pt>
                <c:pt idx="9">
                  <c:v>27322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A2-41E1-8A24-545517BA0324}"/>
            </c:ext>
          </c:extLst>
        </c:ser>
        <c:ser>
          <c:idx val="1"/>
          <c:order val="2"/>
          <c:tx>
            <c:strRef>
              <c:f>'33'!$C$5:$C$7</c:f>
              <c:strCache>
                <c:ptCount val="3"/>
                <c:pt idx="0">
                  <c:v>الوفيات
Deaths</c:v>
                </c:pt>
              </c:strCache>
            </c:strRef>
          </c:tx>
          <c:spPr>
            <a:ln w="38100">
              <a:solidFill>
                <a:schemeClr val="tx1">
                  <a:lumMod val="75000"/>
                  <a:lumOff val="25000"/>
                </a:schemeClr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1905351199205852E-2"/>
                  <c:y val="-2.0982971726965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A1-420A-AF6A-070A4C2DE2E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'33'!$E$8:$E$17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'33'!$C$8:$C$17</c:f>
              <c:numCache>
                <c:formatCode>#,##0</c:formatCode>
                <c:ptCount val="10"/>
                <c:pt idx="0">
                  <c:v>2366</c:v>
                </c:pt>
                <c:pt idx="1">
                  <c:v>2317</c:v>
                </c:pt>
                <c:pt idx="2">
                  <c:v>2347</c:v>
                </c:pt>
                <c:pt idx="3">
                  <c:v>2294</c:v>
                </c:pt>
                <c:pt idx="4">
                  <c:v>2385</c:v>
                </c:pt>
                <c:pt idx="5">
                  <c:v>2200</c:v>
                </c:pt>
                <c:pt idx="6">
                  <c:v>2811</c:v>
                </c:pt>
                <c:pt idx="7">
                  <c:v>2841</c:v>
                </c:pt>
                <c:pt idx="8">
                  <c:v>2792</c:v>
                </c:pt>
                <c:pt idx="9">
                  <c:v>2714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A2-41E1-8A24-545517BA0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327424"/>
        <c:axId val="164329344"/>
      </c:lineChart>
      <c:catAx>
        <c:axId val="164327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0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السنوات</a:t>
                </a:r>
              </a:p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52814342015780802"/>
              <c:y val="0.9366085578446909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2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32934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325827123660076E-2"/>
              <c:y val="0.154209896771505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27424"/>
        <c:crosses val="autoZero"/>
        <c:crossBetween val="between"/>
        <c:majorUnit val="4000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25400">
      <a:noFill/>
      <a:prstDash val="solid"/>
    </a:ln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0">
              <a:defRPr/>
            </a:pPr>
            <a:r>
              <a:rPr lang="ar-QA" sz="1400" b="1">
                <a:effectLst/>
              </a:rPr>
              <a:t>المواليد أحياء المسجلون حسب الجنسية وفئة عمر الأم</a:t>
            </a:r>
            <a:endParaRPr lang="en-US" sz="1400">
              <a:effectLst/>
            </a:endParaRPr>
          </a:p>
          <a:p>
            <a:pPr rtl="0">
              <a:defRPr/>
            </a:pPr>
            <a:r>
              <a:rPr lang="en-US" sz="1200" b="1">
                <a:effectLst/>
              </a:rPr>
              <a:t>REGISTERED LIVE</a:t>
            </a:r>
            <a:r>
              <a:rPr lang="ar-QA" sz="1200" b="1">
                <a:effectLst/>
              </a:rPr>
              <a:t> </a:t>
            </a:r>
            <a:r>
              <a:rPr lang="en-US" sz="1200" b="1">
                <a:effectLst/>
              </a:rPr>
              <a:t> BIRTHS</a:t>
            </a:r>
            <a:r>
              <a:rPr lang="en-US" sz="1200" b="1" baseline="0">
                <a:effectLst/>
              </a:rPr>
              <a:t> </a:t>
            </a:r>
            <a:r>
              <a:rPr lang="en-US" sz="1200" b="1">
                <a:effectLst/>
              </a:rPr>
              <a:t>BY NATIONALITY &amp; AGE GROUP OF MOTHER</a:t>
            </a:r>
            <a:endParaRPr lang="en-US" sz="1200">
              <a:effectLst/>
            </a:endParaRPr>
          </a:p>
          <a:p>
            <a:pPr rtl="0">
              <a:defRPr/>
            </a:pPr>
            <a:r>
              <a:rPr lang="en-US" sz="1200" b="1">
                <a:effectLst/>
              </a:rPr>
              <a:t>2023</a:t>
            </a:r>
            <a:endParaRPr lang="en-US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19879064555692E-2"/>
          <c:y val="0.21043772798977059"/>
          <c:w val="0.8925619834710744"/>
          <c:h val="0.64646464646464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'37'!$B$21</c:f>
              <c:strCache>
                <c:ptCount val="1"/>
                <c:pt idx="0">
                  <c:v>قطريون Qataris</c:v>
                </c:pt>
              </c:strCache>
            </c:strRef>
          </c:tx>
          <c:spPr>
            <a:solidFill>
              <a:srgbClr val="990033"/>
            </a:solidFill>
            <a:ln w="3175">
              <a:solidFill>
                <a:schemeClr val="bg1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'37'!$A$22:$A$29</c:f>
              <c:strCache>
                <c:ptCount val="8"/>
                <c:pt idx="0">
                  <c:v>أقل من 20
Less than 20</c:v>
                </c:pt>
                <c:pt idx="1">
                  <c:v>20 - 24</c:v>
                </c:pt>
                <c:pt idx="2">
                  <c:v>25 - 29</c:v>
                </c:pt>
                <c:pt idx="3">
                  <c:v>30 - 34</c:v>
                </c:pt>
                <c:pt idx="4">
                  <c:v>35 - 39</c:v>
                </c:pt>
                <c:pt idx="5">
                  <c:v>40 - 44</c:v>
                </c:pt>
                <c:pt idx="6">
                  <c:v>45 - 50</c:v>
                </c:pt>
                <c:pt idx="7">
                  <c:v>50+</c:v>
                </c:pt>
              </c:strCache>
            </c:strRef>
          </c:cat>
          <c:val>
            <c:numRef>
              <c:f>'37'!$B$22:$B$29</c:f>
              <c:numCache>
                <c:formatCode>0</c:formatCode>
                <c:ptCount val="8"/>
                <c:pt idx="0">
                  <c:v>40</c:v>
                </c:pt>
                <c:pt idx="1">
                  <c:v>896</c:v>
                </c:pt>
                <c:pt idx="2">
                  <c:v>2139</c:v>
                </c:pt>
                <c:pt idx="3">
                  <c:v>2067</c:v>
                </c:pt>
                <c:pt idx="4">
                  <c:v>1337</c:v>
                </c:pt>
                <c:pt idx="5">
                  <c:v>454</c:v>
                </c:pt>
                <c:pt idx="6">
                  <c:v>34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2-44B5-BAB2-35C7A626DCC3}"/>
            </c:ext>
          </c:extLst>
        </c:ser>
        <c:ser>
          <c:idx val="1"/>
          <c:order val="1"/>
          <c:tx>
            <c:strRef>
              <c:f>'37'!$C$21</c:f>
              <c:strCache>
                <c:ptCount val="1"/>
                <c:pt idx="0">
                  <c:v>غير قطريين Non-Qataris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 w="3175">
              <a:solidFill>
                <a:schemeClr val="bg1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'37'!$A$22:$A$29</c:f>
              <c:strCache>
                <c:ptCount val="8"/>
                <c:pt idx="0">
                  <c:v>أقل من 20
Less than 20</c:v>
                </c:pt>
                <c:pt idx="1">
                  <c:v>20 - 24</c:v>
                </c:pt>
                <c:pt idx="2">
                  <c:v>25 - 29</c:v>
                </c:pt>
                <c:pt idx="3">
                  <c:v>30 - 34</c:v>
                </c:pt>
                <c:pt idx="4">
                  <c:v>35 - 39</c:v>
                </c:pt>
                <c:pt idx="5">
                  <c:v>40 - 44</c:v>
                </c:pt>
                <c:pt idx="6">
                  <c:v>45 - 50</c:v>
                </c:pt>
                <c:pt idx="7">
                  <c:v>50+</c:v>
                </c:pt>
              </c:strCache>
            </c:strRef>
          </c:cat>
          <c:val>
            <c:numRef>
              <c:f>'37'!$C$22:$C$29</c:f>
              <c:numCache>
                <c:formatCode>0</c:formatCode>
                <c:ptCount val="8"/>
                <c:pt idx="0">
                  <c:v>212</c:v>
                </c:pt>
                <c:pt idx="1">
                  <c:v>1843</c:v>
                </c:pt>
                <c:pt idx="2">
                  <c:v>5535</c:v>
                </c:pt>
                <c:pt idx="3">
                  <c:v>7194</c:v>
                </c:pt>
                <c:pt idx="4">
                  <c:v>4424</c:v>
                </c:pt>
                <c:pt idx="5">
                  <c:v>1043</c:v>
                </c:pt>
                <c:pt idx="6">
                  <c:v>93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B2-44B5-BAB2-35C7A626D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98560"/>
        <c:axId val="163704832"/>
      </c:barChart>
      <c:catAx>
        <c:axId val="163698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Number </a:t>
                </a:r>
                <a:r>
                  <a:rPr lang="ar-QA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العدد</a:t>
                </a:r>
              </a:p>
            </c:rich>
          </c:tx>
          <c:layout>
            <c:manualLayout>
              <c:xMode val="edge"/>
              <c:yMode val="edge"/>
              <c:x val="2.2727272727273005E-2"/>
              <c:y val="0.149270659349399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0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7048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فئات العمر </a:t>
                </a:r>
                <a:r>
                  <a:rPr lang="en-US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Age Groups</a:t>
                </a:r>
              </a:p>
            </c:rich>
          </c:tx>
          <c:layout>
            <c:manualLayout>
              <c:xMode val="edge"/>
              <c:yMode val="edge"/>
              <c:x val="0.41944947113242581"/>
              <c:y val="0.9337823077729149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9856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573841784403935"/>
          <c:y val="0.14704404740720534"/>
          <c:w val="0.36466931303008632"/>
          <c:h val="6.06060606060605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>
      <a:noFill/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800" b="1" i="0" baseline="0">
                <a:effectLst/>
              </a:rPr>
              <a:t>الوفيات المسجلة حسب الشهر والنوع</a:t>
            </a:r>
            <a:endParaRPr lang="en-US">
              <a:effectLst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DEATHS BY MONTH AND GENDER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19879064555692E-2"/>
          <c:y val="0.21043772798977059"/>
          <c:w val="0.8925619834710744"/>
          <c:h val="0.64646464646464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'39'!$B$24</c:f>
              <c:strCache>
                <c:ptCount val="1"/>
                <c:pt idx="0">
                  <c:v>ذكور Males</c:v>
                </c:pt>
              </c:strCache>
            </c:strRef>
          </c:tx>
          <c:spPr>
            <a:ln w="44450"/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'39'!$A$25:$A$36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'39'!$B$25:$B$36</c:f>
              <c:numCache>
                <c:formatCode>#,##0</c:formatCode>
                <c:ptCount val="12"/>
                <c:pt idx="0">
                  <c:v>171</c:v>
                </c:pt>
                <c:pt idx="1">
                  <c:v>159</c:v>
                </c:pt>
                <c:pt idx="2">
                  <c:v>167</c:v>
                </c:pt>
                <c:pt idx="3">
                  <c:v>139</c:v>
                </c:pt>
                <c:pt idx="4">
                  <c:v>150</c:v>
                </c:pt>
                <c:pt idx="5">
                  <c:v>141</c:v>
                </c:pt>
                <c:pt idx="6">
                  <c:v>147</c:v>
                </c:pt>
                <c:pt idx="7">
                  <c:v>147</c:v>
                </c:pt>
                <c:pt idx="8">
                  <c:v>157</c:v>
                </c:pt>
                <c:pt idx="9">
                  <c:v>178</c:v>
                </c:pt>
                <c:pt idx="10">
                  <c:v>163</c:v>
                </c:pt>
                <c:pt idx="11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04-488B-B530-0E9998AFED43}"/>
            </c:ext>
          </c:extLst>
        </c:ser>
        <c:ser>
          <c:idx val="1"/>
          <c:order val="1"/>
          <c:tx>
            <c:strRef>
              <c:f>'39'!$C$24</c:f>
              <c:strCache>
                <c:ptCount val="1"/>
                <c:pt idx="0">
                  <c:v>إناث Females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44450">
              <a:noFill/>
            </a:ln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'39'!$A$25:$A$36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'39'!$C$25:$C$36</c:f>
              <c:numCache>
                <c:formatCode>#,##0</c:formatCode>
                <c:ptCount val="12"/>
                <c:pt idx="0">
                  <c:v>73</c:v>
                </c:pt>
                <c:pt idx="1">
                  <c:v>59</c:v>
                </c:pt>
                <c:pt idx="2">
                  <c:v>74</c:v>
                </c:pt>
                <c:pt idx="3">
                  <c:v>62</c:v>
                </c:pt>
                <c:pt idx="4">
                  <c:v>68</c:v>
                </c:pt>
                <c:pt idx="5">
                  <c:v>61</c:v>
                </c:pt>
                <c:pt idx="6">
                  <c:v>88</c:v>
                </c:pt>
                <c:pt idx="7">
                  <c:v>58</c:v>
                </c:pt>
                <c:pt idx="8">
                  <c:v>64</c:v>
                </c:pt>
                <c:pt idx="9">
                  <c:v>73</c:v>
                </c:pt>
                <c:pt idx="10">
                  <c:v>77</c:v>
                </c:pt>
                <c:pt idx="11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04-488B-B530-0E9998AFE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59744"/>
        <c:axId val="163370112"/>
      </c:barChart>
      <c:catAx>
        <c:axId val="16335974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minorGridlines>
          <c:spPr>
            <a:ln>
              <a:solidFill>
                <a:schemeClr val="bg1"/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</a:t>
                </a:r>
                <a:r>
                  <a:rPr lang="ar-QA"/>
                  <a:t>العدد</a:t>
                </a:r>
              </a:p>
            </c:rich>
          </c:tx>
          <c:layout>
            <c:manualLayout>
              <c:xMode val="edge"/>
              <c:yMode val="edge"/>
              <c:x val="2.2727272727273005E-2"/>
              <c:y val="0.1492705894871263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370112"/>
        <c:crosses val="autoZero"/>
        <c:auto val="1"/>
        <c:lblAlgn val="ctr"/>
        <c:lblOffset val="100"/>
        <c:noMultiLvlLbl val="0"/>
      </c:catAx>
      <c:valAx>
        <c:axId val="1633701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ar-QA" sz="1200"/>
                  <a:t>الشهر </a:t>
                </a: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4010571604632626"/>
              <c:y val="0.94051498055035043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359744"/>
        <c:crosses val="autoZero"/>
        <c:crossBetween val="between"/>
      </c:valAx>
      <c:spPr>
        <a:ln w="9525" cap="sq" cmpd="sng">
          <a:prstDash val="solid"/>
        </a:ln>
      </c:spPr>
    </c:plotArea>
    <c:legend>
      <c:legendPos val="r"/>
      <c:layout>
        <c:manualLayout>
          <c:xMode val="edge"/>
          <c:yMode val="edge"/>
          <c:x val="0.61466264734032994"/>
          <c:y val="0.13172677506210934"/>
          <c:w val="0.31469618509893421"/>
          <c:h val="7.6587421988909346E-2"/>
        </c:manualLayout>
      </c:layout>
      <c:overlay val="0"/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400" b="1" i="0" baseline="0">
                <a:effectLst/>
              </a:rPr>
              <a:t>الوفيات المسجلة حسب الجنسية والعمر</a:t>
            </a:r>
            <a:endParaRPr lang="en-US" sz="1400">
              <a:effectLst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DEATHS BY NATIONALITY AND AGE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3955707604960552"/>
          <c:y val="1.574067087461660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19879064555692E-2"/>
          <c:y val="0.21043772798977059"/>
          <c:w val="0.8925619834710744"/>
          <c:h val="0.64646464646464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'40'!$E$42</c:f>
              <c:strCache>
                <c:ptCount val="1"/>
                <c:pt idx="0">
                  <c:v>قطريون Qataris</c:v>
                </c:pt>
              </c:strCache>
            </c:strRef>
          </c:tx>
          <c:spPr>
            <a:solidFill>
              <a:srgbClr val="990033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'40'!$G$43:$G$56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'40'!$E$43:$E$56</c:f>
              <c:numCache>
                <c:formatCode>#,##0</c:formatCode>
                <c:ptCount val="14"/>
                <c:pt idx="0">
                  <c:v>49</c:v>
                </c:pt>
                <c:pt idx="1">
                  <c:v>14</c:v>
                </c:pt>
                <c:pt idx="2" formatCode="General">
                  <c:v>7</c:v>
                </c:pt>
                <c:pt idx="3" formatCode="General">
                  <c:v>23</c:v>
                </c:pt>
                <c:pt idx="4" formatCode="General">
                  <c:v>13</c:v>
                </c:pt>
                <c:pt idx="5" formatCode="General">
                  <c:v>19</c:v>
                </c:pt>
                <c:pt idx="6" formatCode="General">
                  <c:v>16</c:v>
                </c:pt>
                <c:pt idx="7" formatCode="General">
                  <c:v>15</c:v>
                </c:pt>
                <c:pt idx="8" formatCode="General">
                  <c:v>20</c:v>
                </c:pt>
                <c:pt idx="9" formatCode="General">
                  <c:v>30</c:v>
                </c:pt>
                <c:pt idx="10" formatCode="General">
                  <c:v>30</c:v>
                </c:pt>
                <c:pt idx="11" formatCode="General">
                  <c:v>47</c:v>
                </c:pt>
                <c:pt idx="12" formatCode="General">
                  <c:v>61</c:v>
                </c:pt>
                <c:pt idx="13">
                  <c:v>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71-4D18-A308-E369037E4AD6}"/>
            </c:ext>
          </c:extLst>
        </c:ser>
        <c:ser>
          <c:idx val="1"/>
          <c:order val="1"/>
          <c:tx>
            <c:strRef>
              <c:f>'40'!$F$42</c:f>
              <c:strCache>
                <c:ptCount val="1"/>
                <c:pt idx="0">
                  <c:v>غير قطريين Non-Qataris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'40'!$G$43:$G$56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'40'!$F$43:$F$56</c:f>
              <c:numCache>
                <c:formatCode>General</c:formatCode>
                <c:ptCount val="14"/>
                <c:pt idx="0" formatCode="#,##0">
                  <c:v>146</c:v>
                </c:pt>
                <c:pt idx="1">
                  <c:v>24</c:v>
                </c:pt>
                <c:pt idx="2">
                  <c:v>11</c:v>
                </c:pt>
                <c:pt idx="3">
                  <c:v>16</c:v>
                </c:pt>
                <c:pt idx="4">
                  <c:v>71</c:v>
                </c:pt>
                <c:pt idx="5">
                  <c:v>91</c:v>
                </c:pt>
                <c:pt idx="6">
                  <c:v>129</c:v>
                </c:pt>
                <c:pt idx="7">
                  <c:v>172</c:v>
                </c:pt>
                <c:pt idx="8">
                  <c:v>189</c:v>
                </c:pt>
                <c:pt idx="9">
                  <c:v>162</c:v>
                </c:pt>
                <c:pt idx="10">
                  <c:v>177</c:v>
                </c:pt>
                <c:pt idx="11">
                  <c:v>137</c:v>
                </c:pt>
                <c:pt idx="12">
                  <c:v>126</c:v>
                </c:pt>
                <c:pt idx="13" formatCode="#,##0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71-4D18-A308-E369037E4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769792"/>
        <c:axId val="164771712"/>
      </c:barChart>
      <c:catAx>
        <c:axId val="1647697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</a:t>
                </a:r>
                <a:r>
                  <a:rPr lang="ar-QA"/>
                  <a:t>العدد</a:t>
                </a:r>
              </a:p>
            </c:rich>
          </c:tx>
          <c:layout>
            <c:manualLayout>
              <c:xMode val="edge"/>
              <c:yMode val="edge"/>
              <c:x val="2.2727272727273005E-2"/>
              <c:y val="0.1492706593493995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4771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717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marL="0" marR="0" indent="0" algn="ctr" defTabSz="914400" rtl="1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ar-QA" sz="1200"/>
                  <a:t>فئات العمر </a:t>
                </a:r>
                <a:r>
                  <a:rPr lang="en-US" sz="1050" b="0" i="0" baseline="0">
                    <a:effectLst/>
                    <a:latin typeface="Arial" pitchFamily="34" charset="0"/>
                    <a:cs typeface="Arial" pitchFamily="34" charset="0"/>
                  </a:rPr>
                  <a:t>Age groups</a:t>
                </a:r>
                <a:endParaRPr lang="en-US" sz="500">
                  <a:effectLst/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35885815925902143"/>
              <c:y val="0.9337822671156004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47697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132799331543568"/>
          <c:y val="0.14485760750496868"/>
          <c:w val="0.34659956078873261"/>
          <c:h val="7.0133951914579523E-2"/>
        </c:manualLayout>
      </c:layout>
      <c:overlay val="0"/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ar-QA"/>
              <a:t>الوفيات المسجلة حسب الجنسية وسبب الوفاة (المراجعة العاشرة القائمة الاساسية)</a:t>
            </a:r>
            <a:r>
              <a:rPr lang="en-US"/>
              <a:t> </a:t>
            </a:r>
            <a:r>
              <a:rPr lang="ar-SA"/>
              <a:t> </a:t>
            </a:r>
            <a:endParaRPr lang="en-US"/>
          </a:p>
          <a:p>
            <a:pPr>
              <a:defRPr/>
            </a:pPr>
            <a:r>
              <a:rPr lang="en-US"/>
              <a:t>Registered Deaths By Nationality And Cause Of Death (ICD 10 Basic List) l </a:t>
            </a:r>
          </a:p>
          <a:p>
            <a:pPr>
              <a:defRPr/>
            </a:pPr>
            <a:r>
              <a:rPr lang="en-US"/>
              <a:t>2023</a:t>
            </a:r>
          </a:p>
        </c:rich>
      </c:tx>
      <c:layout>
        <c:manualLayout>
          <c:xMode val="edge"/>
          <c:yMode val="edge"/>
          <c:x val="0.23260631323095479"/>
          <c:y val="1.57407399210130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9115238568291784E-2"/>
          <c:y val="0.19640070009995103"/>
          <c:w val="0.91573695077040884"/>
          <c:h val="0.5321995515040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'41'!$C$28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'41'!$B$29:$B$36</c:f>
              <c:strCache>
                <c:ptCount val="8"/>
                <c:pt idx="0">
                  <c:v>الأورام
 Neoplasms</c:v>
                </c:pt>
                <c:pt idx="1">
                  <c:v>أمراض الجهاز الدوري
Diseases of the circulatory system</c:v>
                </c:pt>
                <c:pt idx="2">
                  <c:v> أمراض الغدد الصماء والتغذية
 Endocrine, nutritional and metabolic diseases</c:v>
                </c:pt>
                <c:pt idx="3">
                  <c:v>الاسباب الخارجية  للوفاة
 External causes of mortality</c:v>
                </c:pt>
                <c:pt idx="4">
                  <c:v>أمراض الجهاز التنفسي
Diseases of the respiratory system</c:v>
                </c:pt>
                <c:pt idx="5">
                  <c:v>أمراض الجهاز البولي التناسلي
 Diseases of the genitourinary system</c:v>
                </c:pt>
                <c:pt idx="6">
                  <c:v>الأعراض والعلامات والنتائج  السريرية  والمعملية التي لم تصنف في مكان اخر
 Symptoms, signs and abnormal clinical and laboratory findings, not elsewhere classified</c:v>
                </c:pt>
                <c:pt idx="7">
                  <c:v>أخرى
Other</c:v>
                </c:pt>
              </c:strCache>
            </c:strRef>
          </c:cat>
          <c:val>
            <c:numRef>
              <c:f>'41'!$C$29:$C$36</c:f>
              <c:numCache>
                <c:formatCode>#,##0</c:formatCode>
                <c:ptCount val="8"/>
                <c:pt idx="0">
                  <c:v>114</c:v>
                </c:pt>
                <c:pt idx="1">
                  <c:v>214</c:v>
                </c:pt>
                <c:pt idx="2">
                  <c:v>65</c:v>
                </c:pt>
                <c:pt idx="3">
                  <c:v>65</c:v>
                </c:pt>
                <c:pt idx="4">
                  <c:v>100</c:v>
                </c:pt>
                <c:pt idx="5">
                  <c:v>17</c:v>
                </c:pt>
                <c:pt idx="6">
                  <c:v>75</c:v>
                </c:pt>
                <c:pt idx="7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BA-4B2F-A856-F56771546D8C}"/>
            </c:ext>
          </c:extLst>
        </c:ser>
        <c:ser>
          <c:idx val="1"/>
          <c:order val="1"/>
          <c:tx>
            <c:strRef>
              <c:f>'41'!$D$28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'41'!$B$29:$B$36</c:f>
              <c:strCache>
                <c:ptCount val="8"/>
                <c:pt idx="0">
                  <c:v>الأورام
 Neoplasms</c:v>
                </c:pt>
                <c:pt idx="1">
                  <c:v>أمراض الجهاز الدوري
Diseases of the circulatory system</c:v>
                </c:pt>
                <c:pt idx="2">
                  <c:v> أمراض الغدد الصماء والتغذية
 Endocrine, nutritional and metabolic diseases</c:v>
                </c:pt>
                <c:pt idx="3">
                  <c:v>الاسباب الخارجية  للوفاة
 External causes of mortality</c:v>
                </c:pt>
                <c:pt idx="4">
                  <c:v>أمراض الجهاز التنفسي
Diseases of the respiratory system</c:v>
                </c:pt>
                <c:pt idx="5">
                  <c:v>أمراض الجهاز البولي التناسلي
 Diseases of the genitourinary system</c:v>
                </c:pt>
                <c:pt idx="6">
                  <c:v>الأعراض والعلامات والنتائج  السريرية  والمعملية التي لم تصنف في مكان اخر
 Symptoms, signs and abnormal clinical and laboratory findings, not elsewhere classified</c:v>
                </c:pt>
                <c:pt idx="7">
                  <c:v>أخرى
Other</c:v>
                </c:pt>
              </c:strCache>
            </c:strRef>
          </c:cat>
          <c:val>
            <c:numRef>
              <c:f>'41'!$D$29:$D$36</c:f>
              <c:numCache>
                <c:formatCode>#,##0</c:formatCode>
                <c:ptCount val="8"/>
                <c:pt idx="0">
                  <c:v>288</c:v>
                </c:pt>
                <c:pt idx="1">
                  <c:v>702</c:v>
                </c:pt>
                <c:pt idx="2">
                  <c:v>103</c:v>
                </c:pt>
                <c:pt idx="3">
                  <c:v>353</c:v>
                </c:pt>
                <c:pt idx="4">
                  <c:v>132</c:v>
                </c:pt>
                <c:pt idx="5">
                  <c:v>29</c:v>
                </c:pt>
                <c:pt idx="6">
                  <c:v>56</c:v>
                </c:pt>
                <c:pt idx="7">
                  <c:v>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BA-4B2F-A856-F56771546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5422592"/>
        <c:axId val="165424512"/>
      </c:barChart>
      <c:catAx>
        <c:axId val="1654225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ar-SA"/>
                  <a:t>سبب الوفاة</a:t>
                </a:r>
              </a:p>
              <a:p>
                <a:pPr>
                  <a:defRPr/>
                </a:pPr>
                <a:r>
                  <a:rPr lang="en-US"/>
                  <a:t>Cause of Death</a:t>
                </a:r>
              </a:p>
            </c:rich>
          </c:tx>
          <c:layout>
            <c:manualLayout>
              <c:xMode val="edge"/>
              <c:yMode val="edge"/>
              <c:x val="0.45959263930232785"/>
              <c:y val="0.870457367602696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42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42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422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 rtl="0">
              <a:defRPr/>
            </a:pPr>
            <a:r>
              <a:rPr lang="ar-QA" sz="1400" b="1" i="0" baseline="0">
                <a:effectLst/>
              </a:rPr>
              <a:t>وفيات الأطفال الرضع المسجلة حسب الجنسية</a:t>
            </a:r>
            <a:endParaRPr lang="en-US" sz="1400">
              <a:effectLst/>
            </a:endParaRPr>
          </a:p>
          <a:p>
            <a:pPr rtl="0"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INFANT DEATHS BY NATIONALITY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rtl="0"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2014 - 2023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1302904502627849"/>
          <c:y val="4.43564374878589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4220002330246564E-2"/>
          <c:y val="0.25314586432352026"/>
          <c:w val="0.89884333888757162"/>
          <c:h val="0.63874600509325663"/>
        </c:manualLayout>
      </c:layout>
      <c:lineChart>
        <c:grouping val="standard"/>
        <c:varyColors val="0"/>
        <c:ser>
          <c:idx val="1"/>
          <c:order val="0"/>
          <c:tx>
            <c:strRef>
              <c:f>'42'!$A$20</c:f>
              <c:strCache>
                <c:ptCount val="1"/>
                <c:pt idx="0">
                  <c:v>قطريون Qataris</c:v>
                </c:pt>
              </c:strCache>
            </c:strRef>
          </c:tx>
          <c:spPr>
            <a:ln>
              <a:solidFill>
                <a:srgbClr val="990033"/>
              </a:solidFill>
            </a:ln>
          </c:spPr>
          <c:marker>
            <c:spPr>
              <a:solidFill>
                <a:srgbClr val="990033"/>
              </a:solidFill>
            </c:spPr>
          </c:marker>
          <c:dPt>
            <c:idx val="5"/>
            <c:marker>
              <c:spPr>
                <a:solidFill>
                  <a:srgbClr val="990033"/>
                </a:solidFill>
                <a:ln>
                  <a:solidFill>
                    <a:srgbClr val="990033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9D6-416B-A67A-855B979B86E6}"/>
              </c:ext>
            </c:extLst>
          </c:dPt>
          <c:dLbls>
            <c:dLbl>
              <c:idx val="0"/>
              <c:layout>
                <c:manualLayout>
                  <c:x val="-6.9359444233149841E-3"/>
                  <c:y val="2.5325883801056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D6-416B-A67A-855B979B86E6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D6-416B-A67A-855B979B86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'42'!$N$9:$N$18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'42'!$E$9:$E$18</c:f>
              <c:numCache>
                <c:formatCode>#,##0</c:formatCode>
                <c:ptCount val="10"/>
                <c:pt idx="0">
                  <c:v>58</c:v>
                </c:pt>
                <c:pt idx="1">
                  <c:v>69</c:v>
                </c:pt>
                <c:pt idx="2">
                  <c:v>53</c:v>
                </c:pt>
                <c:pt idx="3">
                  <c:v>44</c:v>
                </c:pt>
                <c:pt idx="4">
                  <c:v>55</c:v>
                </c:pt>
                <c:pt idx="5">
                  <c:v>28</c:v>
                </c:pt>
                <c:pt idx="6">
                  <c:v>39</c:v>
                </c:pt>
                <c:pt idx="7">
                  <c:v>51</c:v>
                </c:pt>
                <c:pt idx="8">
                  <c:v>52</c:v>
                </c:pt>
                <c:pt idx="9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D6-416B-A67A-855B979B86E6}"/>
            </c:ext>
          </c:extLst>
        </c:ser>
        <c:ser>
          <c:idx val="0"/>
          <c:order val="1"/>
          <c:tx>
            <c:strRef>
              <c:f>'42'!$A$21</c:f>
              <c:strCache>
                <c:ptCount val="1"/>
                <c:pt idx="0">
                  <c:v>غير قطريين Non-Qataris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pPr>
              <a:solidFill>
                <a:schemeClr val="bg2">
                  <a:lumMod val="75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2.9130966577922975E-2"/>
                  <c:y val="-3.1657561706253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D6-416B-A67A-855B979B86E6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D6-416B-A67A-855B979B86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'42'!$N$9:$N$18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'42'!$I$9:$I$18</c:f>
              <c:numCache>
                <c:formatCode>#,##0</c:formatCode>
                <c:ptCount val="10"/>
                <c:pt idx="0">
                  <c:v>110</c:v>
                </c:pt>
                <c:pt idx="1">
                  <c:v>128</c:v>
                </c:pt>
                <c:pt idx="2">
                  <c:v>108</c:v>
                </c:pt>
                <c:pt idx="3">
                  <c:v>107</c:v>
                </c:pt>
                <c:pt idx="4">
                  <c:v>117</c:v>
                </c:pt>
                <c:pt idx="5">
                  <c:v>109</c:v>
                </c:pt>
                <c:pt idx="6">
                  <c:v>114</c:v>
                </c:pt>
                <c:pt idx="7">
                  <c:v>81</c:v>
                </c:pt>
                <c:pt idx="8">
                  <c:v>120</c:v>
                </c:pt>
                <c:pt idx="9">
                  <c:v>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9D6-416B-A67A-855B979B8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087488"/>
        <c:axId val="165088640"/>
      </c:lineChart>
      <c:catAx>
        <c:axId val="1650874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88640"/>
        <c:crosses val="autoZero"/>
        <c:auto val="1"/>
        <c:lblAlgn val="ctr"/>
        <c:lblOffset val="100"/>
        <c:noMultiLvlLbl val="0"/>
      </c:catAx>
      <c:valAx>
        <c:axId val="16508864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العدد </a:t>
                </a: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Number</a:t>
                </a:r>
                <a:endParaRPr lang="en-US" sz="1100"/>
              </a:p>
            </c:rich>
          </c:tx>
          <c:layout>
            <c:manualLayout>
              <c:xMode val="edge"/>
              <c:yMode val="edge"/>
              <c:x val="1.5658050347081821E-2"/>
              <c:y val="0.1414955387436102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87488"/>
        <c:crosses val="autoZero"/>
        <c:crossBetween val="between"/>
        <c:minorUnit val="5"/>
      </c:valAx>
    </c:plotArea>
    <c:legend>
      <c:legendPos val="r"/>
      <c:layout>
        <c:manualLayout>
          <c:xMode val="edge"/>
          <c:yMode val="edge"/>
          <c:x val="0.52203150229302264"/>
          <c:y val="0.17657737279498445"/>
          <c:w val="0.43512357770342247"/>
          <c:h val="6.4531880752865284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tabSelected="1"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Header xml:space="preserve">&amp;C&amp;11
</oddHeader>
    <oddFooter>&amp;L_x000D_&amp;1#&amp;"Aptos"&amp;10&amp;K13A10E Classification: C0 Public - تصنيف الوثيقة عام&amp;CGraph (17)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tabSelected="1"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(18)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tabSelected="1"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(19) شكل رقم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tabSelected="1"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(20) شكل رقم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/>
  <sheetViews>
    <sheetView tabSelected="1"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(21) شكل رقم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/>
  <sheetViews>
    <sheetView tabSelected="1"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&amp;L_x000D_&amp;1#&amp;"Aptos"&amp;10&amp;K13A10E Classification: C0 Public - تصنيف الوثيقة عام&amp;CGraph (22)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19051</xdr:rowOff>
    </xdr:from>
    <xdr:to>
      <xdr:col>7</xdr:col>
      <xdr:colOff>485775</xdr:colOff>
      <xdr:row>19</xdr:row>
      <xdr:rowOff>95250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982933425" y="19051"/>
          <a:ext cx="4752975" cy="307657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#+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 i="0" baseline="0">
              <a:solidFill>
                <a:srgbClr val="0000FF"/>
              </a:solidFill>
              <a:effectLst/>
              <a:latin typeface="Arial" pitchFamily="34" charset="0"/>
              <a:ea typeface="+mn-ea"/>
              <a:cs typeface="Arial" pitchFamily="34" charset="0"/>
            </a:rPr>
            <a:t>الإحصاءات الحيوية</a:t>
          </a:r>
          <a:endParaRPr lang="en-US" sz="2800" b="1" i="0" baseline="0">
            <a:solidFill>
              <a:srgbClr val="0000FF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 i="0" baseline="0">
              <a:solidFill>
                <a:srgbClr val="0000FF"/>
              </a:solidFill>
              <a:effectLst/>
              <a:latin typeface="Arial" pitchFamily="34" charset="0"/>
              <a:ea typeface="+mn-ea"/>
              <a:cs typeface="Arial" pitchFamily="34" charset="0"/>
            </a:rPr>
            <a:t>المواليد والوفيات</a:t>
          </a:r>
          <a:endParaRPr lang="en-US" sz="2800" b="1">
            <a:solidFill>
              <a:srgbClr val="0000FF"/>
            </a:solidFill>
            <a:effectLst/>
            <a:latin typeface="Arial" pitchFamily="34" charset="0"/>
            <a:cs typeface="Arial" pitchFamily="34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ar-QA" sz="2000" b="1">
            <a:solidFill>
              <a:srgbClr val="0000FF"/>
            </a:solidFill>
            <a:effectLst/>
            <a:latin typeface="Arial"/>
            <a:ea typeface="Calibri"/>
            <a:cs typeface="Arial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CHAPTER III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VITAL STATISTICS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QA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 </a:t>
          </a: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BIRTHS, DEATHS, MARRIAGES</a:t>
          </a:r>
          <a:endParaRPr lang="ar-QA" sz="1800" b="1">
            <a:solidFill>
              <a:srgbClr val="0000FF"/>
            </a:solidFill>
            <a:effectLst/>
            <a:latin typeface="Arial Rounded MT Bold" pitchFamily="34" charset="0"/>
            <a:ea typeface="Calibri"/>
            <a:cs typeface="Arial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AND DIVORCES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19050</xdr:colOff>
      <xdr:row>20</xdr:row>
      <xdr:rowOff>276225</xdr:rowOff>
    </xdr:to>
    <xdr:pic>
      <xdr:nvPicPr>
        <xdr:cNvPr id="3" name="Picture 5" descr="ORNA430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5400000">
          <a:off x="9983519212" y="-728662"/>
          <a:ext cx="3438525" cy="489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132794" cy="60063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0.59394</cdr:x>
      <cdr:y>0.2253</cdr:y>
    </cdr:from>
    <cdr:to>
      <cdr:x>0.77992</cdr:x>
      <cdr:y>0.3185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424290" y="1350682"/>
          <a:ext cx="1698597" cy="5587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ar-QA" sz="1400" b="1">
              <a:solidFill>
                <a:schemeClr val="tx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المواليد أحياء</a:t>
          </a:r>
          <a:endParaRPr lang="en-US" sz="1400" b="1">
            <a:solidFill>
              <a:schemeClr val="tx2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Live Births</a:t>
          </a:r>
        </a:p>
      </cdr:txBody>
    </cdr:sp>
  </cdr:relSizeAnchor>
  <cdr:relSizeAnchor xmlns:cdr="http://schemas.openxmlformats.org/drawingml/2006/chartDrawing">
    <cdr:from>
      <cdr:x>0.50249</cdr:x>
      <cdr:y>0.52799</cdr:y>
    </cdr:from>
    <cdr:to>
      <cdr:x>0.68848</cdr:x>
      <cdr:y>0.62661</cdr:y>
    </cdr:to>
    <cdr:sp macro="" textlink="">
      <cdr:nvSpPr>
        <cdr:cNvPr id="5" name="TextBox 2"/>
        <cdr:cNvSpPr txBox="1"/>
      </cdr:nvSpPr>
      <cdr:spPr>
        <a:xfrm xmlns:a="http://schemas.openxmlformats.org/drawingml/2006/main">
          <a:off x="4589182" y="3165381"/>
          <a:ext cx="1698597" cy="591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ar-QA" sz="1400" b="1">
              <a:solidFill>
                <a:schemeClr val="accent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الزيــــــــــادة الطبيعية</a:t>
          </a:r>
        </a:p>
        <a:p xmlns:a="http://schemas.openxmlformats.org/drawingml/2006/main">
          <a:r>
            <a:rPr lang="en-US" sz="12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Natural Increase</a:t>
          </a:r>
        </a:p>
      </cdr:txBody>
    </cdr:sp>
  </cdr:relSizeAnchor>
  <cdr:relSizeAnchor xmlns:cdr="http://schemas.openxmlformats.org/drawingml/2006/chartDrawing">
    <cdr:from>
      <cdr:x>0.59171</cdr:x>
      <cdr:y>0.7318</cdr:y>
    </cdr:from>
    <cdr:to>
      <cdr:x>0.7777</cdr:x>
      <cdr:y>0.82499</cdr:y>
    </cdr:to>
    <cdr:sp macro="" textlink="">
      <cdr:nvSpPr>
        <cdr:cNvPr id="6" name="TextBox 3"/>
        <cdr:cNvSpPr txBox="1"/>
      </cdr:nvSpPr>
      <cdr:spPr>
        <a:xfrm xmlns:a="http://schemas.openxmlformats.org/drawingml/2006/main">
          <a:off x="5403985" y="4387233"/>
          <a:ext cx="1698597" cy="5587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ar-QA" sz="1400" b="1">
              <a:solidFill>
                <a:schemeClr val="tx1">
                  <a:lumMod val="75000"/>
                  <a:lumOff val="25000"/>
                </a:schemeClr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الوفـــــــــــــــــــــــيات</a:t>
          </a:r>
          <a:endParaRPr lang="en-US" sz="1400" b="1">
            <a:solidFill>
              <a:schemeClr val="tx1">
                <a:lumMod val="75000"/>
                <a:lumOff val="25000"/>
              </a:schemeClr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Deaths</a:t>
          </a:r>
        </a:p>
      </cdr:txBody>
    </cdr:sp>
  </cdr:relSizeAnchor>
  <cdr:relSizeAnchor xmlns:cdr="http://schemas.openxmlformats.org/drawingml/2006/chartDrawing">
    <cdr:from>
      <cdr:x>0.55771</cdr:x>
      <cdr:y>0.27389</cdr:y>
    </cdr:from>
    <cdr:to>
      <cdr:x>0.59118</cdr:x>
      <cdr:y>0.32148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1F67D1FB-785D-409B-8990-1335F6BCF95C}"/>
            </a:ext>
          </a:extLst>
        </cdr:cNvPr>
        <cdr:cNvCxnSpPr/>
      </cdr:nvCxnSpPr>
      <cdr:spPr>
        <a:xfrm xmlns:a="http://schemas.openxmlformats.org/drawingml/2006/main" flipH="1">
          <a:off x="5093447" y="1642036"/>
          <a:ext cx="305635" cy="285276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0.55894</cdr:x>
      <cdr:y>0.77109</cdr:y>
    </cdr:from>
    <cdr:to>
      <cdr:x>0.5924</cdr:x>
      <cdr:y>0.81867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:a16="http://schemas.microsoft.com/office/drawing/2014/main" id="{1F67D1FB-785D-409B-8990-1335F6BCF95C}"/>
            </a:ext>
          </a:extLst>
        </cdr:cNvPr>
        <cdr:cNvCxnSpPr/>
      </cdr:nvCxnSpPr>
      <cdr:spPr>
        <a:xfrm xmlns:a="http://schemas.openxmlformats.org/drawingml/2006/main" flipH="1">
          <a:off x="5104653" y="4622800"/>
          <a:ext cx="305635" cy="285276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>
              <a:lumMod val="65000"/>
              <a:lumOff val="3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05632" cy="565336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05632" cy="564216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aladwi/AppData/Local/Microsoft/Olk/Attachments/ooa-37ba88ed-93ec-4d8a-8729-f89df34b5b0b/3599d9f4f727a2fe05da6a9a1616375f2f3734a669579b68cdccca1c1dd10791/Bulletin%20Births%20%20Deaths%202023%205-5-2026.xlsx" TargetMode="External"/><Relationship Id="rId2" Type="http://schemas.openxmlformats.org/officeDocument/2006/relationships/externalLinkPath" Target="file:///C:\Users\aaladwi\AppData\Local\Microsoft\Olk\Attachments\ooa-37ba88ed-93ec-4d8a-8729-f89df34b5b0b\3599d9f4f727a2fe05da6a9a1616375f2f3734a669579b68cdccca1c1dd10791\Bulletin%20Births%20%20Deaths%202023%205-5-2026.xlsx" TargetMode="External"/><Relationship Id="rId1" Type="http://schemas.openxmlformats.org/officeDocument/2006/relationships/externalLinkPath" Target="/Users/aaladwi/AppData/Local/Microsoft/Olk/Attachments/ooa-37ba88ed-93ec-4d8a-8729-f89df34b5b0b/3599d9f4f727a2fe05da6a9a1616375f2f3734a669579b68cdccca1c1dd10791/Bulletin%20Births%20%20Deaths%202023%205-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"/>
      <sheetName val="المحتويات"/>
      <sheetName val="Cont"/>
      <sheetName val="Con-GR"/>
      <sheetName val="chapter1"/>
      <sheetName val="1"/>
      <sheetName val="2"/>
      <sheetName val="3"/>
      <sheetName val="4"/>
      <sheetName val="5"/>
      <sheetName val="Chart-1"/>
      <sheetName val="6"/>
      <sheetName val="chapter2"/>
      <sheetName val="Map Births"/>
      <sheetName val="B1"/>
      <sheetName val="Chart2"/>
      <sheetName val="B2"/>
      <sheetName val="B3"/>
      <sheetName val="B4"/>
      <sheetName val="B5"/>
      <sheetName val="Chart3"/>
      <sheetName val="B6-1"/>
      <sheetName val="B6-2"/>
      <sheetName val="B6-3"/>
      <sheetName val="Chart4"/>
      <sheetName val="B7"/>
      <sheetName val="B8"/>
      <sheetName val="B9"/>
      <sheetName val="Chart5"/>
      <sheetName val="B10"/>
      <sheetName val="Chart6"/>
      <sheetName val="B11"/>
      <sheetName val="Chart7"/>
      <sheetName val="B12-1"/>
      <sheetName val="B12-2"/>
      <sheetName val="B12-3"/>
      <sheetName val="B13-1"/>
      <sheetName val="B13-2"/>
      <sheetName val="B13-3"/>
      <sheetName val="B13-4"/>
      <sheetName val="B13-5"/>
      <sheetName val="B14-1"/>
      <sheetName val="B14-2"/>
      <sheetName val="B14-3"/>
      <sheetName val="B15-1"/>
      <sheetName val="B15-2"/>
      <sheetName val="B15-3"/>
      <sheetName val="Chart8"/>
      <sheetName val="B16-1"/>
      <sheetName val="B16-2"/>
      <sheetName val="B16-3"/>
      <sheetName val="B17"/>
      <sheetName val="B18"/>
      <sheetName val="B19"/>
      <sheetName val="chapter3"/>
      <sheetName val="F1"/>
      <sheetName val="F2"/>
      <sheetName val="F3"/>
      <sheetName val="F4"/>
      <sheetName val="F5"/>
      <sheetName val="F6"/>
      <sheetName val="F7"/>
      <sheetName val="F8-1 "/>
      <sheetName val="F8-2"/>
      <sheetName val="F8-3"/>
      <sheetName val="chapter-3"/>
      <sheetName val="Map Deaths"/>
      <sheetName val="D-1"/>
      <sheetName val="D-2"/>
      <sheetName val="D-3"/>
      <sheetName val="Chart9"/>
      <sheetName val="D-4"/>
      <sheetName val="Chart10"/>
      <sheetName val="D-5"/>
      <sheetName val="D-6"/>
      <sheetName val="Chart11"/>
      <sheetName val="D-7"/>
      <sheetName val="D-8-1"/>
      <sheetName val="D-8-2"/>
      <sheetName val="D-8-3"/>
      <sheetName val="D-9"/>
      <sheetName val="Chart12"/>
      <sheetName val="D-10-1"/>
      <sheetName val="D-10-2"/>
      <sheetName val="D-10-3"/>
      <sheetName val="D-11"/>
      <sheetName val="D-12-1"/>
      <sheetName val="D-12-2"/>
      <sheetName val="D-12-3"/>
      <sheetName val="chapter4"/>
      <sheetName val="Map Infant Deaths"/>
      <sheetName val="ID-1"/>
      <sheetName val="ID-2"/>
      <sheetName val="Chart13"/>
      <sheetName val="ID-3"/>
      <sheetName val="ID-4"/>
      <sheetName val="ID-5-1"/>
      <sheetName val="ID5-2"/>
      <sheetName val="ID5-3"/>
      <sheetName val="ID-6"/>
      <sheetName val="Chart14"/>
      <sheetName val="ID-7"/>
      <sheetName val="chapter5"/>
      <sheetName val="DP-1"/>
      <sheetName val="DP-2"/>
      <sheetName val="DP-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>
        <row r="6">
          <cell r="B6">
            <v>23077</v>
          </cell>
        </row>
      </sheetData>
      <sheetData sheetId="15" refreshError="1"/>
      <sheetData sheetId="16"/>
      <sheetData sheetId="17"/>
      <sheetData sheetId="18">
        <row r="7">
          <cell r="B7">
            <v>25443</v>
          </cell>
        </row>
      </sheetData>
      <sheetData sheetId="19">
        <row r="7">
          <cell r="B7">
            <v>10353</v>
          </cell>
        </row>
      </sheetData>
      <sheetData sheetId="20" refreshError="1"/>
      <sheetData sheetId="21"/>
      <sheetData sheetId="22"/>
      <sheetData sheetId="23"/>
      <sheetData sheetId="24" refreshError="1"/>
      <sheetData sheetId="25"/>
      <sheetData sheetId="26"/>
      <sheetData sheetId="27"/>
      <sheetData sheetId="28" refreshError="1"/>
      <sheetData sheetId="29">
        <row r="7">
          <cell r="B7">
            <v>252</v>
          </cell>
        </row>
        <row r="8">
          <cell r="B8">
            <v>2739</v>
          </cell>
        </row>
        <row r="9">
          <cell r="B9">
            <v>7674</v>
          </cell>
        </row>
        <row r="10">
          <cell r="B10">
            <v>9261</v>
          </cell>
        </row>
        <row r="11">
          <cell r="B11">
            <v>5761</v>
          </cell>
        </row>
        <row r="12">
          <cell r="B12">
            <v>1497</v>
          </cell>
        </row>
        <row r="13">
          <cell r="B13">
            <v>127</v>
          </cell>
        </row>
        <row r="14">
          <cell r="B14">
            <v>11</v>
          </cell>
        </row>
        <row r="16">
          <cell r="B16">
            <v>27322</v>
          </cell>
        </row>
      </sheetData>
      <sheetData sheetId="30" refreshError="1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7">
          <cell r="B7">
            <v>1152</v>
          </cell>
        </row>
        <row r="8">
          <cell r="B8">
            <v>628</v>
          </cell>
        </row>
        <row r="9">
          <cell r="B9">
            <v>177</v>
          </cell>
        </row>
        <row r="10">
          <cell r="B10">
            <v>108</v>
          </cell>
        </row>
        <row r="11">
          <cell r="B11">
            <v>81</v>
          </cell>
        </row>
        <row r="12">
          <cell r="B12">
            <v>9</v>
          </cell>
        </row>
        <row r="13">
          <cell r="B13">
            <v>88</v>
          </cell>
        </row>
        <row r="14">
          <cell r="B14">
            <v>58</v>
          </cell>
        </row>
        <row r="15">
          <cell r="B15">
            <v>154</v>
          </cell>
        </row>
        <row r="16">
          <cell r="B16">
            <v>259</v>
          </cell>
        </row>
        <row r="17">
          <cell r="B17">
            <v>2714</v>
          </cell>
        </row>
      </sheetData>
      <sheetData sheetId="69"/>
      <sheetData sheetId="70" refreshError="1"/>
      <sheetData sheetId="71"/>
      <sheetData sheetId="72" refreshError="1"/>
      <sheetData sheetId="73"/>
      <sheetData sheetId="74"/>
      <sheetData sheetId="75" refreshError="1"/>
      <sheetData sheetId="76"/>
      <sheetData sheetId="77"/>
      <sheetData sheetId="78"/>
      <sheetData sheetId="79"/>
      <sheetData sheetId="80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>
        <row r="7">
          <cell r="B7">
            <v>168</v>
          </cell>
        </row>
        <row r="8">
          <cell r="B8">
            <v>197</v>
          </cell>
        </row>
        <row r="9">
          <cell r="B9">
            <v>161</v>
          </cell>
        </row>
        <row r="10">
          <cell r="B10">
            <v>151</v>
          </cell>
        </row>
        <row r="11">
          <cell r="B11">
            <v>172</v>
          </cell>
        </row>
        <row r="12">
          <cell r="B12">
            <v>137</v>
          </cell>
        </row>
        <row r="13">
          <cell r="B13">
            <v>153</v>
          </cell>
        </row>
        <row r="14">
          <cell r="B14">
            <v>132</v>
          </cell>
        </row>
        <row r="15">
          <cell r="B15">
            <v>172</v>
          </cell>
        </row>
        <row r="16">
          <cell r="B16">
            <v>151</v>
          </cell>
        </row>
      </sheetData>
      <sheetData sheetId="92"/>
      <sheetData sheetId="93" refreshError="1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8:A22"/>
  <sheetViews>
    <sheetView rightToLeft="1" tabSelected="1" view="pageBreakPreview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6384" width="9.1328125" style="15"/>
  </cols>
  <sheetData>
    <row r="18" spans="1:1" ht="6.75" customHeight="1" x14ac:dyDescent="0.35"/>
    <row r="21" spans="1:1" ht="26.25" customHeight="1" x14ac:dyDescent="0.35">
      <c r="A21" s="17"/>
    </row>
    <row r="22" spans="1:1" ht="30" x14ac:dyDescent="0.35">
      <c r="A22" s="18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&amp;L_x000D_&amp;1#&amp;"Aptos"&amp;10&amp;K13A10E Classification: C0 Public - تصنيف الوثيقة عام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rightToLeft="1" tabSelected="1" view="pageBreakPreview" topLeftCell="A2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42.86328125" style="19" customWidth="1"/>
    <col min="2" max="2" width="2.59765625" style="19" customWidth="1"/>
    <col min="3" max="3" width="41" style="20" customWidth="1"/>
    <col min="4" max="4" width="3.1328125" style="19" customWidth="1"/>
    <col min="5" max="16384" width="9.1328125" style="19"/>
  </cols>
  <sheetData>
    <row r="1" spans="1:3" ht="59.25" customHeight="1" x14ac:dyDescent="0.35">
      <c r="A1" s="223"/>
      <c r="B1" s="223"/>
      <c r="C1" s="224"/>
    </row>
    <row r="2" spans="1:3" s="21" customFormat="1" ht="27.4" x14ac:dyDescent="0.35">
      <c r="A2" s="225" t="s">
        <v>46</v>
      </c>
      <c r="B2" s="226"/>
      <c r="C2" s="227" t="s">
        <v>47</v>
      </c>
    </row>
    <row r="3" spans="1:3" ht="28.5" customHeight="1" x14ac:dyDescent="0.35">
      <c r="A3" s="225" t="s">
        <v>357</v>
      </c>
      <c r="B3" s="223"/>
      <c r="C3" s="228" t="s">
        <v>358</v>
      </c>
    </row>
    <row r="4" spans="1:3" ht="15" x14ac:dyDescent="0.35">
      <c r="A4" s="229"/>
      <c r="B4" s="223"/>
      <c r="C4" s="224"/>
    </row>
    <row r="5" spans="1:3" s="22" customFormat="1" ht="73.5" x14ac:dyDescent="0.35">
      <c r="A5" s="230" t="s">
        <v>48</v>
      </c>
      <c r="B5" s="231"/>
      <c r="C5" s="232" t="s">
        <v>364</v>
      </c>
    </row>
    <row r="6" spans="1:3" s="22" customFormat="1" ht="11.25" customHeight="1" x14ac:dyDescent="0.35">
      <c r="A6" s="233"/>
      <c r="B6" s="231"/>
      <c r="C6" s="234"/>
    </row>
    <row r="7" spans="1:3" s="22" customFormat="1" ht="55.15" x14ac:dyDescent="0.35">
      <c r="A7" s="230" t="s">
        <v>49</v>
      </c>
      <c r="B7" s="231"/>
      <c r="C7" s="232" t="s">
        <v>50</v>
      </c>
    </row>
    <row r="8" spans="1:3" s="22" customFormat="1" ht="11.25" customHeight="1" x14ac:dyDescent="0.35">
      <c r="A8" s="233"/>
      <c r="B8" s="231"/>
      <c r="C8" s="234"/>
    </row>
    <row r="9" spans="1:3" s="22" customFormat="1" ht="55.15" x14ac:dyDescent="0.35">
      <c r="A9" s="235" t="s">
        <v>51</v>
      </c>
      <c r="B9" s="236"/>
      <c r="C9" s="232" t="s">
        <v>314</v>
      </c>
    </row>
    <row r="10" spans="1:3" s="22" customFormat="1" ht="11.25" customHeight="1" x14ac:dyDescent="0.35">
      <c r="A10" s="233"/>
      <c r="B10" s="231"/>
      <c r="C10" s="234"/>
    </row>
    <row r="11" spans="1:3" s="22" customFormat="1" ht="36.75" x14ac:dyDescent="0.35">
      <c r="A11" s="235" t="s">
        <v>355</v>
      </c>
      <c r="B11" s="231"/>
      <c r="C11" s="232" t="s">
        <v>356</v>
      </c>
    </row>
    <row r="12" spans="1:3" s="22" customFormat="1" ht="30.75" customHeight="1" x14ac:dyDescent="0.85">
      <c r="A12" s="237" t="s">
        <v>52</v>
      </c>
      <c r="B12" s="236"/>
      <c r="C12" s="238" t="s">
        <v>53</v>
      </c>
    </row>
    <row r="13" spans="1:3" s="22" customFormat="1" ht="44.25" customHeight="1" x14ac:dyDescent="0.35">
      <c r="A13" s="230" t="s">
        <v>354</v>
      </c>
      <c r="B13" s="236"/>
      <c r="C13" s="232" t="s">
        <v>336</v>
      </c>
    </row>
    <row r="14" spans="1:3" s="22" customFormat="1" ht="57" customHeight="1" x14ac:dyDescent="0.35">
      <c r="A14" s="23"/>
      <c r="B14" s="24"/>
      <c r="C14" s="25"/>
    </row>
  </sheetData>
  <pageMargins left="0.74803149606299213" right="0.74803149606299213" top="1.3779527559055118" bottom="0.98425196850393704" header="0.51181102362204722" footer="0.51181102362204722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rightToLeft="1" tabSelected="1" view="pageBreakPreview" topLeftCell="A10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18.3984375" style="26" customWidth="1"/>
    <col min="2" max="4" width="13.59765625" style="26" customWidth="1"/>
    <col min="5" max="5" width="18.3984375" style="27" customWidth="1"/>
    <col min="6" max="16384" width="9.1328125" style="26"/>
  </cols>
  <sheetData>
    <row r="1" spans="1:10" s="35" customFormat="1" ht="21" customHeight="1" x14ac:dyDescent="0.35">
      <c r="A1" s="401" t="s">
        <v>62</v>
      </c>
      <c r="B1" s="401"/>
      <c r="C1" s="401"/>
      <c r="D1" s="401"/>
      <c r="E1" s="401"/>
      <c r="G1" s="41"/>
      <c r="H1" s="41"/>
      <c r="I1" s="41"/>
      <c r="J1" s="41"/>
    </row>
    <row r="2" spans="1:10" s="37" customFormat="1" ht="15" x14ac:dyDescent="0.35">
      <c r="A2" s="402" t="s">
        <v>61</v>
      </c>
      <c r="B2" s="402"/>
      <c r="C2" s="402"/>
      <c r="D2" s="402"/>
      <c r="E2" s="402"/>
      <c r="G2" s="26"/>
      <c r="H2" s="26"/>
      <c r="I2" s="26"/>
      <c r="J2" s="26"/>
    </row>
    <row r="3" spans="1:10" s="37" customFormat="1" ht="17.649999999999999" x14ac:dyDescent="0.35">
      <c r="A3" s="403" t="s">
        <v>337</v>
      </c>
      <c r="B3" s="403"/>
      <c r="C3" s="403"/>
      <c r="D3" s="403"/>
      <c r="E3" s="403"/>
      <c r="G3" s="35"/>
      <c r="H3" s="35"/>
      <c r="I3" s="35"/>
      <c r="J3" s="35"/>
    </row>
    <row r="4" spans="1:10" s="38" customFormat="1" ht="17.649999999999999" x14ac:dyDescent="0.35">
      <c r="A4" s="14" t="s">
        <v>60</v>
      </c>
      <c r="B4" s="40"/>
      <c r="C4" s="40"/>
      <c r="D4" s="40"/>
      <c r="E4" s="39" t="s">
        <v>59</v>
      </c>
      <c r="G4" s="35"/>
      <c r="H4" s="35"/>
      <c r="I4" s="35"/>
      <c r="J4" s="35"/>
    </row>
    <row r="5" spans="1:10" s="36" customFormat="1" ht="27" customHeight="1" thickBot="1" x14ac:dyDescent="0.4">
      <c r="A5" s="422" t="s">
        <v>58</v>
      </c>
      <c r="B5" s="425" t="s">
        <v>57</v>
      </c>
      <c r="C5" s="425" t="s">
        <v>56</v>
      </c>
      <c r="D5" s="425" t="s">
        <v>55</v>
      </c>
      <c r="E5" s="428" t="s">
        <v>54</v>
      </c>
      <c r="G5" s="37"/>
      <c r="H5" s="37"/>
      <c r="I5" s="37"/>
      <c r="J5" s="37"/>
    </row>
    <row r="6" spans="1:10" s="34" customFormat="1" ht="18.399999999999999" thickTop="1" thickBot="1" x14ac:dyDescent="0.4">
      <c r="A6" s="423"/>
      <c r="B6" s="426"/>
      <c r="C6" s="426"/>
      <c r="D6" s="426"/>
      <c r="E6" s="429"/>
      <c r="G6" s="35"/>
      <c r="H6" s="35"/>
      <c r="I6" s="35"/>
      <c r="J6" s="35"/>
    </row>
    <row r="7" spans="1:10" s="34" customFormat="1" ht="18" thickTop="1" x14ac:dyDescent="0.35">
      <c r="A7" s="424"/>
      <c r="B7" s="427"/>
      <c r="C7" s="427"/>
      <c r="D7" s="427"/>
      <c r="E7" s="430"/>
      <c r="G7" s="362"/>
      <c r="H7" s="35"/>
      <c r="I7" s="35"/>
      <c r="J7" s="35"/>
    </row>
    <row r="8" spans="1:10" ht="27.75" customHeight="1" thickBot="1" x14ac:dyDescent="0.4">
      <c r="A8" s="391">
        <v>2014</v>
      </c>
      <c r="B8" s="392">
        <v>25443</v>
      </c>
      <c r="C8" s="392">
        <v>2366</v>
      </c>
      <c r="D8" s="392">
        <v>23077</v>
      </c>
      <c r="E8" s="393">
        <v>2014</v>
      </c>
      <c r="G8" s="361"/>
      <c r="H8" s="361"/>
      <c r="I8" s="361"/>
    </row>
    <row r="9" spans="1:10" ht="27.75" customHeight="1" thickTop="1" thickBot="1" x14ac:dyDescent="0.4">
      <c r="A9" s="246">
        <v>2015</v>
      </c>
      <c r="B9" s="247">
        <v>26622</v>
      </c>
      <c r="C9" s="247">
        <v>2317</v>
      </c>
      <c r="D9" s="247">
        <v>24305</v>
      </c>
      <c r="E9" s="256">
        <v>2015</v>
      </c>
      <c r="G9" s="361"/>
      <c r="H9" s="361"/>
      <c r="I9" s="361"/>
    </row>
    <row r="10" spans="1:10" ht="27.75" customHeight="1" thickTop="1" thickBot="1" x14ac:dyDescent="0.4">
      <c r="A10" s="245">
        <v>2016</v>
      </c>
      <c r="B10" s="88">
        <v>26816</v>
      </c>
      <c r="C10" s="88">
        <v>2347</v>
      </c>
      <c r="D10" s="88">
        <v>24469</v>
      </c>
      <c r="E10" s="257">
        <v>2016</v>
      </c>
      <c r="G10" s="361"/>
      <c r="H10" s="361"/>
      <c r="I10" s="361"/>
    </row>
    <row r="11" spans="1:10" ht="27.75" customHeight="1" thickTop="1" thickBot="1" x14ac:dyDescent="0.4">
      <c r="A11" s="246">
        <v>2017</v>
      </c>
      <c r="B11" s="247">
        <v>27906</v>
      </c>
      <c r="C11" s="247">
        <v>2294</v>
      </c>
      <c r="D11" s="247">
        <v>25612</v>
      </c>
      <c r="E11" s="256">
        <v>2017</v>
      </c>
      <c r="G11" s="361"/>
      <c r="H11" s="361"/>
      <c r="I11" s="361"/>
    </row>
    <row r="12" spans="1:10" ht="27.75" customHeight="1" thickTop="1" thickBot="1" x14ac:dyDescent="0.4">
      <c r="A12" s="245">
        <v>2018</v>
      </c>
      <c r="B12" s="88">
        <v>28069</v>
      </c>
      <c r="C12" s="88">
        <v>2385</v>
      </c>
      <c r="D12" s="88">
        <v>25684</v>
      </c>
      <c r="E12" s="257">
        <v>2018</v>
      </c>
      <c r="G12" s="361"/>
      <c r="H12" s="361"/>
      <c r="I12" s="361"/>
    </row>
    <row r="13" spans="1:10" ht="27.75" customHeight="1" thickTop="1" thickBot="1" x14ac:dyDescent="0.4">
      <c r="A13" s="246">
        <v>2019</v>
      </c>
      <c r="B13" s="247">
        <v>28412</v>
      </c>
      <c r="C13" s="247">
        <v>2200</v>
      </c>
      <c r="D13" s="247">
        <v>26212</v>
      </c>
      <c r="E13" s="256">
        <v>2019</v>
      </c>
      <c r="G13" s="361"/>
      <c r="H13" s="361"/>
      <c r="I13" s="361"/>
    </row>
    <row r="14" spans="1:10" ht="27.75" customHeight="1" thickTop="1" thickBot="1" x14ac:dyDescent="0.4">
      <c r="A14" s="245">
        <v>2020</v>
      </c>
      <c r="B14" s="88">
        <v>29014</v>
      </c>
      <c r="C14" s="88">
        <v>2811</v>
      </c>
      <c r="D14" s="88">
        <v>26203</v>
      </c>
      <c r="E14" s="257">
        <v>2020</v>
      </c>
      <c r="G14" s="361"/>
      <c r="H14" s="361"/>
      <c r="I14" s="361"/>
    </row>
    <row r="15" spans="1:10" ht="27.75" customHeight="1" thickTop="1" thickBot="1" x14ac:dyDescent="0.4">
      <c r="A15" s="246">
        <v>2021</v>
      </c>
      <c r="B15" s="277">
        <v>26319</v>
      </c>
      <c r="C15" s="278">
        <v>2841</v>
      </c>
      <c r="D15" s="278">
        <v>23478</v>
      </c>
      <c r="E15" s="256">
        <v>2021</v>
      </c>
      <c r="G15" s="361"/>
      <c r="H15" s="361"/>
      <c r="I15" s="361"/>
    </row>
    <row r="16" spans="1:10" ht="27.75" customHeight="1" thickTop="1" thickBot="1" x14ac:dyDescent="0.4">
      <c r="A16" s="245">
        <v>2022</v>
      </c>
      <c r="B16" s="279">
        <v>26316</v>
      </c>
      <c r="C16" s="279">
        <v>2792</v>
      </c>
      <c r="D16" s="279">
        <v>23524</v>
      </c>
      <c r="E16" s="257">
        <v>2022</v>
      </c>
      <c r="G16" s="361"/>
      <c r="H16" s="361"/>
      <c r="I16" s="361"/>
    </row>
    <row r="17" spans="1:9" ht="27.75" customHeight="1" thickTop="1" x14ac:dyDescent="0.35">
      <c r="A17" s="281">
        <v>2023</v>
      </c>
      <c r="B17" s="280">
        <v>27322</v>
      </c>
      <c r="C17" s="280">
        <v>2714</v>
      </c>
      <c r="D17" s="280">
        <v>24608</v>
      </c>
      <c r="E17" s="282">
        <v>2023</v>
      </c>
      <c r="G17" s="361"/>
      <c r="H17" s="361"/>
      <c r="I17" s="361"/>
    </row>
    <row r="18" spans="1:9" x14ac:dyDescent="0.35">
      <c r="A18" s="33"/>
      <c r="B18" s="32"/>
      <c r="C18" s="32"/>
      <c r="D18" s="32"/>
      <c r="E18" s="26"/>
    </row>
    <row r="19" spans="1:9" ht="32.25" customHeight="1" x14ac:dyDescent="0.35">
      <c r="E19" s="26"/>
    </row>
    <row r="20" spans="1:9" ht="32.25" customHeight="1" x14ac:dyDescent="0.35">
      <c r="E20" s="26"/>
    </row>
    <row r="21" spans="1:9" ht="32.25" customHeight="1" x14ac:dyDescent="0.35">
      <c r="A21" s="31"/>
      <c r="B21" s="30"/>
      <c r="C21" s="30"/>
      <c r="D21" s="30"/>
      <c r="E21" s="26"/>
    </row>
    <row r="22" spans="1:9" x14ac:dyDescent="0.35">
      <c r="A22" s="28"/>
      <c r="B22" s="28"/>
      <c r="C22" s="28"/>
      <c r="D22" s="28"/>
      <c r="E22" s="26"/>
    </row>
    <row r="23" spans="1:9" x14ac:dyDescent="0.35">
      <c r="A23" s="28"/>
      <c r="B23" s="28"/>
      <c r="C23" s="28"/>
      <c r="D23" s="28"/>
      <c r="E23" s="26"/>
    </row>
    <row r="24" spans="1:9" x14ac:dyDescent="0.35">
      <c r="A24" s="28"/>
      <c r="B24" s="28"/>
      <c r="C24" s="28"/>
      <c r="D24" s="28"/>
    </row>
    <row r="25" spans="1:9" x14ac:dyDescent="0.35">
      <c r="A25" s="28"/>
      <c r="B25" s="28"/>
      <c r="C25" s="28"/>
      <c r="D25" s="28"/>
    </row>
    <row r="26" spans="1:9" x14ac:dyDescent="0.35">
      <c r="A26" s="28"/>
      <c r="B26" s="28"/>
      <c r="C26" s="28"/>
      <c r="D26" s="28"/>
    </row>
    <row r="27" spans="1:9" x14ac:dyDescent="0.35">
      <c r="A27" s="28"/>
      <c r="B27" s="28"/>
      <c r="C27" s="28"/>
      <c r="D27" s="28"/>
    </row>
    <row r="28" spans="1:9" x14ac:dyDescent="0.35">
      <c r="A28" s="28"/>
      <c r="B28" s="28"/>
      <c r="C28" s="28"/>
      <c r="D28" s="28"/>
      <c r="E28" s="26"/>
    </row>
    <row r="29" spans="1:9" x14ac:dyDescent="0.35">
      <c r="A29" s="28"/>
      <c r="B29" s="29"/>
      <c r="C29" s="29"/>
      <c r="D29" s="28"/>
    </row>
  </sheetData>
  <mergeCells count="8">
    <mergeCell ref="A1:E1"/>
    <mergeCell ref="A2:E2"/>
    <mergeCell ref="A3:E3"/>
    <mergeCell ref="A5:A7"/>
    <mergeCell ref="B5:B7"/>
    <mergeCell ref="C5:C7"/>
    <mergeCell ref="D5:D7"/>
    <mergeCell ref="E5:E7"/>
  </mergeCells>
  <printOptions horizontalCentered="1" verticalCentered="1"/>
  <pageMargins left="0" right="0" top="0" bottom="0" header="0" footer="0"/>
  <pageSetup paperSize="9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1"/>
  <sheetViews>
    <sheetView rightToLeft="1" tabSelected="1" view="pageBreakPreview" topLeftCell="A42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15.59765625" style="43" customWidth="1"/>
    <col min="2" max="2" width="8.1328125" style="42" customWidth="1"/>
    <col min="3" max="3" width="8.73046875" style="42" customWidth="1"/>
    <col min="4" max="4" width="8.265625" style="44" customWidth="1"/>
    <col min="5" max="5" width="9" style="44" bestFit="1" customWidth="1"/>
    <col min="6" max="6" width="8.1328125" style="42" customWidth="1"/>
    <col min="7" max="7" width="8.265625" style="42" bestFit="1" customWidth="1"/>
    <col min="8" max="8" width="8.86328125" style="44" bestFit="1" customWidth="1"/>
    <col min="9" max="9" width="9.86328125" style="44" bestFit="1" customWidth="1"/>
    <col min="10" max="10" width="8.86328125" style="42" bestFit="1" customWidth="1"/>
    <col min="11" max="11" width="8.265625" style="42" bestFit="1" customWidth="1"/>
    <col min="12" max="13" width="8.86328125" style="42" bestFit="1" customWidth="1"/>
    <col min="14" max="14" width="9.73046875" style="44" bestFit="1" customWidth="1"/>
    <col min="15" max="15" width="19.3984375" style="43" customWidth="1"/>
    <col min="16" max="16384" width="9.1328125" style="42"/>
  </cols>
  <sheetData>
    <row r="1" spans="1:15" s="53" customFormat="1" ht="22.5" customHeight="1" x14ac:dyDescent="0.35">
      <c r="A1" s="401" t="s">
        <v>76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</row>
    <row r="2" spans="1:15" s="52" customFormat="1" ht="17.25" x14ac:dyDescent="0.35">
      <c r="A2" s="402" t="s">
        <v>75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</row>
    <row r="3" spans="1:15" ht="15" x14ac:dyDescent="0.35">
      <c r="A3" s="403" t="s">
        <v>337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</row>
    <row r="4" spans="1:15" ht="15" x14ac:dyDescent="0.35">
      <c r="A4" s="14" t="s">
        <v>74</v>
      </c>
      <c r="B4" s="51"/>
      <c r="C4" s="51"/>
      <c r="D4" s="50"/>
      <c r="E4" s="50"/>
      <c r="F4" s="51"/>
      <c r="G4" s="51"/>
      <c r="H4" s="50"/>
      <c r="I4" s="50"/>
      <c r="J4" s="51"/>
      <c r="K4" s="51"/>
      <c r="L4" s="51"/>
      <c r="M4" s="51"/>
      <c r="N4" s="50"/>
      <c r="O4" s="39" t="s">
        <v>73</v>
      </c>
    </row>
    <row r="5" spans="1:15" ht="21.75" customHeight="1" thickBot="1" x14ac:dyDescent="0.4">
      <c r="A5" s="437" t="s">
        <v>312</v>
      </c>
      <c r="B5" s="410" t="s">
        <v>72</v>
      </c>
      <c r="C5" s="411"/>
      <c r="D5" s="411"/>
      <c r="E5" s="412"/>
      <c r="F5" s="410" t="s">
        <v>71</v>
      </c>
      <c r="G5" s="411"/>
      <c r="H5" s="411"/>
      <c r="I5" s="412"/>
      <c r="J5" s="440" t="s">
        <v>70</v>
      </c>
      <c r="K5" s="414"/>
      <c r="L5" s="414"/>
      <c r="M5" s="414"/>
      <c r="N5" s="414"/>
      <c r="O5" s="441" t="s">
        <v>69</v>
      </c>
    </row>
    <row r="6" spans="1:15" s="38" customFormat="1" ht="18" customHeight="1" thickTop="1" thickBot="1" x14ac:dyDescent="0.4">
      <c r="A6" s="438"/>
      <c r="B6" s="431" t="s">
        <v>67</v>
      </c>
      <c r="C6" s="431" t="s">
        <v>65</v>
      </c>
      <c r="D6" s="435" t="s">
        <v>38</v>
      </c>
      <c r="E6" s="397" t="s">
        <v>68</v>
      </c>
      <c r="F6" s="431" t="s">
        <v>67</v>
      </c>
      <c r="G6" s="431" t="s">
        <v>65</v>
      </c>
      <c r="H6" s="435" t="s">
        <v>38</v>
      </c>
      <c r="I6" s="397" t="s">
        <v>68</v>
      </c>
      <c r="J6" s="431" t="s">
        <v>67</v>
      </c>
      <c r="K6" s="433" t="s">
        <v>66</v>
      </c>
      <c r="L6" s="431" t="s">
        <v>65</v>
      </c>
      <c r="M6" s="433" t="s">
        <v>353</v>
      </c>
      <c r="N6" s="397" t="s">
        <v>64</v>
      </c>
      <c r="O6" s="442"/>
    </row>
    <row r="7" spans="1:15" s="45" customFormat="1" ht="24.75" customHeight="1" thickTop="1" x14ac:dyDescent="0.35">
      <c r="A7" s="439"/>
      <c r="B7" s="432"/>
      <c r="C7" s="432"/>
      <c r="D7" s="436"/>
      <c r="E7" s="398"/>
      <c r="F7" s="432"/>
      <c r="G7" s="432"/>
      <c r="H7" s="436"/>
      <c r="I7" s="398"/>
      <c r="J7" s="432"/>
      <c r="K7" s="434"/>
      <c r="L7" s="432"/>
      <c r="M7" s="434"/>
      <c r="N7" s="398" t="s">
        <v>63</v>
      </c>
      <c r="O7" s="443"/>
    </row>
    <row r="8" spans="1:15" s="45" customFormat="1" ht="25.15" customHeight="1" thickBot="1" x14ac:dyDescent="0.4">
      <c r="A8" s="363">
        <v>2014</v>
      </c>
      <c r="B8" s="364">
        <v>4095</v>
      </c>
      <c r="C8" s="364">
        <v>3859</v>
      </c>
      <c r="D8" s="365">
        <f t="shared" ref="D8:D17" si="0">B8+C8</f>
        <v>7954</v>
      </c>
      <c r="E8" s="366">
        <f t="shared" ref="E8:E14" si="1">D8/N8%</f>
        <v>31.262036709507527</v>
      </c>
      <c r="F8" s="364">
        <v>8880</v>
      </c>
      <c r="G8" s="364">
        <v>8609</v>
      </c>
      <c r="H8" s="365">
        <f t="shared" ref="H8:H17" si="2">F8+G8</f>
        <v>17489</v>
      </c>
      <c r="I8" s="366">
        <f t="shared" ref="I8:I14" si="3">H8/N8%</f>
        <v>68.737963290492473</v>
      </c>
      <c r="J8" s="367">
        <f t="shared" ref="J8:J14" si="4">B8+F8</f>
        <v>12975</v>
      </c>
      <c r="K8" s="368">
        <f t="shared" ref="K8:K14" si="5">J8/N8%</f>
        <v>50.996344770663832</v>
      </c>
      <c r="L8" s="367">
        <f t="shared" ref="L8:L14" si="6">C8+G8</f>
        <v>12468</v>
      </c>
      <c r="M8" s="368">
        <f t="shared" ref="M8:M14" si="7">L8/N8%</f>
        <v>49.003655229336161</v>
      </c>
      <c r="N8" s="365">
        <f t="shared" ref="N8:N14" si="8">J8+L8</f>
        <v>25443</v>
      </c>
      <c r="O8" s="369">
        <v>2014</v>
      </c>
    </row>
    <row r="9" spans="1:15" s="45" customFormat="1" ht="25.15" customHeight="1" thickTop="1" thickBot="1" x14ac:dyDescent="0.4">
      <c r="A9" s="260">
        <v>2015</v>
      </c>
      <c r="B9" s="49">
        <v>4216</v>
      </c>
      <c r="C9" s="49">
        <v>4028</v>
      </c>
      <c r="D9" s="48">
        <f t="shared" si="0"/>
        <v>8244</v>
      </c>
      <c r="E9" s="261">
        <f t="shared" si="1"/>
        <v>30.966869506423254</v>
      </c>
      <c r="F9" s="49">
        <v>9394</v>
      </c>
      <c r="G9" s="49">
        <v>8984</v>
      </c>
      <c r="H9" s="48">
        <f t="shared" si="2"/>
        <v>18378</v>
      </c>
      <c r="I9" s="261">
        <f t="shared" si="3"/>
        <v>69.033130493576735</v>
      </c>
      <c r="J9" s="262">
        <f t="shared" si="4"/>
        <v>13610</v>
      </c>
      <c r="K9" s="263">
        <f t="shared" si="5"/>
        <v>51.123131244835093</v>
      </c>
      <c r="L9" s="262">
        <f t="shared" si="6"/>
        <v>13012</v>
      </c>
      <c r="M9" s="263">
        <f t="shared" si="7"/>
        <v>48.876868755164899</v>
      </c>
      <c r="N9" s="48">
        <f t="shared" si="8"/>
        <v>26622</v>
      </c>
      <c r="O9" s="2">
        <v>2015</v>
      </c>
    </row>
    <row r="10" spans="1:15" s="45" customFormat="1" ht="25.15" customHeight="1" thickTop="1" thickBot="1" x14ac:dyDescent="0.4">
      <c r="A10" s="245">
        <v>2016</v>
      </c>
      <c r="B10" s="66">
        <v>4016</v>
      </c>
      <c r="C10" s="66">
        <v>3922</v>
      </c>
      <c r="D10" s="63">
        <f t="shared" si="0"/>
        <v>7938</v>
      </c>
      <c r="E10" s="248">
        <f t="shared" si="1"/>
        <v>29.601730310262528</v>
      </c>
      <c r="F10" s="66">
        <v>9575</v>
      </c>
      <c r="G10" s="66">
        <v>9303</v>
      </c>
      <c r="H10" s="63">
        <f t="shared" si="2"/>
        <v>18878</v>
      </c>
      <c r="I10" s="248">
        <f t="shared" si="3"/>
        <v>70.398269689737461</v>
      </c>
      <c r="J10" s="249">
        <f t="shared" si="4"/>
        <v>13591</v>
      </c>
      <c r="K10" s="250">
        <f t="shared" si="5"/>
        <v>50.682428400954649</v>
      </c>
      <c r="L10" s="249">
        <f t="shared" si="6"/>
        <v>13225</v>
      </c>
      <c r="M10" s="250">
        <f t="shared" si="7"/>
        <v>49.317571599045344</v>
      </c>
      <c r="N10" s="63">
        <f t="shared" si="8"/>
        <v>26816</v>
      </c>
      <c r="O10" s="11">
        <v>2016</v>
      </c>
    </row>
    <row r="11" spans="1:15" s="45" customFormat="1" ht="25.15" customHeight="1" thickTop="1" thickBot="1" x14ac:dyDescent="0.4">
      <c r="A11" s="260">
        <v>2017</v>
      </c>
      <c r="B11" s="49">
        <v>4086</v>
      </c>
      <c r="C11" s="49">
        <v>3858</v>
      </c>
      <c r="D11" s="48">
        <f t="shared" si="0"/>
        <v>7944</v>
      </c>
      <c r="E11" s="261">
        <f t="shared" si="1"/>
        <v>28.466996344872069</v>
      </c>
      <c r="F11" s="49">
        <v>10203</v>
      </c>
      <c r="G11" s="49">
        <v>9759</v>
      </c>
      <c r="H11" s="48">
        <f t="shared" si="2"/>
        <v>19962</v>
      </c>
      <c r="I11" s="261">
        <f t="shared" si="3"/>
        <v>71.533003655127928</v>
      </c>
      <c r="J11" s="262">
        <f t="shared" si="4"/>
        <v>14289</v>
      </c>
      <c r="K11" s="263">
        <f t="shared" si="5"/>
        <v>51.20404214147495</v>
      </c>
      <c r="L11" s="262">
        <f t="shared" si="6"/>
        <v>13617</v>
      </c>
      <c r="M11" s="263">
        <f t="shared" si="7"/>
        <v>48.79595785852505</v>
      </c>
      <c r="N11" s="48">
        <f t="shared" si="8"/>
        <v>27906</v>
      </c>
      <c r="O11" s="2">
        <v>2017</v>
      </c>
    </row>
    <row r="12" spans="1:15" s="45" customFormat="1" ht="25.15" customHeight="1" thickTop="1" thickBot="1" x14ac:dyDescent="0.4">
      <c r="A12" s="245">
        <v>2018</v>
      </c>
      <c r="B12" s="66">
        <v>3949</v>
      </c>
      <c r="C12" s="66">
        <v>3854</v>
      </c>
      <c r="D12" s="63">
        <f t="shared" si="0"/>
        <v>7803</v>
      </c>
      <c r="E12" s="248">
        <f t="shared" si="1"/>
        <v>27.799351597848162</v>
      </c>
      <c r="F12" s="66">
        <v>10234</v>
      </c>
      <c r="G12" s="66">
        <v>10032</v>
      </c>
      <c r="H12" s="63">
        <f t="shared" si="2"/>
        <v>20266</v>
      </c>
      <c r="I12" s="248">
        <f t="shared" si="3"/>
        <v>72.200648402151842</v>
      </c>
      <c r="J12" s="249">
        <f t="shared" si="4"/>
        <v>14183</v>
      </c>
      <c r="K12" s="250">
        <f t="shared" si="5"/>
        <v>50.529053404111295</v>
      </c>
      <c r="L12" s="249">
        <f t="shared" si="6"/>
        <v>13886</v>
      </c>
      <c r="M12" s="250">
        <f t="shared" si="7"/>
        <v>49.470946595888705</v>
      </c>
      <c r="N12" s="63">
        <f t="shared" si="8"/>
        <v>28069</v>
      </c>
      <c r="O12" s="11">
        <v>2018</v>
      </c>
    </row>
    <row r="13" spans="1:15" s="45" customFormat="1" ht="25.15" customHeight="1" thickTop="1" x14ac:dyDescent="0.35">
      <c r="A13" s="264">
        <v>2019</v>
      </c>
      <c r="B13" s="106">
        <v>3796</v>
      </c>
      <c r="C13" s="106">
        <v>3700</v>
      </c>
      <c r="D13" s="265">
        <f t="shared" si="0"/>
        <v>7496</v>
      </c>
      <c r="E13" s="266">
        <f t="shared" si="1"/>
        <v>26.383218358440097</v>
      </c>
      <c r="F13" s="106">
        <v>10759</v>
      </c>
      <c r="G13" s="106">
        <v>10157</v>
      </c>
      <c r="H13" s="265">
        <f t="shared" si="2"/>
        <v>20916</v>
      </c>
      <c r="I13" s="266">
        <f t="shared" si="3"/>
        <v>73.616781641559896</v>
      </c>
      <c r="J13" s="267">
        <f t="shared" si="4"/>
        <v>14555</v>
      </c>
      <c r="K13" s="268">
        <f t="shared" si="5"/>
        <v>51.228354216528224</v>
      </c>
      <c r="L13" s="267">
        <f t="shared" si="6"/>
        <v>13857</v>
      </c>
      <c r="M13" s="268">
        <f t="shared" si="7"/>
        <v>48.771645783471769</v>
      </c>
      <c r="N13" s="265">
        <f t="shared" si="8"/>
        <v>28412</v>
      </c>
      <c r="O13" s="12">
        <v>2019</v>
      </c>
    </row>
    <row r="14" spans="1:15" s="45" customFormat="1" ht="25.15" customHeight="1" thickBot="1" x14ac:dyDescent="0.4">
      <c r="A14" s="269">
        <v>2020</v>
      </c>
      <c r="B14" s="270">
        <v>3577</v>
      </c>
      <c r="C14" s="283">
        <v>3521</v>
      </c>
      <c r="D14" s="285">
        <f t="shared" si="0"/>
        <v>7098</v>
      </c>
      <c r="E14" s="286">
        <f t="shared" si="1"/>
        <v>24.464051837044188</v>
      </c>
      <c r="F14" s="284">
        <v>11223</v>
      </c>
      <c r="G14" s="283">
        <v>10693</v>
      </c>
      <c r="H14" s="285">
        <f t="shared" si="2"/>
        <v>21916</v>
      </c>
      <c r="I14" s="287">
        <f t="shared" si="3"/>
        <v>75.535948162955819</v>
      </c>
      <c r="J14" s="272">
        <f t="shared" si="4"/>
        <v>14800</v>
      </c>
      <c r="K14" s="273">
        <f t="shared" si="5"/>
        <v>51.00985731026401</v>
      </c>
      <c r="L14" s="272">
        <f t="shared" si="6"/>
        <v>14214</v>
      </c>
      <c r="M14" s="273">
        <f t="shared" si="7"/>
        <v>48.99014268973599</v>
      </c>
      <c r="N14" s="271">
        <f t="shared" si="8"/>
        <v>29014</v>
      </c>
      <c r="O14" s="274">
        <v>2020</v>
      </c>
    </row>
    <row r="15" spans="1:15" s="45" customFormat="1" ht="25.15" customHeight="1" thickTop="1" thickBot="1" x14ac:dyDescent="0.4">
      <c r="A15" s="264">
        <v>2021</v>
      </c>
      <c r="B15" s="106">
        <v>4065</v>
      </c>
      <c r="C15" s="106">
        <v>3749</v>
      </c>
      <c r="D15" s="265">
        <f t="shared" si="0"/>
        <v>7814</v>
      </c>
      <c r="E15" s="266">
        <v>29.689577871499679</v>
      </c>
      <c r="F15" s="106">
        <v>9528</v>
      </c>
      <c r="G15" s="106">
        <v>8977</v>
      </c>
      <c r="H15" s="265">
        <f t="shared" si="2"/>
        <v>18505</v>
      </c>
      <c r="I15" s="266">
        <v>70.310422128500321</v>
      </c>
      <c r="J15" s="267">
        <v>13595</v>
      </c>
      <c r="K15" s="268">
        <v>51.647099053915426</v>
      </c>
      <c r="L15" s="267">
        <v>12724</v>
      </c>
      <c r="M15" s="268">
        <v>48.352900946084574</v>
      </c>
      <c r="N15" s="265">
        <v>26319</v>
      </c>
      <c r="O15" s="12">
        <v>2021</v>
      </c>
    </row>
    <row r="16" spans="1:15" s="45" customFormat="1" ht="25.15" customHeight="1" thickTop="1" thickBot="1" x14ac:dyDescent="0.4">
      <c r="A16" s="288">
        <v>2022</v>
      </c>
      <c r="B16" s="289">
        <v>3637</v>
      </c>
      <c r="C16" s="290">
        <v>3512</v>
      </c>
      <c r="D16" s="285">
        <f t="shared" si="0"/>
        <v>7149</v>
      </c>
      <c r="E16" s="286">
        <v>27.165982672138622</v>
      </c>
      <c r="F16" s="291">
        <v>9759</v>
      </c>
      <c r="G16" s="292">
        <v>9408</v>
      </c>
      <c r="H16" s="285">
        <f t="shared" si="2"/>
        <v>19167</v>
      </c>
      <c r="I16" s="293">
        <v>72.834017327861375</v>
      </c>
      <c r="J16" s="294">
        <v>13396</v>
      </c>
      <c r="K16" s="295">
        <v>50.904392764857889</v>
      </c>
      <c r="L16" s="294">
        <v>12920</v>
      </c>
      <c r="M16" s="295">
        <v>49.095607235142118</v>
      </c>
      <c r="N16" s="84">
        <v>26316</v>
      </c>
      <c r="O16" s="296">
        <v>2022</v>
      </c>
    </row>
    <row r="17" spans="1:15" s="45" customFormat="1" ht="25.15" customHeight="1" thickTop="1" x14ac:dyDescent="0.35">
      <c r="A17" s="281">
        <v>2023</v>
      </c>
      <c r="B17" s="47">
        <v>3517</v>
      </c>
      <c r="C17" s="47">
        <v>3454</v>
      </c>
      <c r="D17" s="46">
        <f t="shared" si="0"/>
        <v>6971</v>
      </c>
      <c r="E17" s="352">
        <v>25.514237610716638</v>
      </c>
      <c r="F17" s="47">
        <v>10524</v>
      </c>
      <c r="G17" s="47">
        <v>9827</v>
      </c>
      <c r="H17" s="46">
        <f t="shared" si="2"/>
        <v>20351</v>
      </c>
      <c r="I17" s="352">
        <v>74.485762389283366</v>
      </c>
      <c r="J17" s="353">
        <v>14041</v>
      </c>
      <c r="K17" s="354">
        <v>51.390820584144649</v>
      </c>
      <c r="L17" s="353">
        <v>13281</v>
      </c>
      <c r="M17" s="354">
        <v>48.609179415855351</v>
      </c>
      <c r="N17" s="46">
        <v>27322</v>
      </c>
      <c r="O17" s="355">
        <v>2023</v>
      </c>
    </row>
    <row r="21" spans="1:15" x14ac:dyDescent="0.35">
      <c r="A21" s="42"/>
    </row>
  </sheetData>
  <mergeCells count="21">
    <mergeCell ref="A1:O1"/>
    <mergeCell ref="A2:O2"/>
    <mergeCell ref="A3:O3"/>
    <mergeCell ref="A5:A7"/>
    <mergeCell ref="B5:E5"/>
    <mergeCell ref="F5:I5"/>
    <mergeCell ref="J5:N5"/>
    <mergeCell ref="O5:O7"/>
    <mergeCell ref="B6:B7"/>
    <mergeCell ref="K6:K7"/>
    <mergeCell ref="L6:L7"/>
    <mergeCell ref="N6:N7"/>
    <mergeCell ref="C6:C7"/>
    <mergeCell ref="D6:D7"/>
    <mergeCell ref="E6:E7"/>
    <mergeCell ref="F6:F7"/>
    <mergeCell ref="G6:G7"/>
    <mergeCell ref="M6:M7"/>
    <mergeCell ref="H6:H7"/>
    <mergeCell ref="I6:I7"/>
    <mergeCell ref="J6:J7"/>
  </mergeCells>
  <printOptions horizontalCentered="1" verticalCentered="1"/>
  <pageMargins left="0" right="0" top="0" bottom="0" header="0" footer="0"/>
  <pageSetup paperSize="9" scale="9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8"/>
  <sheetViews>
    <sheetView rightToLeft="1" tabSelected="1" view="pageBreakPreview" topLeftCell="A30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20.86328125" style="43" customWidth="1"/>
    <col min="2" max="2" width="7.265625" style="42" bestFit="1" customWidth="1"/>
    <col min="3" max="3" width="7.73046875" style="42" bestFit="1" customWidth="1"/>
    <col min="4" max="5" width="7.265625" style="44" bestFit="1" customWidth="1"/>
    <col min="6" max="6" width="8.1328125" style="42" customWidth="1"/>
    <col min="7" max="7" width="8" style="42" customWidth="1"/>
    <col min="8" max="8" width="8.265625" style="44" bestFit="1" customWidth="1"/>
    <col min="9" max="9" width="6.265625" style="44" bestFit="1" customWidth="1"/>
    <col min="10" max="10" width="8.265625" style="42" bestFit="1" customWidth="1"/>
    <col min="11" max="11" width="8.3984375" style="42" bestFit="1" customWidth="1"/>
    <col min="12" max="12" width="8.265625" style="42" bestFit="1" customWidth="1"/>
    <col min="13" max="13" width="9" style="42" bestFit="1" customWidth="1"/>
    <col min="14" max="14" width="9.3984375" style="44" bestFit="1" customWidth="1"/>
    <col min="15" max="15" width="21.86328125" style="43" customWidth="1"/>
    <col min="16" max="16384" width="9.1328125" style="42"/>
  </cols>
  <sheetData>
    <row r="1" spans="1:15" s="53" customFormat="1" ht="22.5" customHeight="1" x14ac:dyDescent="0.35">
      <c r="A1" s="401" t="s">
        <v>96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</row>
    <row r="2" spans="1:15" s="52" customFormat="1" ht="17.25" x14ac:dyDescent="0.35">
      <c r="A2" s="402" t="s">
        <v>95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</row>
    <row r="3" spans="1:15" ht="15" x14ac:dyDescent="0.35">
      <c r="A3" s="403">
        <v>2023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</row>
    <row r="4" spans="1:15" ht="15" x14ac:dyDescent="0.35">
      <c r="A4" s="14" t="s">
        <v>94</v>
      </c>
      <c r="B4" s="51"/>
      <c r="C4" s="51"/>
      <c r="D4" s="50"/>
      <c r="E4" s="50"/>
      <c r="F4" s="51"/>
      <c r="G4" s="51"/>
      <c r="H4" s="50"/>
      <c r="I4" s="50"/>
      <c r="J4" s="51"/>
      <c r="K4" s="51"/>
      <c r="L4" s="51"/>
      <c r="M4" s="51"/>
      <c r="N4" s="50"/>
      <c r="O4" s="39" t="s">
        <v>93</v>
      </c>
    </row>
    <row r="5" spans="1:15" ht="21.75" customHeight="1" thickBot="1" x14ac:dyDescent="0.4">
      <c r="A5" s="437" t="s">
        <v>92</v>
      </c>
      <c r="B5" s="410" t="s">
        <v>72</v>
      </c>
      <c r="C5" s="411"/>
      <c r="D5" s="411"/>
      <c r="E5" s="412"/>
      <c r="F5" s="410" t="s">
        <v>71</v>
      </c>
      <c r="G5" s="411"/>
      <c r="H5" s="411"/>
      <c r="I5" s="412"/>
      <c r="J5" s="449" t="s">
        <v>70</v>
      </c>
      <c r="K5" s="449"/>
      <c r="L5" s="449"/>
      <c r="M5" s="449"/>
      <c r="N5" s="449"/>
      <c r="O5" s="441" t="s">
        <v>91</v>
      </c>
    </row>
    <row r="6" spans="1:15" s="38" customFormat="1" ht="13.9" thickTop="1" thickBot="1" x14ac:dyDescent="0.4">
      <c r="A6" s="438"/>
      <c r="B6" s="431" t="s">
        <v>90</v>
      </c>
      <c r="C6" s="431" t="s">
        <v>88</v>
      </c>
      <c r="D6" s="435" t="s">
        <v>38</v>
      </c>
      <c r="E6" s="397" t="s">
        <v>68</v>
      </c>
      <c r="F6" s="431" t="s">
        <v>90</v>
      </c>
      <c r="G6" s="431" t="s">
        <v>88</v>
      </c>
      <c r="H6" s="435" t="s">
        <v>38</v>
      </c>
      <c r="I6" s="397" t="s">
        <v>68</v>
      </c>
      <c r="J6" s="431" t="s">
        <v>90</v>
      </c>
      <c r="K6" s="433" t="s">
        <v>89</v>
      </c>
      <c r="L6" s="431" t="s">
        <v>88</v>
      </c>
      <c r="M6" s="433" t="s">
        <v>87</v>
      </c>
      <c r="N6" s="435" t="s">
        <v>64</v>
      </c>
      <c r="O6" s="442"/>
    </row>
    <row r="7" spans="1:15" s="45" customFormat="1" ht="13.15" thickTop="1" x14ac:dyDescent="0.35">
      <c r="A7" s="448"/>
      <c r="B7" s="444"/>
      <c r="C7" s="444"/>
      <c r="D7" s="446"/>
      <c r="E7" s="447"/>
      <c r="F7" s="444"/>
      <c r="G7" s="444"/>
      <c r="H7" s="446"/>
      <c r="I7" s="447"/>
      <c r="J7" s="444"/>
      <c r="K7" s="445"/>
      <c r="L7" s="444"/>
      <c r="M7" s="445"/>
      <c r="N7" s="446" t="s">
        <v>63</v>
      </c>
      <c r="O7" s="450"/>
    </row>
    <row r="8" spans="1:15" s="45" customFormat="1" ht="30" customHeight="1" thickBot="1" x14ac:dyDescent="0.4">
      <c r="A8" s="73" t="s">
        <v>40</v>
      </c>
      <c r="B8" s="71">
        <v>591</v>
      </c>
      <c r="C8" s="71">
        <v>576</v>
      </c>
      <c r="D8" s="69">
        <f>B8+C8</f>
        <v>1167</v>
      </c>
      <c r="E8" s="70">
        <f>D8/$D$17%</f>
        <v>16.740783244871611</v>
      </c>
      <c r="F8" s="71">
        <v>4735</v>
      </c>
      <c r="G8" s="71">
        <v>4451</v>
      </c>
      <c r="H8" s="69">
        <f>F8+G8</f>
        <v>9186</v>
      </c>
      <c r="I8" s="70">
        <f>H8/$H$17%</f>
        <v>45.137831064812545</v>
      </c>
      <c r="J8" s="69">
        <f>B8+F8</f>
        <v>5326</v>
      </c>
      <c r="K8" s="70">
        <f>J8/N8*100</f>
        <v>51.444025886216558</v>
      </c>
      <c r="L8" s="69">
        <f>C8+G8</f>
        <v>5027</v>
      </c>
      <c r="M8" s="70">
        <f>L8/N8*100</f>
        <v>48.555974113783442</v>
      </c>
      <c r="N8" s="69">
        <f t="shared" ref="N8" si="0">L8+J8</f>
        <v>10353</v>
      </c>
      <c r="O8" s="9" t="s">
        <v>86</v>
      </c>
    </row>
    <row r="9" spans="1:15" s="45" customFormat="1" ht="30" customHeight="1" thickTop="1" thickBot="1" x14ac:dyDescent="0.4">
      <c r="A9" s="62" t="s">
        <v>34</v>
      </c>
      <c r="B9" s="61">
        <v>1737</v>
      </c>
      <c r="C9" s="61">
        <v>1747</v>
      </c>
      <c r="D9" s="150">
        <f t="shared" ref="D9:D16" si="1">B9+C9</f>
        <v>3484</v>
      </c>
      <c r="E9" s="239">
        <f t="shared" ref="E9:E16" si="2">D9/$D$17%</f>
        <v>49.978482283746956</v>
      </c>
      <c r="F9" s="61">
        <v>3354</v>
      </c>
      <c r="G9" s="61">
        <v>3162</v>
      </c>
      <c r="H9" s="150">
        <f t="shared" ref="H9:H16" si="3">F9+G9</f>
        <v>6516</v>
      </c>
      <c r="I9" s="239">
        <f t="shared" ref="I9:I16" si="4">H9/$H$17%</f>
        <v>32.018082649501252</v>
      </c>
      <c r="J9" s="150">
        <f t="shared" ref="J9:J16" si="5">B9+F9</f>
        <v>5091</v>
      </c>
      <c r="K9" s="239">
        <f t="shared" ref="K9:K16" si="6">J9/N9*100</f>
        <v>50.91</v>
      </c>
      <c r="L9" s="150">
        <f t="shared" ref="L9:L16" si="7">C9+G9</f>
        <v>4909</v>
      </c>
      <c r="M9" s="239">
        <f t="shared" ref="M9:M16" si="8">L9/N9*100</f>
        <v>49.09</v>
      </c>
      <c r="N9" s="150">
        <f t="shared" ref="N9:N16" si="9">L9+J9</f>
        <v>10000</v>
      </c>
      <c r="O9" s="10" t="s">
        <v>85</v>
      </c>
    </row>
    <row r="10" spans="1:15" s="45" customFormat="1" ht="30" customHeight="1" thickTop="1" thickBot="1" x14ac:dyDescent="0.4">
      <c r="A10" s="67" t="s">
        <v>35</v>
      </c>
      <c r="B10" s="68">
        <v>280</v>
      </c>
      <c r="C10" s="68">
        <v>251</v>
      </c>
      <c r="D10" s="69">
        <f t="shared" si="1"/>
        <v>531</v>
      </c>
      <c r="E10" s="70">
        <f t="shared" si="2"/>
        <v>7.6172715535791138</v>
      </c>
      <c r="F10" s="68">
        <v>1104</v>
      </c>
      <c r="G10" s="68">
        <v>975</v>
      </c>
      <c r="H10" s="69">
        <f t="shared" si="3"/>
        <v>2079</v>
      </c>
      <c r="I10" s="70">
        <f t="shared" si="4"/>
        <v>10.215714215517666</v>
      </c>
      <c r="J10" s="69">
        <f t="shared" si="5"/>
        <v>1384</v>
      </c>
      <c r="K10" s="70">
        <f t="shared" si="6"/>
        <v>53.026819923371647</v>
      </c>
      <c r="L10" s="69">
        <f t="shared" si="7"/>
        <v>1226</v>
      </c>
      <c r="M10" s="70">
        <f t="shared" si="8"/>
        <v>46.973180076628353</v>
      </c>
      <c r="N10" s="69">
        <f t="shared" si="9"/>
        <v>2610</v>
      </c>
      <c r="O10" s="9" t="s">
        <v>84</v>
      </c>
    </row>
    <row r="11" spans="1:15" s="45" customFormat="1" ht="30" customHeight="1" thickTop="1" thickBot="1" x14ac:dyDescent="0.4">
      <c r="A11" s="62" t="s">
        <v>41</v>
      </c>
      <c r="B11" s="61">
        <v>325</v>
      </c>
      <c r="C11" s="61">
        <v>309</v>
      </c>
      <c r="D11" s="150">
        <f t="shared" si="1"/>
        <v>634</v>
      </c>
      <c r="E11" s="239">
        <f t="shared" si="2"/>
        <v>9.0948214029551</v>
      </c>
      <c r="F11" s="61">
        <v>480</v>
      </c>
      <c r="G11" s="61">
        <v>438</v>
      </c>
      <c r="H11" s="150">
        <f t="shared" si="3"/>
        <v>918</v>
      </c>
      <c r="I11" s="239">
        <f t="shared" si="4"/>
        <v>4.5108348484103979</v>
      </c>
      <c r="J11" s="150">
        <f t="shared" si="5"/>
        <v>805</v>
      </c>
      <c r="K11" s="239">
        <f t="shared" si="6"/>
        <v>51.868556701030933</v>
      </c>
      <c r="L11" s="150">
        <f t="shared" si="7"/>
        <v>747</v>
      </c>
      <c r="M11" s="239">
        <f t="shared" si="8"/>
        <v>48.131443298969074</v>
      </c>
      <c r="N11" s="150">
        <f t="shared" si="9"/>
        <v>1552</v>
      </c>
      <c r="O11" s="10" t="s">
        <v>83</v>
      </c>
    </row>
    <row r="12" spans="1:15" s="45" customFormat="1" ht="30" customHeight="1" thickTop="1" thickBot="1" x14ac:dyDescent="0.4">
      <c r="A12" s="67" t="s">
        <v>36</v>
      </c>
      <c r="B12" s="68">
        <v>97</v>
      </c>
      <c r="C12" s="68">
        <v>79</v>
      </c>
      <c r="D12" s="69">
        <f t="shared" si="1"/>
        <v>176</v>
      </c>
      <c r="E12" s="70">
        <f t="shared" si="2"/>
        <v>2.5247453736910059</v>
      </c>
      <c r="F12" s="68">
        <v>327</v>
      </c>
      <c r="G12" s="68">
        <v>308</v>
      </c>
      <c r="H12" s="69">
        <f t="shared" si="3"/>
        <v>635</v>
      </c>
      <c r="I12" s="70">
        <f t="shared" si="4"/>
        <v>3.12023979165643</v>
      </c>
      <c r="J12" s="69">
        <f t="shared" si="5"/>
        <v>424</v>
      </c>
      <c r="K12" s="70">
        <f t="shared" si="6"/>
        <v>52.281134401972871</v>
      </c>
      <c r="L12" s="69">
        <f t="shared" si="7"/>
        <v>387</v>
      </c>
      <c r="M12" s="70">
        <f t="shared" si="8"/>
        <v>47.718865598027129</v>
      </c>
      <c r="N12" s="69">
        <f t="shared" si="9"/>
        <v>811</v>
      </c>
      <c r="O12" s="9" t="s">
        <v>82</v>
      </c>
    </row>
    <row r="13" spans="1:15" s="45" customFormat="1" ht="30" customHeight="1" thickTop="1" thickBot="1" x14ac:dyDescent="0.4">
      <c r="A13" s="62" t="s">
        <v>37</v>
      </c>
      <c r="B13" s="61">
        <v>17</v>
      </c>
      <c r="C13" s="61">
        <v>16</v>
      </c>
      <c r="D13" s="150">
        <f t="shared" si="1"/>
        <v>33</v>
      </c>
      <c r="E13" s="239">
        <f t="shared" si="2"/>
        <v>0.47338975756706358</v>
      </c>
      <c r="F13" s="61">
        <v>28</v>
      </c>
      <c r="G13" s="61">
        <v>19</v>
      </c>
      <c r="H13" s="150">
        <f t="shared" si="3"/>
        <v>47</v>
      </c>
      <c r="I13" s="239">
        <f t="shared" si="4"/>
        <v>0.23094688221709009</v>
      </c>
      <c r="J13" s="150">
        <f t="shared" si="5"/>
        <v>45</v>
      </c>
      <c r="K13" s="239">
        <f t="shared" si="6"/>
        <v>56.25</v>
      </c>
      <c r="L13" s="150">
        <f t="shared" si="7"/>
        <v>35</v>
      </c>
      <c r="M13" s="239">
        <f t="shared" si="8"/>
        <v>43.75</v>
      </c>
      <c r="N13" s="150">
        <f t="shared" si="9"/>
        <v>80</v>
      </c>
      <c r="O13" s="10" t="s">
        <v>81</v>
      </c>
    </row>
    <row r="14" spans="1:15" s="45" customFormat="1" ht="30" customHeight="1" thickTop="1" thickBot="1" x14ac:dyDescent="0.4">
      <c r="A14" s="67" t="s">
        <v>42</v>
      </c>
      <c r="B14" s="65">
        <v>303</v>
      </c>
      <c r="C14" s="65">
        <v>325</v>
      </c>
      <c r="D14" s="69">
        <f t="shared" si="1"/>
        <v>628</v>
      </c>
      <c r="E14" s="70">
        <f t="shared" si="2"/>
        <v>9.0087505379429071</v>
      </c>
      <c r="F14" s="65">
        <v>376</v>
      </c>
      <c r="G14" s="65">
        <v>355</v>
      </c>
      <c r="H14" s="69">
        <f t="shared" si="3"/>
        <v>731</v>
      </c>
      <c r="I14" s="70">
        <f t="shared" si="4"/>
        <v>3.5919610829934649</v>
      </c>
      <c r="J14" s="69">
        <f t="shared" si="5"/>
        <v>679</v>
      </c>
      <c r="K14" s="70">
        <f t="shared" si="6"/>
        <v>49.963208241353932</v>
      </c>
      <c r="L14" s="69">
        <f t="shared" si="7"/>
        <v>680</v>
      </c>
      <c r="M14" s="70">
        <f t="shared" si="8"/>
        <v>50.036791758646061</v>
      </c>
      <c r="N14" s="69">
        <f t="shared" si="9"/>
        <v>1359</v>
      </c>
      <c r="O14" s="9" t="s">
        <v>80</v>
      </c>
    </row>
    <row r="15" spans="1:15" s="45" customFormat="1" ht="30" customHeight="1" thickTop="1" thickBot="1" x14ac:dyDescent="0.4">
      <c r="A15" s="62" t="s">
        <v>79</v>
      </c>
      <c r="B15" s="61">
        <v>114</v>
      </c>
      <c r="C15" s="61">
        <v>93</v>
      </c>
      <c r="D15" s="150">
        <f t="shared" si="1"/>
        <v>207</v>
      </c>
      <c r="E15" s="239">
        <f t="shared" si="2"/>
        <v>2.9694448429206717</v>
      </c>
      <c r="F15" s="61">
        <v>120</v>
      </c>
      <c r="G15" s="61">
        <v>119</v>
      </c>
      <c r="H15" s="150">
        <f t="shared" si="3"/>
        <v>239</v>
      </c>
      <c r="I15" s="239">
        <f t="shared" si="4"/>
        <v>1.1743894648911601</v>
      </c>
      <c r="J15" s="150">
        <f t="shared" si="5"/>
        <v>234</v>
      </c>
      <c r="K15" s="239">
        <f t="shared" si="6"/>
        <v>52.46636771300448</v>
      </c>
      <c r="L15" s="150">
        <f t="shared" si="7"/>
        <v>212</v>
      </c>
      <c r="M15" s="239">
        <f t="shared" si="8"/>
        <v>47.533632286995513</v>
      </c>
      <c r="N15" s="150">
        <f t="shared" si="9"/>
        <v>446</v>
      </c>
      <c r="O15" s="10" t="s">
        <v>78</v>
      </c>
    </row>
    <row r="16" spans="1:15" s="45" customFormat="1" ht="30" customHeight="1" thickTop="1" x14ac:dyDescent="0.35">
      <c r="A16" s="59" t="s">
        <v>43</v>
      </c>
      <c r="B16" s="297">
        <v>53</v>
      </c>
      <c r="C16" s="297">
        <v>58</v>
      </c>
      <c r="D16" s="199">
        <f t="shared" si="1"/>
        <v>111</v>
      </c>
      <c r="E16" s="240">
        <f t="shared" si="2"/>
        <v>1.5923110027255776</v>
      </c>
      <c r="F16" s="297">
        <v>0</v>
      </c>
      <c r="G16" s="297">
        <v>0</v>
      </c>
      <c r="H16" s="199">
        <f t="shared" si="3"/>
        <v>0</v>
      </c>
      <c r="I16" s="240">
        <f t="shared" si="4"/>
        <v>0</v>
      </c>
      <c r="J16" s="199">
        <f t="shared" si="5"/>
        <v>53</v>
      </c>
      <c r="K16" s="240">
        <f t="shared" si="6"/>
        <v>47.747747747747752</v>
      </c>
      <c r="L16" s="199">
        <f t="shared" si="7"/>
        <v>58</v>
      </c>
      <c r="M16" s="240">
        <f t="shared" si="8"/>
        <v>52.252252252252248</v>
      </c>
      <c r="N16" s="199">
        <f t="shared" si="9"/>
        <v>111</v>
      </c>
      <c r="O16" s="58" t="s">
        <v>77</v>
      </c>
    </row>
    <row r="17" spans="1:15" s="45" customFormat="1" ht="30" customHeight="1" x14ac:dyDescent="0.35">
      <c r="A17" s="57" t="s">
        <v>2</v>
      </c>
      <c r="B17" s="56">
        <f t="shared" ref="B17:N17" si="10">SUM(B8:B16)</f>
        <v>3517</v>
      </c>
      <c r="C17" s="56">
        <f t="shared" si="10"/>
        <v>3454</v>
      </c>
      <c r="D17" s="56">
        <f t="shared" si="10"/>
        <v>6971</v>
      </c>
      <c r="E17" s="258">
        <f t="shared" si="10"/>
        <v>100</v>
      </c>
      <c r="F17" s="56">
        <f t="shared" si="10"/>
        <v>10524</v>
      </c>
      <c r="G17" s="56">
        <f t="shared" si="10"/>
        <v>9827</v>
      </c>
      <c r="H17" s="56">
        <f t="shared" si="10"/>
        <v>20351</v>
      </c>
      <c r="I17" s="258">
        <f t="shared" si="10"/>
        <v>100.00000000000001</v>
      </c>
      <c r="J17" s="56">
        <f t="shared" si="10"/>
        <v>14041</v>
      </c>
      <c r="K17" s="56">
        <f t="shared" si="10"/>
        <v>465.95786061469823</v>
      </c>
      <c r="L17" s="56">
        <f t="shared" si="10"/>
        <v>13281</v>
      </c>
      <c r="M17" s="56">
        <f t="shared" si="10"/>
        <v>434.04213938530188</v>
      </c>
      <c r="N17" s="56">
        <f t="shared" si="10"/>
        <v>27322</v>
      </c>
      <c r="O17" s="55" t="s">
        <v>1</v>
      </c>
    </row>
    <row r="18" spans="1:15" ht="24" customHeight="1" x14ac:dyDescent="0.35">
      <c r="A18" s="54"/>
      <c r="O18" s="54"/>
    </row>
    <row r="19" spans="1:15" x14ac:dyDescent="0.35">
      <c r="D19" s="42"/>
    </row>
    <row r="20" spans="1:15" x14ac:dyDescent="0.35">
      <c r="D20" s="42"/>
    </row>
    <row r="21" spans="1:15" x14ac:dyDescent="0.35">
      <c r="D21" s="42"/>
    </row>
    <row r="22" spans="1:15" x14ac:dyDescent="0.35">
      <c r="D22" s="42"/>
    </row>
    <row r="23" spans="1:15" x14ac:dyDescent="0.35">
      <c r="D23" s="42"/>
    </row>
    <row r="24" spans="1:15" x14ac:dyDescent="0.35">
      <c r="D24" s="42"/>
    </row>
    <row r="25" spans="1:15" x14ac:dyDescent="0.35">
      <c r="D25" s="42"/>
    </row>
    <row r="26" spans="1:15" x14ac:dyDescent="0.35">
      <c r="D26" s="42"/>
    </row>
    <row r="27" spans="1:15" x14ac:dyDescent="0.35">
      <c r="D27" s="42"/>
    </row>
    <row r="28" spans="1:15" x14ac:dyDescent="0.35">
      <c r="D28" s="42"/>
    </row>
  </sheetData>
  <mergeCells count="21">
    <mergeCell ref="A1:O1"/>
    <mergeCell ref="A2:O2"/>
    <mergeCell ref="A3:O3"/>
    <mergeCell ref="A5:A7"/>
    <mergeCell ref="B5:E5"/>
    <mergeCell ref="F5:I5"/>
    <mergeCell ref="J5:N5"/>
    <mergeCell ref="O5:O7"/>
    <mergeCell ref="B6:B7"/>
    <mergeCell ref="K6:K7"/>
    <mergeCell ref="L6:L7"/>
    <mergeCell ref="N6:N7"/>
    <mergeCell ref="C6:C7"/>
    <mergeCell ref="D6:D7"/>
    <mergeCell ref="E6:E7"/>
    <mergeCell ref="F6:F7"/>
    <mergeCell ref="G6:G7"/>
    <mergeCell ref="M6:M7"/>
    <mergeCell ref="H6:H7"/>
    <mergeCell ref="I6:I7"/>
    <mergeCell ref="J6:J7"/>
  </mergeCells>
  <printOptions horizontalCentered="1" verticalCentered="1"/>
  <pageMargins left="0.15748031496062992" right="0.15748031496062992" top="0" bottom="0" header="0.51181102362204722" footer="0.51181102362204722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63"/>
  <sheetViews>
    <sheetView rightToLeft="1" tabSelected="1" view="pageBreakPreview" topLeftCell="A22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15.73046875" style="43" customWidth="1"/>
    <col min="2" max="2" width="6.86328125" style="43" customWidth="1"/>
    <col min="3" max="4" width="7.73046875" style="42" customWidth="1"/>
    <col min="5" max="5" width="7.73046875" style="44" customWidth="1"/>
    <col min="6" max="7" width="7.73046875" style="42" customWidth="1"/>
    <col min="8" max="8" width="7.73046875" style="44" customWidth="1"/>
    <col min="9" max="10" width="7.73046875" style="42" customWidth="1"/>
    <col min="11" max="11" width="7.73046875" style="44" customWidth="1"/>
    <col min="12" max="12" width="7.73046875" style="43" customWidth="1"/>
    <col min="13" max="14" width="7.73046875" style="42" customWidth="1"/>
    <col min="15" max="15" width="9" style="42" customWidth="1"/>
    <col min="16" max="16" width="6.86328125" style="43" customWidth="1"/>
    <col min="17" max="17" width="18.86328125" style="42" customWidth="1"/>
    <col min="18" max="16384" width="9.1328125" style="42"/>
  </cols>
  <sheetData>
    <row r="1" spans="1:18" s="53" customFormat="1" ht="17.649999999999999" x14ac:dyDescent="0.35">
      <c r="A1" s="401" t="s">
        <v>338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</row>
    <row r="2" spans="1:18" s="52" customFormat="1" ht="17.25" x14ac:dyDescent="0.35">
      <c r="A2" s="402" t="s">
        <v>332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</row>
    <row r="3" spans="1:18" ht="15" x14ac:dyDescent="0.35">
      <c r="A3" s="403">
        <v>2023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</row>
    <row r="4" spans="1:18" ht="15" x14ac:dyDescent="0.35">
      <c r="A4" s="14" t="s">
        <v>119</v>
      </c>
      <c r="B4" s="14"/>
      <c r="C4" s="51"/>
      <c r="D4" s="51"/>
      <c r="E4" s="50"/>
      <c r="F4" s="51"/>
      <c r="G4" s="51"/>
      <c r="H4" s="50"/>
      <c r="I4" s="51"/>
      <c r="J4" s="51"/>
      <c r="K4" s="50"/>
      <c r="L4" s="101"/>
      <c r="M4" s="100"/>
      <c r="N4" s="100"/>
      <c r="O4" s="100"/>
      <c r="P4" s="14"/>
      <c r="Q4" s="39" t="s">
        <v>118</v>
      </c>
    </row>
    <row r="5" spans="1:18" ht="48" customHeight="1" x14ac:dyDescent="0.35">
      <c r="A5" s="99" t="s">
        <v>313</v>
      </c>
      <c r="B5" s="98" t="s">
        <v>117</v>
      </c>
      <c r="C5" s="98" t="s">
        <v>116</v>
      </c>
      <c r="D5" s="98" t="s">
        <v>115</v>
      </c>
      <c r="E5" s="98" t="s">
        <v>114</v>
      </c>
      <c r="F5" s="98" t="s">
        <v>113</v>
      </c>
      <c r="G5" s="98" t="s">
        <v>112</v>
      </c>
      <c r="H5" s="98" t="s">
        <v>111</v>
      </c>
      <c r="I5" s="98" t="s">
        <v>110</v>
      </c>
      <c r="J5" s="98" t="s">
        <v>109</v>
      </c>
      <c r="K5" s="98" t="s">
        <v>108</v>
      </c>
      <c r="L5" s="98" t="s">
        <v>107</v>
      </c>
      <c r="M5" s="98" t="s">
        <v>106</v>
      </c>
      <c r="N5" s="98" t="s">
        <v>105</v>
      </c>
      <c r="O5" s="97" t="s">
        <v>39</v>
      </c>
      <c r="P5" s="96" t="s">
        <v>104</v>
      </c>
      <c r="Q5" s="95" t="s">
        <v>103</v>
      </c>
    </row>
    <row r="6" spans="1:18" s="45" customFormat="1" ht="13.5" customHeight="1" thickBot="1" x14ac:dyDescent="0.4">
      <c r="A6" s="472" t="s">
        <v>40</v>
      </c>
      <c r="B6" s="93" t="s">
        <v>102</v>
      </c>
      <c r="C6" s="90">
        <v>446</v>
      </c>
      <c r="D6" s="90">
        <v>378</v>
      </c>
      <c r="E6" s="90">
        <v>403</v>
      </c>
      <c r="F6" s="90">
        <v>434</v>
      </c>
      <c r="G6" s="90">
        <v>465</v>
      </c>
      <c r="H6" s="90">
        <v>411</v>
      </c>
      <c r="I6" s="90">
        <v>404</v>
      </c>
      <c r="J6" s="90">
        <v>471</v>
      </c>
      <c r="K6" s="90">
        <v>437</v>
      </c>
      <c r="L6" s="90">
        <v>473</v>
      </c>
      <c r="M6" s="90">
        <v>508</v>
      </c>
      <c r="N6" s="90">
        <v>496</v>
      </c>
      <c r="O6" s="87">
        <f>SUM(C6:N6)</f>
        <v>5326</v>
      </c>
      <c r="P6" s="94" t="s">
        <v>101</v>
      </c>
      <c r="Q6" s="473" t="s">
        <v>86</v>
      </c>
      <c r="R6" s="91"/>
    </row>
    <row r="7" spans="1:18" s="45" customFormat="1" ht="13.5" customHeight="1" thickTop="1" thickBot="1" x14ac:dyDescent="0.4">
      <c r="A7" s="458"/>
      <c r="B7" s="89" t="s">
        <v>100</v>
      </c>
      <c r="C7" s="90">
        <v>403</v>
      </c>
      <c r="D7" s="90">
        <v>387</v>
      </c>
      <c r="E7" s="90">
        <v>401</v>
      </c>
      <c r="F7" s="90">
        <v>411</v>
      </c>
      <c r="G7" s="88">
        <v>409</v>
      </c>
      <c r="H7" s="88">
        <v>398</v>
      </c>
      <c r="I7" s="88">
        <v>425</v>
      </c>
      <c r="J7" s="88">
        <v>380</v>
      </c>
      <c r="K7" s="88">
        <v>394</v>
      </c>
      <c r="L7" s="88">
        <v>480</v>
      </c>
      <c r="M7" s="88">
        <v>462</v>
      </c>
      <c r="N7" s="88">
        <v>477</v>
      </c>
      <c r="O7" s="87">
        <f t="shared" ref="O7:O32" si="0">SUM(C7:N7)</f>
        <v>5027</v>
      </c>
      <c r="P7" s="86" t="s">
        <v>99</v>
      </c>
      <c r="Q7" s="460"/>
      <c r="R7" s="91"/>
    </row>
    <row r="8" spans="1:18" s="45" customFormat="1" ht="13.5" customHeight="1" thickTop="1" thickBot="1" x14ac:dyDescent="0.4">
      <c r="A8" s="467"/>
      <c r="B8" s="89" t="s">
        <v>98</v>
      </c>
      <c r="C8" s="87">
        <v>849</v>
      </c>
      <c r="D8" s="87">
        <v>765</v>
      </c>
      <c r="E8" s="87">
        <v>804</v>
      </c>
      <c r="F8" s="87">
        <v>845</v>
      </c>
      <c r="G8" s="63">
        <v>874</v>
      </c>
      <c r="H8" s="63">
        <v>809</v>
      </c>
      <c r="I8" s="63">
        <v>829</v>
      </c>
      <c r="J8" s="63">
        <v>851</v>
      </c>
      <c r="K8" s="63">
        <v>831</v>
      </c>
      <c r="L8" s="63">
        <v>953</v>
      </c>
      <c r="M8" s="63">
        <v>970</v>
      </c>
      <c r="N8" s="63">
        <v>973</v>
      </c>
      <c r="O8" s="87">
        <f t="shared" si="0"/>
        <v>10353</v>
      </c>
      <c r="P8" s="86" t="s">
        <v>97</v>
      </c>
      <c r="Q8" s="468"/>
      <c r="R8" s="91"/>
    </row>
    <row r="9" spans="1:18" s="45" customFormat="1" ht="13.5" customHeight="1" thickTop="1" thickBot="1" x14ac:dyDescent="0.4">
      <c r="A9" s="451" t="s">
        <v>34</v>
      </c>
      <c r="B9" s="80" t="s">
        <v>102</v>
      </c>
      <c r="C9" s="247">
        <v>410</v>
      </c>
      <c r="D9" s="247">
        <v>390</v>
      </c>
      <c r="E9" s="247">
        <v>396</v>
      </c>
      <c r="F9" s="247">
        <v>455</v>
      </c>
      <c r="G9" s="92">
        <v>457</v>
      </c>
      <c r="H9" s="92">
        <v>433</v>
      </c>
      <c r="I9" s="92">
        <v>387</v>
      </c>
      <c r="J9" s="92">
        <v>414</v>
      </c>
      <c r="K9" s="92">
        <v>441</v>
      </c>
      <c r="L9" s="92">
        <v>428</v>
      </c>
      <c r="M9" s="92">
        <v>438</v>
      </c>
      <c r="N9" s="92">
        <v>442</v>
      </c>
      <c r="O9" s="92">
        <f t="shared" si="0"/>
        <v>5091</v>
      </c>
      <c r="P9" s="77" t="s">
        <v>101</v>
      </c>
      <c r="Q9" s="469" t="s">
        <v>85</v>
      </c>
      <c r="R9" s="91"/>
    </row>
    <row r="10" spans="1:18" s="45" customFormat="1" ht="13.5" customHeight="1" thickTop="1" thickBot="1" x14ac:dyDescent="0.4">
      <c r="A10" s="452"/>
      <c r="B10" s="80" t="s">
        <v>100</v>
      </c>
      <c r="C10" s="247">
        <v>392</v>
      </c>
      <c r="D10" s="247">
        <v>390</v>
      </c>
      <c r="E10" s="247">
        <v>379</v>
      </c>
      <c r="F10" s="247">
        <v>395</v>
      </c>
      <c r="G10" s="92">
        <v>426</v>
      </c>
      <c r="H10" s="92">
        <v>406</v>
      </c>
      <c r="I10" s="92">
        <v>417</v>
      </c>
      <c r="J10" s="92">
        <v>410</v>
      </c>
      <c r="K10" s="92">
        <v>382</v>
      </c>
      <c r="L10" s="92">
        <v>452</v>
      </c>
      <c r="M10" s="92">
        <v>452</v>
      </c>
      <c r="N10" s="92">
        <v>408</v>
      </c>
      <c r="O10" s="92">
        <f t="shared" si="0"/>
        <v>4909</v>
      </c>
      <c r="P10" s="77" t="s">
        <v>99</v>
      </c>
      <c r="Q10" s="470"/>
      <c r="R10" s="91"/>
    </row>
    <row r="11" spans="1:18" s="45" customFormat="1" ht="13.5" customHeight="1" thickTop="1" thickBot="1" x14ac:dyDescent="0.4">
      <c r="A11" s="453"/>
      <c r="B11" s="80" t="s">
        <v>98</v>
      </c>
      <c r="C11" s="78">
        <v>802</v>
      </c>
      <c r="D11" s="78">
        <v>780</v>
      </c>
      <c r="E11" s="78">
        <v>775</v>
      </c>
      <c r="F11" s="78">
        <v>850</v>
      </c>
      <c r="G11" s="48">
        <v>883</v>
      </c>
      <c r="H11" s="48">
        <v>839</v>
      </c>
      <c r="I11" s="48">
        <v>804</v>
      </c>
      <c r="J11" s="48">
        <v>824</v>
      </c>
      <c r="K11" s="48">
        <v>823</v>
      </c>
      <c r="L11" s="48">
        <v>880</v>
      </c>
      <c r="M11" s="48">
        <v>890</v>
      </c>
      <c r="N11" s="48">
        <v>850</v>
      </c>
      <c r="O11" s="48">
        <f t="shared" si="0"/>
        <v>10000</v>
      </c>
      <c r="P11" s="77" t="s">
        <v>97</v>
      </c>
      <c r="Q11" s="471"/>
      <c r="R11" s="91"/>
    </row>
    <row r="12" spans="1:18" s="45" customFormat="1" ht="13.5" customHeight="1" thickTop="1" thickBot="1" x14ac:dyDescent="0.4">
      <c r="A12" s="457" t="s">
        <v>35</v>
      </c>
      <c r="B12" s="93" t="s">
        <v>102</v>
      </c>
      <c r="C12" s="90">
        <v>133</v>
      </c>
      <c r="D12" s="90">
        <v>103</v>
      </c>
      <c r="E12" s="90">
        <v>93</v>
      </c>
      <c r="F12" s="90">
        <v>116</v>
      </c>
      <c r="G12" s="90">
        <v>126</v>
      </c>
      <c r="H12" s="90">
        <v>99</v>
      </c>
      <c r="I12" s="90">
        <v>129</v>
      </c>
      <c r="J12" s="90">
        <v>112</v>
      </c>
      <c r="K12" s="90">
        <v>124</v>
      </c>
      <c r="L12" s="90">
        <v>105</v>
      </c>
      <c r="M12" s="90">
        <v>139</v>
      </c>
      <c r="N12" s="90">
        <v>105</v>
      </c>
      <c r="O12" s="87">
        <f t="shared" si="0"/>
        <v>1384</v>
      </c>
      <c r="P12" s="86" t="s">
        <v>101</v>
      </c>
      <c r="Q12" s="459" t="s">
        <v>84</v>
      </c>
      <c r="R12" s="91"/>
    </row>
    <row r="13" spans="1:18" s="45" customFormat="1" ht="13.5" customHeight="1" thickTop="1" thickBot="1" x14ac:dyDescent="0.4">
      <c r="A13" s="458"/>
      <c r="B13" s="89" t="s">
        <v>100</v>
      </c>
      <c r="C13" s="90">
        <v>104</v>
      </c>
      <c r="D13" s="90">
        <v>81</v>
      </c>
      <c r="E13" s="90">
        <v>113</v>
      </c>
      <c r="F13" s="90">
        <v>103</v>
      </c>
      <c r="G13" s="88">
        <v>131</v>
      </c>
      <c r="H13" s="88">
        <v>100</v>
      </c>
      <c r="I13" s="88">
        <v>96</v>
      </c>
      <c r="J13" s="88">
        <v>97</v>
      </c>
      <c r="K13" s="88">
        <v>96</v>
      </c>
      <c r="L13" s="88">
        <v>105</v>
      </c>
      <c r="M13" s="88">
        <v>113</v>
      </c>
      <c r="N13" s="88">
        <v>87</v>
      </c>
      <c r="O13" s="87">
        <f t="shared" si="0"/>
        <v>1226</v>
      </c>
      <c r="P13" s="86" t="s">
        <v>99</v>
      </c>
      <c r="Q13" s="460"/>
      <c r="R13" s="91"/>
    </row>
    <row r="14" spans="1:18" s="45" customFormat="1" ht="13.5" customHeight="1" thickTop="1" thickBot="1" x14ac:dyDescent="0.4">
      <c r="A14" s="467"/>
      <c r="B14" s="89" t="s">
        <v>98</v>
      </c>
      <c r="C14" s="87">
        <v>237</v>
      </c>
      <c r="D14" s="87">
        <v>184</v>
      </c>
      <c r="E14" s="87">
        <v>206</v>
      </c>
      <c r="F14" s="87">
        <v>219</v>
      </c>
      <c r="G14" s="63">
        <v>257</v>
      </c>
      <c r="H14" s="63">
        <v>199</v>
      </c>
      <c r="I14" s="63">
        <v>225</v>
      </c>
      <c r="J14" s="63">
        <v>209</v>
      </c>
      <c r="K14" s="63">
        <v>220</v>
      </c>
      <c r="L14" s="63">
        <v>210</v>
      </c>
      <c r="M14" s="63">
        <v>252</v>
      </c>
      <c r="N14" s="63">
        <v>192</v>
      </c>
      <c r="O14" s="87">
        <f t="shared" si="0"/>
        <v>2610</v>
      </c>
      <c r="P14" s="86" t="s">
        <v>97</v>
      </c>
      <c r="Q14" s="468"/>
      <c r="R14" s="91"/>
    </row>
    <row r="15" spans="1:18" s="45" customFormat="1" ht="13.5" customHeight="1" thickTop="1" thickBot="1" x14ac:dyDescent="0.4">
      <c r="A15" s="451" t="s">
        <v>41</v>
      </c>
      <c r="B15" s="80" t="s">
        <v>102</v>
      </c>
      <c r="C15" s="247">
        <v>70</v>
      </c>
      <c r="D15" s="247">
        <v>59</v>
      </c>
      <c r="E15" s="247">
        <v>72</v>
      </c>
      <c r="F15" s="247">
        <v>70</v>
      </c>
      <c r="G15" s="92">
        <v>78</v>
      </c>
      <c r="H15" s="92">
        <v>77</v>
      </c>
      <c r="I15" s="92">
        <v>67</v>
      </c>
      <c r="J15" s="92">
        <v>65</v>
      </c>
      <c r="K15" s="92">
        <v>45</v>
      </c>
      <c r="L15" s="92">
        <v>62</v>
      </c>
      <c r="M15" s="92">
        <v>70</v>
      </c>
      <c r="N15" s="92">
        <v>70</v>
      </c>
      <c r="O15" s="92">
        <f t="shared" si="0"/>
        <v>805</v>
      </c>
      <c r="P15" s="77" t="s">
        <v>101</v>
      </c>
      <c r="Q15" s="469" t="s">
        <v>83</v>
      </c>
      <c r="R15" s="91"/>
    </row>
    <row r="16" spans="1:18" s="45" customFormat="1" ht="13.5" customHeight="1" thickTop="1" thickBot="1" x14ac:dyDescent="0.4">
      <c r="A16" s="452"/>
      <c r="B16" s="80" t="s">
        <v>100</v>
      </c>
      <c r="C16" s="247">
        <v>62</v>
      </c>
      <c r="D16" s="247">
        <v>53</v>
      </c>
      <c r="E16" s="247">
        <v>60</v>
      </c>
      <c r="F16" s="247">
        <v>71</v>
      </c>
      <c r="G16" s="92">
        <v>54</v>
      </c>
      <c r="H16" s="92">
        <v>59</v>
      </c>
      <c r="I16" s="92">
        <v>63</v>
      </c>
      <c r="J16" s="92">
        <v>68</v>
      </c>
      <c r="K16" s="92">
        <v>71</v>
      </c>
      <c r="L16" s="92">
        <v>62</v>
      </c>
      <c r="M16" s="92">
        <v>67</v>
      </c>
      <c r="N16" s="92">
        <v>57</v>
      </c>
      <c r="O16" s="92">
        <f t="shared" si="0"/>
        <v>747</v>
      </c>
      <c r="P16" s="77" t="s">
        <v>99</v>
      </c>
      <c r="Q16" s="470"/>
      <c r="R16" s="91"/>
    </row>
    <row r="17" spans="1:18" s="45" customFormat="1" ht="13.5" customHeight="1" thickTop="1" thickBot="1" x14ac:dyDescent="0.4">
      <c r="A17" s="453"/>
      <c r="B17" s="80" t="s">
        <v>98</v>
      </c>
      <c r="C17" s="78">
        <v>132</v>
      </c>
      <c r="D17" s="78">
        <v>112</v>
      </c>
      <c r="E17" s="78">
        <v>132</v>
      </c>
      <c r="F17" s="78">
        <v>141</v>
      </c>
      <c r="G17" s="48">
        <v>132</v>
      </c>
      <c r="H17" s="48">
        <v>136</v>
      </c>
      <c r="I17" s="48">
        <v>130</v>
      </c>
      <c r="J17" s="48">
        <v>133</v>
      </c>
      <c r="K17" s="48">
        <v>116</v>
      </c>
      <c r="L17" s="48">
        <v>124</v>
      </c>
      <c r="M17" s="48">
        <v>137</v>
      </c>
      <c r="N17" s="48">
        <v>127</v>
      </c>
      <c r="O17" s="48">
        <f t="shared" si="0"/>
        <v>1552</v>
      </c>
      <c r="P17" s="77" t="s">
        <v>97</v>
      </c>
      <c r="Q17" s="471"/>
      <c r="R17" s="91"/>
    </row>
    <row r="18" spans="1:18" s="45" customFormat="1" ht="13.5" customHeight="1" thickTop="1" thickBot="1" x14ac:dyDescent="0.4">
      <c r="A18" s="457" t="s">
        <v>36</v>
      </c>
      <c r="B18" s="89" t="s">
        <v>102</v>
      </c>
      <c r="C18" s="90">
        <v>47</v>
      </c>
      <c r="D18" s="90">
        <v>45</v>
      </c>
      <c r="E18" s="90">
        <v>29</v>
      </c>
      <c r="F18" s="90">
        <v>33</v>
      </c>
      <c r="G18" s="90">
        <v>33</v>
      </c>
      <c r="H18" s="90">
        <v>24</v>
      </c>
      <c r="I18" s="90">
        <v>34</v>
      </c>
      <c r="J18" s="90">
        <v>34</v>
      </c>
      <c r="K18" s="90">
        <v>29</v>
      </c>
      <c r="L18" s="90">
        <v>41</v>
      </c>
      <c r="M18" s="90">
        <v>36</v>
      </c>
      <c r="N18" s="90">
        <v>39</v>
      </c>
      <c r="O18" s="87">
        <f t="shared" si="0"/>
        <v>424</v>
      </c>
      <c r="P18" s="86" t="s">
        <v>101</v>
      </c>
      <c r="Q18" s="459" t="s">
        <v>82</v>
      </c>
      <c r="R18" s="91"/>
    </row>
    <row r="19" spans="1:18" s="45" customFormat="1" ht="13.5" customHeight="1" thickTop="1" thickBot="1" x14ac:dyDescent="0.4">
      <c r="A19" s="458"/>
      <c r="B19" s="89" t="s">
        <v>100</v>
      </c>
      <c r="C19" s="90">
        <v>29</v>
      </c>
      <c r="D19" s="90">
        <v>31</v>
      </c>
      <c r="E19" s="90">
        <v>38</v>
      </c>
      <c r="F19" s="90">
        <v>30</v>
      </c>
      <c r="G19" s="88">
        <v>32</v>
      </c>
      <c r="H19" s="88">
        <v>37</v>
      </c>
      <c r="I19" s="88">
        <v>30</v>
      </c>
      <c r="J19" s="88">
        <v>33</v>
      </c>
      <c r="K19" s="88">
        <v>34</v>
      </c>
      <c r="L19" s="88">
        <v>31</v>
      </c>
      <c r="M19" s="88">
        <v>30</v>
      </c>
      <c r="N19" s="88">
        <v>32</v>
      </c>
      <c r="O19" s="87">
        <f t="shared" si="0"/>
        <v>387</v>
      </c>
      <c r="P19" s="86" t="s">
        <v>99</v>
      </c>
      <c r="Q19" s="460"/>
      <c r="R19" s="91"/>
    </row>
    <row r="20" spans="1:18" ht="13.5" customHeight="1" thickTop="1" thickBot="1" x14ac:dyDescent="0.4">
      <c r="A20" s="467"/>
      <c r="B20" s="89" t="s">
        <v>98</v>
      </c>
      <c r="C20" s="87">
        <v>76</v>
      </c>
      <c r="D20" s="87">
        <v>76</v>
      </c>
      <c r="E20" s="87">
        <v>67</v>
      </c>
      <c r="F20" s="87">
        <v>63</v>
      </c>
      <c r="G20" s="63">
        <v>65</v>
      </c>
      <c r="H20" s="63">
        <v>61</v>
      </c>
      <c r="I20" s="63">
        <v>64</v>
      </c>
      <c r="J20" s="63">
        <v>67</v>
      </c>
      <c r="K20" s="63">
        <v>63</v>
      </c>
      <c r="L20" s="63">
        <v>72</v>
      </c>
      <c r="M20" s="63">
        <v>66</v>
      </c>
      <c r="N20" s="63">
        <v>71</v>
      </c>
      <c r="O20" s="87">
        <f t="shared" si="0"/>
        <v>811</v>
      </c>
      <c r="P20" s="86" t="s">
        <v>97</v>
      </c>
      <c r="Q20" s="468"/>
      <c r="R20" s="91"/>
    </row>
    <row r="21" spans="1:18" ht="13.5" customHeight="1" thickTop="1" thickBot="1" x14ac:dyDescent="0.4">
      <c r="A21" s="451" t="s">
        <v>37</v>
      </c>
      <c r="B21" s="80" t="s">
        <v>102</v>
      </c>
      <c r="C21" s="247">
        <v>2</v>
      </c>
      <c r="D21" s="247">
        <v>4</v>
      </c>
      <c r="E21" s="247">
        <v>4</v>
      </c>
      <c r="F21" s="247">
        <v>7</v>
      </c>
      <c r="G21" s="92">
        <v>0</v>
      </c>
      <c r="H21" s="92">
        <v>2</v>
      </c>
      <c r="I21" s="92">
        <v>3</v>
      </c>
      <c r="J21" s="92">
        <v>4</v>
      </c>
      <c r="K21" s="92">
        <v>5</v>
      </c>
      <c r="L21" s="92">
        <v>4</v>
      </c>
      <c r="M21" s="92">
        <v>9</v>
      </c>
      <c r="N21" s="92">
        <v>1</v>
      </c>
      <c r="O21" s="92">
        <f t="shared" si="0"/>
        <v>45</v>
      </c>
      <c r="P21" s="77" t="s">
        <v>101</v>
      </c>
      <c r="Q21" s="469" t="s">
        <v>81</v>
      </c>
      <c r="R21" s="91"/>
    </row>
    <row r="22" spans="1:18" ht="13.5" customHeight="1" thickTop="1" thickBot="1" x14ac:dyDescent="0.4">
      <c r="A22" s="452"/>
      <c r="B22" s="80" t="s">
        <v>100</v>
      </c>
      <c r="C22" s="247">
        <v>2</v>
      </c>
      <c r="D22" s="247">
        <v>1</v>
      </c>
      <c r="E22" s="247">
        <v>3</v>
      </c>
      <c r="F22" s="247">
        <v>4</v>
      </c>
      <c r="G22" s="92">
        <v>3</v>
      </c>
      <c r="H22" s="92">
        <v>4</v>
      </c>
      <c r="I22" s="92">
        <v>5</v>
      </c>
      <c r="J22" s="92">
        <v>3</v>
      </c>
      <c r="K22" s="92">
        <v>3</v>
      </c>
      <c r="L22" s="92">
        <v>1</v>
      </c>
      <c r="M22" s="92">
        <v>2</v>
      </c>
      <c r="N22" s="92">
        <v>4</v>
      </c>
      <c r="O22" s="92">
        <f t="shared" si="0"/>
        <v>35</v>
      </c>
      <c r="P22" s="77" t="s">
        <v>99</v>
      </c>
      <c r="Q22" s="470"/>
      <c r="R22" s="91"/>
    </row>
    <row r="23" spans="1:18" ht="13.5" customHeight="1" thickTop="1" thickBot="1" x14ac:dyDescent="0.4">
      <c r="A23" s="453"/>
      <c r="B23" s="80" t="s">
        <v>98</v>
      </c>
      <c r="C23" s="78">
        <v>4</v>
      </c>
      <c r="D23" s="78">
        <v>5</v>
      </c>
      <c r="E23" s="78">
        <v>7</v>
      </c>
      <c r="F23" s="78">
        <v>11</v>
      </c>
      <c r="G23" s="48">
        <v>3</v>
      </c>
      <c r="H23" s="48">
        <v>6</v>
      </c>
      <c r="I23" s="48">
        <v>8</v>
      </c>
      <c r="J23" s="48">
        <v>7</v>
      </c>
      <c r="K23" s="48">
        <v>8</v>
      </c>
      <c r="L23" s="48">
        <v>5</v>
      </c>
      <c r="M23" s="48">
        <v>11</v>
      </c>
      <c r="N23" s="48">
        <v>5</v>
      </c>
      <c r="O23" s="48">
        <f t="shared" si="0"/>
        <v>80</v>
      </c>
      <c r="P23" s="77" t="s">
        <v>97</v>
      </c>
      <c r="Q23" s="471"/>
      <c r="R23" s="91"/>
    </row>
    <row r="24" spans="1:18" ht="13.5" customHeight="1" thickTop="1" thickBot="1" x14ac:dyDescent="0.4">
      <c r="A24" s="457" t="s">
        <v>42</v>
      </c>
      <c r="B24" s="89" t="s">
        <v>102</v>
      </c>
      <c r="C24" s="90">
        <v>64</v>
      </c>
      <c r="D24" s="90">
        <v>53</v>
      </c>
      <c r="E24" s="90">
        <v>47</v>
      </c>
      <c r="F24" s="90">
        <v>57</v>
      </c>
      <c r="G24" s="90">
        <v>61</v>
      </c>
      <c r="H24" s="90">
        <v>52</v>
      </c>
      <c r="I24" s="90">
        <v>57</v>
      </c>
      <c r="J24" s="90">
        <v>57</v>
      </c>
      <c r="K24" s="90">
        <v>66</v>
      </c>
      <c r="L24" s="90">
        <v>53</v>
      </c>
      <c r="M24" s="90">
        <v>53</v>
      </c>
      <c r="N24" s="90">
        <v>59</v>
      </c>
      <c r="O24" s="87">
        <f t="shared" si="0"/>
        <v>679</v>
      </c>
      <c r="P24" s="86" t="s">
        <v>101</v>
      </c>
      <c r="Q24" s="459" t="s">
        <v>80</v>
      </c>
      <c r="R24" s="91"/>
    </row>
    <row r="25" spans="1:18" ht="13.5" customHeight="1" thickTop="1" thickBot="1" x14ac:dyDescent="0.4">
      <c r="A25" s="458"/>
      <c r="B25" s="89" t="s">
        <v>100</v>
      </c>
      <c r="C25" s="90">
        <v>64</v>
      </c>
      <c r="D25" s="90">
        <v>50</v>
      </c>
      <c r="E25" s="90">
        <v>59</v>
      </c>
      <c r="F25" s="90">
        <v>64</v>
      </c>
      <c r="G25" s="88">
        <v>59</v>
      </c>
      <c r="H25" s="88">
        <v>59</v>
      </c>
      <c r="I25" s="88">
        <v>45</v>
      </c>
      <c r="J25" s="88">
        <v>52</v>
      </c>
      <c r="K25" s="88">
        <v>60</v>
      </c>
      <c r="L25" s="88">
        <v>48</v>
      </c>
      <c r="M25" s="88">
        <v>58</v>
      </c>
      <c r="N25" s="88">
        <v>62</v>
      </c>
      <c r="O25" s="87">
        <f t="shared" si="0"/>
        <v>680</v>
      </c>
      <c r="P25" s="86" t="s">
        <v>99</v>
      </c>
      <c r="Q25" s="460"/>
      <c r="R25" s="91"/>
    </row>
    <row r="26" spans="1:18" ht="13.5" customHeight="1" thickTop="1" thickBot="1" x14ac:dyDescent="0.4">
      <c r="A26" s="467"/>
      <c r="B26" s="85" t="s">
        <v>98</v>
      </c>
      <c r="C26" s="87">
        <v>128</v>
      </c>
      <c r="D26" s="87">
        <v>103</v>
      </c>
      <c r="E26" s="87">
        <v>106</v>
      </c>
      <c r="F26" s="87">
        <v>121</v>
      </c>
      <c r="G26" s="63">
        <v>120</v>
      </c>
      <c r="H26" s="63">
        <v>111</v>
      </c>
      <c r="I26" s="63">
        <v>102</v>
      </c>
      <c r="J26" s="63">
        <v>109</v>
      </c>
      <c r="K26" s="63">
        <v>126</v>
      </c>
      <c r="L26" s="63">
        <v>101</v>
      </c>
      <c r="M26" s="63">
        <v>111</v>
      </c>
      <c r="N26" s="63">
        <v>121</v>
      </c>
      <c r="O26" s="87">
        <f t="shared" si="0"/>
        <v>1359</v>
      </c>
      <c r="P26" s="83" t="s">
        <v>97</v>
      </c>
      <c r="Q26" s="468"/>
      <c r="R26" s="91"/>
    </row>
    <row r="27" spans="1:18" ht="13.5" customHeight="1" thickTop="1" thickBot="1" x14ac:dyDescent="0.4">
      <c r="A27" s="451" t="s">
        <v>79</v>
      </c>
      <c r="B27" s="80" t="s">
        <v>102</v>
      </c>
      <c r="C27" s="247">
        <v>15</v>
      </c>
      <c r="D27" s="247">
        <v>20</v>
      </c>
      <c r="E27" s="247">
        <v>21</v>
      </c>
      <c r="F27" s="247">
        <v>21</v>
      </c>
      <c r="G27" s="92">
        <v>20</v>
      </c>
      <c r="H27" s="92">
        <v>19</v>
      </c>
      <c r="I27" s="92">
        <v>15</v>
      </c>
      <c r="J27" s="92">
        <v>24</v>
      </c>
      <c r="K27" s="92">
        <v>21</v>
      </c>
      <c r="L27" s="92">
        <v>14</v>
      </c>
      <c r="M27" s="92">
        <v>22</v>
      </c>
      <c r="N27" s="92">
        <v>22</v>
      </c>
      <c r="O27" s="92">
        <f t="shared" si="0"/>
        <v>234</v>
      </c>
      <c r="P27" s="77" t="s">
        <v>101</v>
      </c>
      <c r="Q27" s="454" t="s">
        <v>78</v>
      </c>
      <c r="R27" s="91"/>
    </row>
    <row r="28" spans="1:18" ht="13.5" customHeight="1" thickTop="1" thickBot="1" x14ac:dyDescent="0.4">
      <c r="A28" s="452"/>
      <c r="B28" s="80" t="s">
        <v>100</v>
      </c>
      <c r="C28" s="247">
        <v>19</v>
      </c>
      <c r="D28" s="247">
        <v>17</v>
      </c>
      <c r="E28" s="247">
        <v>18</v>
      </c>
      <c r="F28" s="247">
        <v>21</v>
      </c>
      <c r="G28" s="92">
        <v>18</v>
      </c>
      <c r="H28" s="92">
        <v>19</v>
      </c>
      <c r="I28" s="92">
        <v>17</v>
      </c>
      <c r="J28" s="92">
        <v>17</v>
      </c>
      <c r="K28" s="92">
        <v>14</v>
      </c>
      <c r="L28" s="92">
        <v>20</v>
      </c>
      <c r="M28" s="92">
        <v>15</v>
      </c>
      <c r="N28" s="92">
        <v>17</v>
      </c>
      <c r="O28" s="92">
        <f t="shared" si="0"/>
        <v>212</v>
      </c>
      <c r="P28" s="77" t="s">
        <v>99</v>
      </c>
      <c r="Q28" s="455"/>
      <c r="R28" s="91"/>
    </row>
    <row r="29" spans="1:18" ht="13.5" customHeight="1" thickTop="1" thickBot="1" x14ac:dyDescent="0.4">
      <c r="A29" s="453"/>
      <c r="B29" s="80" t="s">
        <v>98</v>
      </c>
      <c r="C29" s="78">
        <v>34</v>
      </c>
      <c r="D29" s="78">
        <v>37</v>
      </c>
      <c r="E29" s="78">
        <v>39</v>
      </c>
      <c r="F29" s="78">
        <v>42</v>
      </c>
      <c r="G29" s="48">
        <v>38</v>
      </c>
      <c r="H29" s="48">
        <v>38</v>
      </c>
      <c r="I29" s="48">
        <v>32</v>
      </c>
      <c r="J29" s="48">
        <v>41</v>
      </c>
      <c r="K29" s="48">
        <v>35</v>
      </c>
      <c r="L29" s="48">
        <v>34</v>
      </c>
      <c r="M29" s="48">
        <v>37</v>
      </c>
      <c r="N29" s="48">
        <v>39</v>
      </c>
      <c r="O29" s="48">
        <f t="shared" si="0"/>
        <v>446</v>
      </c>
      <c r="P29" s="77" t="s">
        <v>97</v>
      </c>
      <c r="Q29" s="456"/>
      <c r="R29" s="91"/>
    </row>
    <row r="30" spans="1:18" ht="13.5" customHeight="1" thickTop="1" thickBot="1" x14ac:dyDescent="0.4">
      <c r="A30" s="457" t="s">
        <v>43</v>
      </c>
      <c r="B30" s="89" t="s">
        <v>102</v>
      </c>
      <c r="C30" s="90">
        <v>6</v>
      </c>
      <c r="D30" s="90">
        <v>3</v>
      </c>
      <c r="E30" s="90">
        <v>6</v>
      </c>
      <c r="F30" s="90">
        <v>8</v>
      </c>
      <c r="G30" s="90">
        <v>4</v>
      </c>
      <c r="H30" s="90">
        <v>5</v>
      </c>
      <c r="I30" s="90">
        <v>1</v>
      </c>
      <c r="J30" s="90">
        <v>3</v>
      </c>
      <c r="K30" s="90">
        <v>5</v>
      </c>
      <c r="L30" s="90">
        <v>5</v>
      </c>
      <c r="M30" s="90">
        <v>4</v>
      </c>
      <c r="N30" s="90">
        <v>3</v>
      </c>
      <c r="O30" s="87">
        <f t="shared" si="0"/>
        <v>53</v>
      </c>
      <c r="P30" s="86" t="s">
        <v>101</v>
      </c>
      <c r="Q30" s="459" t="s">
        <v>77</v>
      </c>
    </row>
    <row r="31" spans="1:18" ht="13.5" customHeight="1" thickTop="1" thickBot="1" x14ac:dyDescent="0.4">
      <c r="A31" s="458"/>
      <c r="B31" s="89" t="s">
        <v>100</v>
      </c>
      <c r="C31" s="90">
        <v>8</v>
      </c>
      <c r="D31" s="90">
        <v>4</v>
      </c>
      <c r="E31" s="90">
        <v>4</v>
      </c>
      <c r="F31" s="90">
        <v>2</v>
      </c>
      <c r="G31" s="88">
        <v>7</v>
      </c>
      <c r="H31" s="88">
        <v>5</v>
      </c>
      <c r="I31" s="88">
        <v>5</v>
      </c>
      <c r="J31" s="88">
        <v>4</v>
      </c>
      <c r="K31" s="88">
        <v>5</v>
      </c>
      <c r="L31" s="88">
        <v>7</v>
      </c>
      <c r="M31" s="88">
        <v>5</v>
      </c>
      <c r="N31" s="88">
        <v>2</v>
      </c>
      <c r="O31" s="87">
        <f t="shared" si="0"/>
        <v>58</v>
      </c>
      <c r="P31" s="86" t="s">
        <v>99</v>
      </c>
      <c r="Q31" s="460"/>
    </row>
    <row r="32" spans="1:18" ht="13.5" customHeight="1" thickTop="1" x14ac:dyDescent="0.35">
      <c r="A32" s="458"/>
      <c r="B32" s="85" t="s">
        <v>98</v>
      </c>
      <c r="C32" s="298">
        <v>14</v>
      </c>
      <c r="D32" s="298">
        <v>7</v>
      </c>
      <c r="E32" s="298">
        <v>10</v>
      </c>
      <c r="F32" s="298">
        <v>10</v>
      </c>
      <c r="G32" s="84">
        <v>11</v>
      </c>
      <c r="H32" s="84">
        <v>10</v>
      </c>
      <c r="I32" s="84">
        <v>6</v>
      </c>
      <c r="J32" s="84">
        <v>7</v>
      </c>
      <c r="K32" s="84">
        <v>10</v>
      </c>
      <c r="L32" s="84">
        <v>12</v>
      </c>
      <c r="M32" s="84">
        <v>9</v>
      </c>
      <c r="N32" s="84">
        <v>5</v>
      </c>
      <c r="O32" s="299">
        <f t="shared" si="0"/>
        <v>111</v>
      </c>
      <c r="P32" s="83" t="s">
        <v>97</v>
      </c>
      <c r="Q32" s="460"/>
    </row>
    <row r="33" spans="1:17" ht="15" customHeight="1" thickBot="1" x14ac:dyDescent="0.4">
      <c r="A33" s="461" t="s">
        <v>0</v>
      </c>
      <c r="B33" s="82" t="s">
        <v>102</v>
      </c>
      <c r="C33" s="79">
        <f>C6+C9+C12+C15+C18+C21+C24+C27+C30</f>
        <v>1193</v>
      </c>
      <c r="D33" s="79">
        <f t="shared" ref="D33:L33" si="1">D6+D9+D12+D15+D18+D21+D24+D27+D30</f>
        <v>1055</v>
      </c>
      <c r="E33" s="79">
        <f t="shared" si="1"/>
        <v>1071</v>
      </c>
      <c r="F33" s="79">
        <f t="shared" si="1"/>
        <v>1201</v>
      </c>
      <c r="G33" s="79">
        <f t="shared" si="1"/>
        <v>1244</v>
      </c>
      <c r="H33" s="79">
        <f t="shared" si="1"/>
        <v>1122</v>
      </c>
      <c r="I33" s="79">
        <f t="shared" si="1"/>
        <v>1097</v>
      </c>
      <c r="J33" s="79">
        <f t="shared" si="1"/>
        <v>1184</v>
      </c>
      <c r="K33" s="79">
        <f t="shared" si="1"/>
        <v>1173</v>
      </c>
      <c r="L33" s="79">
        <f t="shared" si="1"/>
        <v>1185</v>
      </c>
      <c r="M33" s="79">
        <f t="shared" ref="M33:N35" si="2">M6+M9+M12+M15+M18+M21+M24+M27+M30</f>
        <v>1279</v>
      </c>
      <c r="N33" s="79">
        <f t="shared" si="2"/>
        <v>1237</v>
      </c>
      <c r="O33" s="79">
        <f>SUM(C33:N33)</f>
        <v>14041</v>
      </c>
      <c r="P33" s="81" t="s">
        <v>101</v>
      </c>
      <c r="Q33" s="464" t="s">
        <v>1</v>
      </c>
    </row>
    <row r="34" spans="1:17" ht="15" customHeight="1" thickTop="1" thickBot="1" x14ac:dyDescent="0.4">
      <c r="A34" s="462"/>
      <c r="B34" s="80" t="s">
        <v>100</v>
      </c>
      <c r="C34" s="79">
        <f t="shared" ref="C34:L34" si="3">C7+C10+C13+C16+C19+C22+C25+C28+C31</f>
        <v>1083</v>
      </c>
      <c r="D34" s="79">
        <f t="shared" si="3"/>
        <v>1014</v>
      </c>
      <c r="E34" s="79">
        <f t="shared" si="3"/>
        <v>1075</v>
      </c>
      <c r="F34" s="79">
        <f t="shared" si="3"/>
        <v>1101</v>
      </c>
      <c r="G34" s="79">
        <f t="shared" si="3"/>
        <v>1139</v>
      </c>
      <c r="H34" s="79">
        <f t="shared" si="3"/>
        <v>1087</v>
      </c>
      <c r="I34" s="79">
        <f t="shared" si="3"/>
        <v>1103</v>
      </c>
      <c r="J34" s="79">
        <f t="shared" si="3"/>
        <v>1064</v>
      </c>
      <c r="K34" s="79">
        <f t="shared" si="3"/>
        <v>1059</v>
      </c>
      <c r="L34" s="79">
        <f t="shared" si="3"/>
        <v>1206</v>
      </c>
      <c r="M34" s="79">
        <f t="shared" si="2"/>
        <v>1204</v>
      </c>
      <c r="N34" s="79">
        <f t="shared" si="2"/>
        <v>1146</v>
      </c>
      <c r="O34" s="78">
        <f t="shared" ref="O34:O35" si="4">SUM(C34:N34)</f>
        <v>13281</v>
      </c>
      <c r="P34" s="77" t="s">
        <v>99</v>
      </c>
      <c r="Q34" s="465"/>
    </row>
    <row r="35" spans="1:17" ht="15" customHeight="1" thickTop="1" x14ac:dyDescent="0.35">
      <c r="A35" s="463"/>
      <c r="B35" s="76" t="s">
        <v>98</v>
      </c>
      <c r="C35" s="56">
        <f t="shared" ref="C35:L35" si="5">C8+C11+C14+C17+C20+C23+C26+C29+C32</f>
        <v>2276</v>
      </c>
      <c r="D35" s="56">
        <f t="shared" si="5"/>
        <v>2069</v>
      </c>
      <c r="E35" s="56">
        <f t="shared" si="5"/>
        <v>2146</v>
      </c>
      <c r="F35" s="56">
        <f t="shared" si="5"/>
        <v>2302</v>
      </c>
      <c r="G35" s="56">
        <f t="shared" si="5"/>
        <v>2383</v>
      </c>
      <c r="H35" s="56">
        <f t="shared" si="5"/>
        <v>2209</v>
      </c>
      <c r="I35" s="56">
        <f t="shared" si="5"/>
        <v>2200</v>
      </c>
      <c r="J35" s="56">
        <f t="shared" si="5"/>
        <v>2248</v>
      </c>
      <c r="K35" s="56">
        <f t="shared" si="5"/>
        <v>2232</v>
      </c>
      <c r="L35" s="56">
        <f t="shared" si="5"/>
        <v>2391</v>
      </c>
      <c r="M35" s="56">
        <f t="shared" si="2"/>
        <v>2483</v>
      </c>
      <c r="N35" s="56">
        <f t="shared" si="2"/>
        <v>2383</v>
      </c>
      <c r="O35" s="75">
        <f t="shared" si="4"/>
        <v>27322</v>
      </c>
      <c r="P35" s="74" t="s">
        <v>97</v>
      </c>
      <c r="Q35" s="466"/>
    </row>
    <row r="36" spans="1:17" x14ac:dyDescent="0.35">
      <c r="A36" s="42"/>
      <c r="B36" s="42"/>
      <c r="E36" s="42"/>
      <c r="H36" s="42"/>
      <c r="K36" s="42"/>
      <c r="L36" s="42"/>
      <c r="P36" s="42"/>
    </row>
    <row r="37" spans="1:17" x14ac:dyDescent="0.35">
      <c r="A37" s="42"/>
      <c r="B37" s="42"/>
      <c r="E37" s="42"/>
      <c r="H37" s="42"/>
      <c r="K37" s="42"/>
      <c r="L37" s="42"/>
      <c r="P37" s="42"/>
    </row>
    <row r="38" spans="1:17" x14ac:dyDescent="0.35">
      <c r="A38" s="42"/>
      <c r="B38" s="42"/>
      <c r="E38" s="42"/>
      <c r="H38" s="42"/>
      <c r="K38" s="42"/>
      <c r="L38" s="42"/>
      <c r="P38" s="42"/>
    </row>
    <row r="39" spans="1:17" x14ac:dyDescent="0.35">
      <c r="A39" s="42"/>
      <c r="B39" s="42"/>
      <c r="E39" s="42"/>
      <c r="H39" s="42"/>
      <c r="K39" s="42"/>
      <c r="L39" s="42"/>
      <c r="P39" s="42"/>
    </row>
    <row r="40" spans="1:17" x14ac:dyDescent="0.35">
      <c r="A40" s="42"/>
      <c r="B40" s="42"/>
      <c r="E40" s="42"/>
      <c r="H40" s="42"/>
      <c r="K40" s="42"/>
      <c r="L40" s="42"/>
      <c r="P40" s="42"/>
    </row>
    <row r="41" spans="1:17" x14ac:dyDescent="0.35">
      <c r="A41" s="42"/>
      <c r="B41" s="42"/>
      <c r="E41" s="42"/>
      <c r="H41" s="42"/>
      <c r="K41" s="42"/>
      <c r="L41" s="42"/>
      <c r="P41" s="42"/>
    </row>
    <row r="42" spans="1:17" x14ac:dyDescent="0.35">
      <c r="A42" s="42"/>
      <c r="B42" s="42"/>
      <c r="E42" s="42"/>
      <c r="H42" s="42"/>
      <c r="K42" s="42"/>
      <c r="L42" s="42"/>
      <c r="P42" s="42"/>
    </row>
    <row r="43" spans="1:17" x14ac:dyDescent="0.35">
      <c r="A43" s="42"/>
      <c r="B43" s="42"/>
      <c r="E43" s="42"/>
      <c r="H43" s="42"/>
      <c r="K43" s="42"/>
      <c r="L43" s="42"/>
      <c r="P43" s="42"/>
    </row>
    <row r="44" spans="1:17" x14ac:dyDescent="0.35">
      <c r="A44" s="42"/>
      <c r="B44" s="42"/>
      <c r="E44" s="42"/>
      <c r="H44" s="42"/>
      <c r="K44" s="42"/>
      <c r="L44" s="42"/>
      <c r="P44" s="42"/>
    </row>
    <row r="45" spans="1:17" x14ac:dyDescent="0.35">
      <c r="A45" s="42"/>
      <c r="B45" s="42"/>
      <c r="E45" s="42"/>
      <c r="H45" s="42"/>
      <c r="K45" s="42"/>
      <c r="L45" s="42"/>
      <c r="P45" s="42"/>
    </row>
    <row r="46" spans="1:17" x14ac:dyDescent="0.35">
      <c r="A46" s="42"/>
      <c r="B46" s="42"/>
      <c r="E46" s="42"/>
      <c r="H46" s="42"/>
      <c r="K46" s="42"/>
      <c r="L46" s="42"/>
      <c r="P46" s="42"/>
    </row>
    <row r="47" spans="1:17" x14ac:dyDescent="0.35">
      <c r="A47" s="42"/>
      <c r="B47" s="42"/>
      <c r="E47" s="42"/>
      <c r="H47" s="42"/>
      <c r="K47" s="42"/>
      <c r="L47" s="42"/>
      <c r="P47" s="42"/>
    </row>
    <row r="48" spans="1:17" x14ac:dyDescent="0.35">
      <c r="A48" s="42"/>
      <c r="B48" s="42"/>
      <c r="E48" s="42"/>
      <c r="H48" s="42"/>
      <c r="K48" s="42"/>
      <c r="L48" s="42"/>
      <c r="P48" s="42"/>
    </row>
    <row r="49" spans="1:16" x14ac:dyDescent="0.35">
      <c r="A49" s="42"/>
      <c r="B49" s="42"/>
      <c r="E49" s="42"/>
      <c r="H49" s="42"/>
      <c r="K49" s="42"/>
      <c r="L49" s="42"/>
      <c r="P49" s="42"/>
    </row>
    <row r="50" spans="1:16" x14ac:dyDescent="0.35">
      <c r="A50" s="42"/>
      <c r="B50" s="42"/>
      <c r="E50" s="42"/>
      <c r="H50" s="42"/>
      <c r="L50" s="42"/>
      <c r="P50" s="42"/>
    </row>
    <row r="51" spans="1:16" x14ac:dyDescent="0.35">
      <c r="A51" s="42"/>
      <c r="B51" s="42"/>
      <c r="E51" s="42"/>
      <c r="H51" s="42"/>
      <c r="L51" s="42"/>
      <c r="P51" s="42"/>
    </row>
    <row r="52" spans="1:16" x14ac:dyDescent="0.35">
      <c r="A52" s="42"/>
      <c r="B52" s="42"/>
      <c r="E52" s="42"/>
      <c r="H52" s="42"/>
      <c r="L52" s="42"/>
      <c r="P52" s="42"/>
    </row>
    <row r="53" spans="1:16" x14ac:dyDescent="0.35">
      <c r="A53" s="42"/>
      <c r="B53" s="42"/>
      <c r="E53" s="42"/>
      <c r="H53" s="42"/>
      <c r="L53" s="42"/>
      <c r="P53" s="42"/>
    </row>
    <row r="54" spans="1:16" x14ac:dyDescent="0.35">
      <c r="A54" s="42"/>
      <c r="B54" s="42"/>
      <c r="E54" s="42"/>
      <c r="H54" s="42"/>
      <c r="L54" s="42"/>
      <c r="P54" s="42"/>
    </row>
    <row r="55" spans="1:16" x14ac:dyDescent="0.35">
      <c r="A55" s="42"/>
      <c r="B55" s="42"/>
      <c r="E55" s="42"/>
      <c r="H55" s="42"/>
      <c r="L55" s="42"/>
      <c r="P55" s="42"/>
    </row>
    <row r="56" spans="1:16" x14ac:dyDescent="0.35">
      <c r="A56" s="42"/>
      <c r="B56" s="44"/>
      <c r="G56" s="44"/>
      <c r="H56" s="42"/>
      <c r="J56" s="44"/>
      <c r="K56" s="42"/>
      <c r="L56" s="44"/>
      <c r="O56" s="44"/>
      <c r="P56" s="42"/>
    </row>
    <row r="57" spans="1:16" x14ac:dyDescent="0.35">
      <c r="B57" s="44"/>
      <c r="G57" s="44"/>
      <c r="H57" s="42"/>
      <c r="J57" s="44"/>
      <c r="K57" s="42"/>
      <c r="L57" s="44"/>
      <c r="O57" s="44"/>
      <c r="P57" s="42"/>
    </row>
    <row r="58" spans="1:16" x14ac:dyDescent="0.35">
      <c r="B58" s="44"/>
      <c r="G58" s="44"/>
      <c r="H58" s="42"/>
      <c r="J58" s="44"/>
      <c r="K58" s="42"/>
      <c r="L58" s="44"/>
      <c r="O58" s="44"/>
    </row>
    <row r="59" spans="1:16" x14ac:dyDescent="0.35">
      <c r="B59" s="44"/>
      <c r="G59" s="44"/>
      <c r="H59" s="42"/>
      <c r="J59" s="44"/>
      <c r="K59" s="42"/>
      <c r="L59" s="44"/>
      <c r="O59" s="44"/>
    </row>
    <row r="60" spans="1:16" x14ac:dyDescent="0.35">
      <c r="B60" s="44"/>
      <c r="G60" s="44"/>
      <c r="H60" s="42"/>
      <c r="J60" s="44"/>
      <c r="K60" s="42"/>
      <c r="L60" s="44"/>
      <c r="O60" s="44"/>
    </row>
    <row r="61" spans="1:16" x14ac:dyDescent="0.35">
      <c r="B61" s="44"/>
      <c r="G61" s="44"/>
      <c r="H61" s="42"/>
      <c r="J61" s="44"/>
      <c r="K61" s="42"/>
      <c r="L61" s="44"/>
      <c r="O61" s="44"/>
    </row>
    <row r="62" spans="1:16" x14ac:dyDescent="0.35">
      <c r="B62" s="44"/>
      <c r="G62" s="44"/>
      <c r="H62" s="42"/>
      <c r="J62" s="44"/>
      <c r="K62" s="42"/>
      <c r="L62" s="44"/>
      <c r="O62" s="44"/>
    </row>
    <row r="63" spans="1:16" x14ac:dyDescent="0.35">
      <c r="B63" s="44"/>
      <c r="G63" s="44"/>
      <c r="H63" s="42"/>
      <c r="J63" s="44"/>
      <c r="K63" s="42"/>
      <c r="L63" s="44"/>
      <c r="O63" s="44"/>
    </row>
  </sheetData>
  <mergeCells count="23">
    <mergeCell ref="A1:Q1"/>
    <mergeCell ref="A2:Q2"/>
    <mergeCell ref="A3:Q3"/>
    <mergeCell ref="A6:A8"/>
    <mergeCell ref="Q6:Q8"/>
    <mergeCell ref="A9:A11"/>
    <mergeCell ref="Q9:Q11"/>
    <mergeCell ref="A12:A14"/>
    <mergeCell ref="Q12:Q14"/>
    <mergeCell ref="A15:A17"/>
    <mergeCell ref="Q15:Q17"/>
    <mergeCell ref="A18:A20"/>
    <mergeCell ref="Q18:Q20"/>
    <mergeCell ref="A21:A23"/>
    <mergeCell ref="Q21:Q23"/>
    <mergeCell ref="A24:A26"/>
    <mergeCell ref="Q24:Q26"/>
    <mergeCell ref="A27:A29"/>
    <mergeCell ref="Q27:Q29"/>
    <mergeCell ref="A30:A32"/>
    <mergeCell ref="Q30:Q32"/>
    <mergeCell ref="A33:A35"/>
    <mergeCell ref="Q33:Q35"/>
  </mergeCells>
  <printOptions horizontalCentered="1" verticalCentered="1"/>
  <pageMargins left="0.15748031496062992" right="0.15748031496062992" top="0" bottom="0" header="0.51181102362204722" footer="0.51181102362204722"/>
  <pageSetup paperSize="9" scale="95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0"/>
  <sheetViews>
    <sheetView rightToLeft="1" tabSelected="1" view="pageBreakPreview" topLeftCell="A16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19.1328125" style="43" customWidth="1"/>
    <col min="2" max="3" width="9.73046875" style="42" customWidth="1"/>
    <col min="4" max="7" width="9.73046875" style="102" customWidth="1"/>
    <col min="8" max="9" width="9.73046875" style="42" customWidth="1"/>
    <col min="10" max="10" width="9.73046875" style="102" customWidth="1"/>
    <col min="11" max="11" width="20" style="43" customWidth="1"/>
    <col min="12" max="12" width="9.1328125" style="42"/>
    <col min="13" max="13" width="16.265625" style="42" customWidth="1"/>
    <col min="14" max="16384" width="9.1328125" style="42"/>
  </cols>
  <sheetData>
    <row r="1" spans="1:11" s="53" customFormat="1" ht="17.649999999999999" x14ac:dyDescent="0.35">
      <c r="A1" s="120" t="s">
        <v>139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s="52" customFormat="1" ht="17.25" x14ac:dyDescent="0.35">
      <c r="A2" s="402" t="s">
        <v>331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</row>
    <row r="3" spans="1:11" ht="15" x14ac:dyDescent="0.35">
      <c r="A3" s="403">
        <v>2023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</row>
    <row r="4" spans="1:11" ht="15" x14ac:dyDescent="0.35">
      <c r="A4" s="14" t="s">
        <v>138</v>
      </c>
      <c r="B4" s="51"/>
      <c r="C4" s="51"/>
      <c r="D4" s="50"/>
      <c r="E4" s="50"/>
      <c r="F4" s="50"/>
      <c r="G4" s="50"/>
      <c r="H4" s="51"/>
      <c r="I4" s="51"/>
      <c r="J4" s="50"/>
      <c r="K4" s="39" t="s">
        <v>137</v>
      </c>
    </row>
    <row r="5" spans="1:11" ht="21.75" customHeight="1" thickBot="1" x14ac:dyDescent="0.4">
      <c r="A5" s="437" t="s">
        <v>136</v>
      </c>
      <c r="B5" s="474" t="s">
        <v>72</v>
      </c>
      <c r="C5" s="474"/>
      <c r="D5" s="474"/>
      <c r="E5" s="474" t="s">
        <v>121</v>
      </c>
      <c r="F5" s="474"/>
      <c r="G5" s="474"/>
      <c r="H5" s="449" t="s">
        <v>70</v>
      </c>
      <c r="I5" s="449"/>
      <c r="J5" s="449"/>
      <c r="K5" s="441" t="s">
        <v>135</v>
      </c>
    </row>
    <row r="6" spans="1:11" s="38" customFormat="1" ht="23.25" customHeight="1" thickTop="1" thickBot="1" x14ac:dyDescent="0.4">
      <c r="A6" s="438"/>
      <c r="B6" s="431" t="s">
        <v>67</v>
      </c>
      <c r="C6" s="431" t="s">
        <v>65</v>
      </c>
      <c r="D6" s="435" t="s">
        <v>38</v>
      </c>
      <c r="E6" s="431" t="s">
        <v>67</v>
      </c>
      <c r="F6" s="431" t="s">
        <v>134</v>
      </c>
      <c r="G6" s="435" t="s">
        <v>38</v>
      </c>
      <c r="H6" s="431" t="s">
        <v>67</v>
      </c>
      <c r="I6" s="431" t="s">
        <v>65</v>
      </c>
      <c r="J6" s="435" t="s">
        <v>64</v>
      </c>
      <c r="K6" s="442"/>
    </row>
    <row r="7" spans="1:11" s="45" customFormat="1" ht="23.25" customHeight="1" thickTop="1" x14ac:dyDescent="0.35">
      <c r="A7" s="448"/>
      <c r="B7" s="444"/>
      <c r="C7" s="444"/>
      <c r="D7" s="446"/>
      <c r="E7" s="444"/>
      <c r="F7" s="444"/>
      <c r="G7" s="446"/>
      <c r="H7" s="444"/>
      <c r="I7" s="444"/>
      <c r="J7" s="446" t="s">
        <v>63</v>
      </c>
      <c r="K7" s="450"/>
    </row>
    <row r="8" spans="1:11" s="45" customFormat="1" ht="25.15" customHeight="1" thickBot="1" x14ac:dyDescent="0.4">
      <c r="A8" s="119" t="s">
        <v>133</v>
      </c>
      <c r="B8" s="118">
        <v>20</v>
      </c>
      <c r="C8" s="118">
        <v>20</v>
      </c>
      <c r="D8" s="110">
        <f t="shared" ref="D8:D15" si="0">B8+C8</f>
        <v>40</v>
      </c>
      <c r="E8" s="111">
        <v>113</v>
      </c>
      <c r="F8" s="111">
        <v>99</v>
      </c>
      <c r="G8" s="110">
        <f t="shared" ref="G8:G15" si="1">E8+F8</f>
        <v>212</v>
      </c>
      <c r="H8" s="110">
        <f>B8+E8</f>
        <v>133</v>
      </c>
      <c r="I8" s="110">
        <f>C8+F8</f>
        <v>119</v>
      </c>
      <c r="J8" s="110">
        <f>H8+I8</f>
        <v>252</v>
      </c>
      <c r="K8" s="116" t="s">
        <v>132</v>
      </c>
    </row>
    <row r="9" spans="1:11" s="45" customFormat="1" ht="25.15" customHeight="1" thickBot="1" x14ac:dyDescent="0.4">
      <c r="A9" s="115" t="s">
        <v>27</v>
      </c>
      <c r="B9" s="61">
        <v>471</v>
      </c>
      <c r="C9" s="61">
        <v>425</v>
      </c>
      <c r="D9" s="105">
        <f t="shared" si="0"/>
        <v>896</v>
      </c>
      <c r="E9" s="114">
        <v>961</v>
      </c>
      <c r="F9" s="114">
        <v>882</v>
      </c>
      <c r="G9" s="105">
        <f t="shared" si="1"/>
        <v>1843</v>
      </c>
      <c r="H9" s="105">
        <f t="shared" ref="H9:H15" si="2">B9+E9</f>
        <v>1432</v>
      </c>
      <c r="I9" s="105">
        <f t="shared" ref="I9:I15" si="3">C9+F9</f>
        <v>1307</v>
      </c>
      <c r="J9" s="105">
        <f t="shared" ref="J9:J15" si="4">H9+I9</f>
        <v>2739</v>
      </c>
      <c r="K9" s="113" t="s">
        <v>131</v>
      </c>
    </row>
    <row r="10" spans="1:11" s="45" customFormat="1" ht="25.15" customHeight="1" thickBot="1" x14ac:dyDescent="0.4">
      <c r="A10" s="112" t="s">
        <v>28</v>
      </c>
      <c r="B10" s="68">
        <v>1054</v>
      </c>
      <c r="C10" s="68">
        <v>1085</v>
      </c>
      <c r="D10" s="110">
        <f t="shared" si="0"/>
        <v>2139</v>
      </c>
      <c r="E10" s="111">
        <v>2901</v>
      </c>
      <c r="F10" s="111">
        <v>2634</v>
      </c>
      <c r="G10" s="110">
        <f t="shared" si="1"/>
        <v>5535</v>
      </c>
      <c r="H10" s="110">
        <f t="shared" si="2"/>
        <v>3955</v>
      </c>
      <c r="I10" s="110">
        <f t="shared" si="3"/>
        <v>3719</v>
      </c>
      <c r="J10" s="110">
        <f t="shared" si="4"/>
        <v>7674</v>
      </c>
      <c r="K10" s="109" t="s">
        <v>130</v>
      </c>
    </row>
    <row r="11" spans="1:11" s="45" customFormat="1" ht="25.15" customHeight="1" thickBot="1" x14ac:dyDescent="0.4">
      <c r="A11" s="115" t="s">
        <v>29</v>
      </c>
      <c r="B11" s="61">
        <v>1056</v>
      </c>
      <c r="C11" s="61">
        <v>1011</v>
      </c>
      <c r="D11" s="105">
        <f t="shared" si="0"/>
        <v>2067</v>
      </c>
      <c r="E11" s="114">
        <v>3665</v>
      </c>
      <c r="F11" s="114">
        <v>3529</v>
      </c>
      <c r="G11" s="105">
        <f t="shared" si="1"/>
        <v>7194</v>
      </c>
      <c r="H11" s="105">
        <f t="shared" si="2"/>
        <v>4721</v>
      </c>
      <c r="I11" s="105">
        <f t="shared" si="3"/>
        <v>4540</v>
      </c>
      <c r="J11" s="105">
        <f t="shared" si="4"/>
        <v>9261</v>
      </c>
      <c r="K11" s="113" t="s">
        <v>129</v>
      </c>
    </row>
    <row r="12" spans="1:11" s="45" customFormat="1" ht="25.15" customHeight="1" thickBot="1" x14ac:dyDescent="0.4">
      <c r="A12" s="112" t="s">
        <v>30</v>
      </c>
      <c r="B12" s="68">
        <v>658</v>
      </c>
      <c r="C12" s="68">
        <v>679</v>
      </c>
      <c r="D12" s="110">
        <f t="shared" si="0"/>
        <v>1337</v>
      </c>
      <c r="E12" s="111">
        <v>2278</v>
      </c>
      <c r="F12" s="111">
        <v>2146</v>
      </c>
      <c r="G12" s="110">
        <f t="shared" si="1"/>
        <v>4424</v>
      </c>
      <c r="H12" s="110">
        <f t="shared" si="2"/>
        <v>2936</v>
      </c>
      <c r="I12" s="110">
        <f t="shared" si="3"/>
        <v>2825</v>
      </c>
      <c r="J12" s="110">
        <f t="shared" si="4"/>
        <v>5761</v>
      </c>
      <c r="K12" s="109" t="s">
        <v>128</v>
      </c>
    </row>
    <row r="13" spans="1:11" s="45" customFormat="1" ht="25.15" customHeight="1" thickBot="1" x14ac:dyDescent="0.4">
      <c r="A13" s="115" t="s">
        <v>31</v>
      </c>
      <c r="B13" s="61">
        <v>240</v>
      </c>
      <c r="C13" s="61">
        <v>214</v>
      </c>
      <c r="D13" s="105">
        <f t="shared" si="0"/>
        <v>454</v>
      </c>
      <c r="E13" s="114">
        <v>550</v>
      </c>
      <c r="F13" s="114">
        <v>493</v>
      </c>
      <c r="G13" s="105">
        <f t="shared" si="1"/>
        <v>1043</v>
      </c>
      <c r="H13" s="105">
        <f t="shared" si="2"/>
        <v>790</v>
      </c>
      <c r="I13" s="105">
        <f t="shared" si="3"/>
        <v>707</v>
      </c>
      <c r="J13" s="105">
        <f t="shared" si="4"/>
        <v>1497</v>
      </c>
      <c r="K13" s="113" t="s">
        <v>127</v>
      </c>
    </row>
    <row r="14" spans="1:11" s="45" customFormat="1" ht="25.15" customHeight="1" thickBot="1" x14ac:dyDescent="0.4">
      <c r="A14" s="112" t="s">
        <v>126</v>
      </c>
      <c r="B14" s="68">
        <v>16</v>
      </c>
      <c r="C14" s="68">
        <v>18</v>
      </c>
      <c r="D14" s="110">
        <f t="shared" si="0"/>
        <v>34</v>
      </c>
      <c r="E14" s="111">
        <v>49</v>
      </c>
      <c r="F14" s="111">
        <v>44</v>
      </c>
      <c r="G14" s="110">
        <f t="shared" si="1"/>
        <v>93</v>
      </c>
      <c r="H14" s="110">
        <f t="shared" si="2"/>
        <v>65</v>
      </c>
      <c r="I14" s="110">
        <f t="shared" si="3"/>
        <v>62</v>
      </c>
      <c r="J14" s="110">
        <f t="shared" si="4"/>
        <v>127</v>
      </c>
      <c r="K14" s="109" t="s">
        <v>125</v>
      </c>
    </row>
    <row r="15" spans="1:11" s="45" customFormat="1" ht="25.15" customHeight="1" x14ac:dyDescent="0.35">
      <c r="A15" s="108" t="s">
        <v>124</v>
      </c>
      <c r="B15" s="241">
        <v>2</v>
      </c>
      <c r="C15" s="241">
        <v>2</v>
      </c>
      <c r="D15" s="242">
        <f t="shared" si="0"/>
        <v>4</v>
      </c>
      <c r="E15" s="107">
        <v>7</v>
      </c>
      <c r="F15" s="107">
        <v>0</v>
      </c>
      <c r="G15" s="242">
        <f t="shared" si="1"/>
        <v>7</v>
      </c>
      <c r="H15" s="242">
        <f t="shared" si="2"/>
        <v>9</v>
      </c>
      <c r="I15" s="242">
        <f t="shared" si="3"/>
        <v>2</v>
      </c>
      <c r="J15" s="242">
        <f t="shared" si="4"/>
        <v>11</v>
      </c>
      <c r="K15" s="104" t="s">
        <v>124</v>
      </c>
    </row>
    <row r="16" spans="1:11" s="45" customFormat="1" ht="30" customHeight="1" x14ac:dyDescent="0.35">
      <c r="A16" s="243" t="s">
        <v>0</v>
      </c>
      <c r="B16" s="141">
        <f t="shared" ref="B16:J16" si="5">SUM(B8:B15)</f>
        <v>3517</v>
      </c>
      <c r="C16" s="141">
        <f t="shared" si="5"/>
        <v>3454</v>
      </c>
      <c r="D16" s="141">
        <f t="shared" si="5"/>
        <v>6971</v>
      </c>
      <c r="E16" s="140">
        <f t="shared" si="5"/>
        <v>10524</v>
      </c>
      <c r="F16" s="140">
        <f t="shared" si="5"/>
        <v>9827</v>
      </c>
      <c r="G16" s="140">
        <f t="shared" si="5"/>
        <v>20351</v>
      </c>
      <c r="H16" s="140">
        <f t="shared" si="5"/>
        <v>14041</v>
      </c>
      <c r="I16" s="140">
        <f t="shared" si="5"/>
        <v>13281</v>
      </c>
      <c r="J16" s="140">
        <f t="shared" si="5"/>
        <v>27322</v>
      </c>
      <c r="K16" s="244" t="s">
        <v>1</v>
      </c>
    </row>
    <row r="17" spans="1:11" ht="24" customHeight="1" x14ac:dyDescent="0.35">
      <c r="A17" s="54"/>
      <c r="K17" s="54"/>
    </row>
    <row r="18" spans="1:11" ht="24" customHeight="1" x14ac:dyDescent="0.35">
      <c r="A18" s="54"/>
      <c r="J18" s="42"/>
      <c r="K18" s="42"/>
    </row>
    <row r="19" spans="1:11" ht="24" customHeight="1" x14ac:dyDescent="0.35">
      <c r="F19" s="42"/>
      <c r="G19" s="42"/>
      <c r="J19" s="42">
        <f>J8-[1]B10!$B7</f>
        <v>0</v>
      </c>
      <c r="K19" s="42"/>
    </row>
    <row r="20" spans="1:11" ht="24" customHeight="1" x14ac:dyDescent="0.35">
      <c r="A20" s="38"/>
      <c r="B20" s="38"/>
      <c r="C20" s="38"/>
      <c r="D20" s="38"/>
      <c r="E20" s="38"/>
      <c r="F20" s="38"/>
      <c r="G20" s="38"/>
      <c r="J20" s="42">
        <f>J9-[1]B10!$B8</f>
        <v>0</v>
      </c>
      <c r="K20" s="42"/>
    </row>
    <row r="21" spans="1:11" ht="24" customHeight="1" x14ac:dyDescent="0.35">
      <c r="A21" s="42" t="s">
        <v>123</v>
      </c>
      <c r="B21" s="42" t="s">
        <v>122</v>
      </c>
      <c r="C21" s="42" t="s">
        <v>121</v>
      </c>
      <c r="D21" s="42"/>
      <c r="E21" s="42"/>
      <c r="F21" s="45"/>
      <c r="G21" s="45"/>
      <c r="J21" s="42">
        <f>J10-[1]B10!$B9</f>
        <v>0</v>
      </c>
      <c r="K21" s="42"/>
    </row>
    <row r="22" spans="1:11" ht="29.25" customHeight="1" x14ac:dyDescent="0.35">
      <c r="A22" s="103" t="s">
        <v>120</v>
      </c>
      <c r="B22" s="45">
        <f t="shared" ref="B22:B29" si="6">D8</f>
        <v>40</v>
      </c>
      <c r="C22" s="45">
        <f t="shared" ref="C22:C29" si="7">G8</f>
        <v>212</v>
      </c>
      <c r="D22" s="45"/>
      <c r="E22" s="45"/>
      <c r="F22" s="45"/>
      <c r="G22" s="45"/>
      <c r="J22" s="42">
        <f>J11-[1]B10!$B10</f>
        <v>0</v>
      </c>
      <c r="K22" s="42"/>
    </row>
    <row r="23" spans="1:11" x14ac:dyDescent="0.35">
      <c r="A23" s="45" t="str">
        <f t="shared" ref="A23:A29" si="8">A9</f>
        <v>20 - 24</v>
      </c>
      <c r="B23" s="45">
        <f t="shared" si="6"/>
        <v>896</v>
      </c>
      <c r="C23" s="45">
        <f t="shared" si="7"/>
        <v>1843</v>
      </c>
      <c r="D23" s="45"/>
      <c r="E23" s="45"/>
      <c r="F23" s="45"/>
      <c r="G23" s="45"/>
      <c r="J23" s="42">
        <f>J12-[1]B10!$B11</f>
        <v>0</v>
      </c>
      <c r="K23" s="42"/>
    </row>
    <row r="24" spans="1:11" x14ac:dyDescent="0.35">
      <c r="A24" s="45" t="str">
        <f t="shared" si="8"/>
        <v>25 - 29</v>
      </c>
      <c r="B24" s="45">
        <f t="shared" si="6"/>
        <v>2139</v>
      </c>
      <c r="C24" s="45">
        <f t="shared" si="7"/>
        <v>5535</v>
      </c>
      <c r="D24" s="45"/>
      <c r="E24" s="45"/>
      <c r="F24" s="45"/>
      <c r="G24" s="45"/>
      <c r="J24" s="42">
        <f>J13-[1]B10!$B12</f>
        <v>0</v>
      </c>
      <c r="K24" s="42"/>
    </row>
    <row r="25" spans="1:11" x14ac:dyDescent="0.35">
      <c r="A25" s="45" t="str">
        <f t="shared" si="8"/>
        <v>30 - 34</v>
      </c>
      <c r="B25" s="45">
        <f>D11</f>
        <v>2067</v>
      </c>
      <c r="C25" s="45">
        <f t="shared" si="7"/>
        <v>7194</v>
      </c>
      <c r="D25" s="45"/>
      <c r="E25" s="45"/>
      <c r="F25" s="45"/>
      <c r="G25" s="45"/>
      <c r="J25" s="42">
        <f>J14-[1]B10!$B13</f>
        <v>0</v>
      </c>
      <c r="K25" s="42"/>
    </row>
    <row r="26" spans="1:11" x14ac:dyDescent="0.35">
      <c r="A26" s="45" t="str">
        <f t="shared" si="8"/>
        <v>35 - 39</v>
      </c>
      <c r="B26" s="45">
        <f t="shared" si="6"/>
        <v>1337</v>
      </c>
      <c r="C26" s="45">
        <f t="shared" si="7"/>
        <v>4424</v>
      </c>
      <c r="D26" s="45"/>
      <c r="E26" s="45"/>
      <c r="F26" s="45"/>
      <c r="G26" s="45"/>
      <c r="J26" s="42">
        <f>J15-[1]B10!$B14</f>
        <v>0</v>
      </c>
      <c r="K26" s="42"/>
    </row>
    <row r="27" spans="1:11" x14ac:dyDescent="0.35">
      <c r="A27" s="45" t="str">
        <f t="shared" si="8"/>
        <v>40 - 44</v>
      </c>
      <c r="B27" s="45">
        <f t="shared" si="6"/>
        <v>454</v>
      </c>
      <c r="C27" s="45">
        <f t="shared" si="7"/>
        <v>1043</v>
      </c>
      <c r="D27" s="45"/>
      <c r="E27" s="45"/>
      <c r="F27" s="45"/>
      <c r="G27" s="45"/>
      <c r="J27" s="42">
        <f>J16-[1]B10!$B$16</f>
        <v>0</v>
      </c>
      <c r="K27" s="42"/>
    </row>
    <row r="28" spans="1:11" x14ac:dyDescent="0.35">
      <c r="A28" s="45" t="str">
        <f t="shared" si="8"/>
        <v>45 - 50</v>
      </c>
      <c r="B28" s="45">
        <f t="shared" si="6"/>
        <v>34</v>
      </c>
      <c r="C28" s="45">
        <f t="shared" si="7"/>
        <v>93</v>
      </c>
      <c r="D28" s="45"/>
      <c r="E28" s="45"/>
      <c r="F28" s="45"/>
      <c r="G28" s="45"/>
      <c r="J28" s="42"/>
      <c r="K28" s="42"/>
    </row>
    <row r="29" spans="1:11" x14ac:dyDescent="0.35">
      <c r="A29" s="45" t="str">
        <f t="shared" si="8"/>
        <v>50+</v>
      </c>
      <c r="B29" s="45">
        <f t="shared" si="6"/>
        <v>4</v>
      </c>
      <c r="C29" s="45">
        <f t="shared" si="7"/>
        <v>7</v>
      </c>
      <c r="D29" s="45"/>
      <c r="E29" s="45"/>
      <c r="F29" s="45"/>
      <c r="G29" s="45"/>
      <c r="J29" s="42"/>
      <c r="K29" s="42"/>
    </row>
    <row r="30" spans="1:11" x14ac:dyDescent="0.35">
      <c r="A30" s="45" t="s">
        <v>2</v>
      </c>
      <c r="B30" s="45">
        <f>SUM(B22:B29)</f>
        <v>6971</v>
      </c>
      <c r="C30" s="45">
        <f t="shared" ref="C30" si="9">G16</f>
        <v>20351</v>
      </c>
      <c r="D30" s="45">
        <f>SUM(B30:C30)</f>
        <v>27322</v>
      </c>
      <c r="E30" s="45"/>
      <c r="F30" s="45"/>
      <c r="G30" s="45"/>
      <c r="J30" s="42"/>
      <c r="K30" s="42"/>
    </row>
  </sheetData>
  <mergeCells count="16">
    <mergeCell ref="G6:G7"/>
    <mergeCell ref="A2:K2"/>
    <mergeCell ref="A3:K3"/>
    <mergeCell ref="A5:A7"/>
    <mergeCell ref="B5:D5"/>
    <mergeCell ref="E5:G5"/>
    <mergeCell ref="H5:J5"/>
    <mergeCell ref="K5:K7"/>
    <mergeCell ref="B6:B7"/>
    <mergeCell ref="C6:C7"/>
    <mergeCell ref="D6:D7"/>
    <mergeCell ref="E6:E7"/>
    <mergeCell ref="F6:F7"/>
    <mergeCell ref="H6:H7"/>
    <mergeCell ref="I6:I7"/>
    <mergeCell ref="J6:J7"/>
  </mergeCells>
  <printOptions horizontalCentered="1" verticalCentered="1"/>
  <pageMargins left="0" right="0" top="0" bottom="0" header="0" footer="0"/>
  <pageSetup paperSize="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2"/>
  <sheetViews>
    <sheetView rightToLeft="1" tabSelected="1" view="pageBreakPreview" topLeftCell="A7" zoomScale="89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20.86328125" style="43" customWidth="1"/>
    <col min="2" max="2" width="7.59765625" style="42" customWidth="1"/>
    <col min="3" max="3" width="7.73046875" style="42" bestFit="1" customWidth="1"/>
    <col min="4" max="4" width="7.73046875" style="42" customWidth="1"/>
    <col min="5" max="5" width="7.1328125" style="44" customWidth="1"/>
    <col min="6" max="6" width="7.3984375" style="44" customWidth="1"/>
    <col min="7" max="7" width="8.265625" style="42" bestFit="1" customWidth="1"/>
    <col min="8" max="8" width="7.73046875" style="42" customWidth="1"/>
    <col min="9" max="9" width="6.265625" style="42" customWidth="1"/>
    <col min="10" max="10" width="8.265625" style="44" customWidth="1"/>
    <col min="11" max="11" width="7.59765625" style="44" customWidth="1"/>
    <col min="12" max="12" width="8.265625" style="42" bestFit="1" customWidth="1"/>
    <col min="13" max="13" width="8.3984375" style="42" bestFit="1" customWidth="1"/>
    <col min="14" max="14" width="8.265625" style="42" customWidth="1"/>
    <col min="15" max="15" width="9" style="42" customWidth="1"/>
    <col min="16" max="16" width="8" style="42" customWidth="1"/>
    <col min="17" max="17" width="9.3984375" style="44" customWidth="1"/>
    <col min="18" max="18" width="21.86328125" style="43" customWidth="1"/>
    <col min="19" max="16384" width="9.1328125" style="42"/>
  </cols>
  <sheetData>
    <row r="1" spans="1:18" s="53" customFormat="1" ht="22.5" customHeight="1" x14ac:dyDescent="0.35">
      <c r="A1" s="401" t="s">
        <v>145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</row>
    <row r="2" spans="1:18" s="52" customFormat="1" ht="17.25" x14ac:dyDescent="0.35">
      <c r="A2" s="402" t="s">
        <v>144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</row>
    <row r="3" spans="1:18" ht="15" x14ac:dyDescent="0.35">
      <c r="A3" s="403">
        <v>2023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 ht="15" x14ac:dyDescent="0.35">
      <c r="A4" s="14" t="s">
        <v>143</v>
      </c>
      <c r="B4" s="51"/>
      <c r="C4" s="51"/>
      <c r="D4" s="51"/>
      <c r="E4" s="50"/>
      <c r="F4" s="50"/>
      <c r="G4" s="51"/>
      <c r="H4" s="51"/>
      <c r="I4" s="51"/>
      <c r="J4" s="50"/>
      <c r="K4" s="50"/>
      <c r="L4" s="51"/>
      <c r="M4" s="51"/>
      <c r="N4" s="51"/>
      <c r="O4" s="51"/>
      <c r="P4" s="51"/>
      <c r="Q4" s="50"/>
      <c r="R4" s="39" t="s">
        <v>142</v>
      </c>
    </row>
    <row r="5" spans="1:18" ht="21.75" customHeight="1" thickBot="1" x14ac:dyDescent="0.4">
      <c r="A5" s="437" t="s">
        <v>141</v>
      </c>
      <c r="B5" s="410" t="s">
        <v>72</v>
      </c>
      <c r="C5" s="411"/>
      <c r="D5" s="477"/>
      <c r="E5" s="411"/>
      <c r="F5" s="412"/>
      <c r="G5" s="410" t="s">
        <v>71</v>
      </c>
      <c r="H5" s="411"/>
      <c r="I5" s="477"/>
      <c r="J5" s="411"/>
      <c r="K5" s="412"/>
      <c r="L5" s="449" t="s">
        <v>70</v>
      </c>
      <c r="M5" s="449"/>
      <c r="N5" s="449"/>
      <c r="O5" s="449"/>
      <c r="P5" s="449"/>
      <c r="Q5" s="449"/>
      <c r="R5" s="441" t="s">
        <v>140</v>
      </c>
    </row>
    <row r="6" spans="1:18" s="38" customFormat="1" ht="13.9" customHeight="1" thickTop="1" thickBot="1" x14ac:dyDescent="0.4">
      <c r="A6" s="438"/>
      <c r="B6" s="431" t="s">
        <v>90</v>
      </c>
      <c r="C6" s="476" t="s">
        <v>88</v>
      </c>
      <c r="D6" s="303" t="s">
        <v>339</v>
      </c>
      <c r="E6" s="475" t="s">
        <v>38</v>
      </c>
      <c r="F6" s="397" t="s">
        <v>68</v>
      </c>
      <c r="G6" s="431" t="s">
        <v>90</v>
      </c>
      <c r="H6" s="476" t="s">
        <v>88</v>
      </c>
      <c r="I6" s="303" t="s">
        <v>339</v>
      </c>
      <c r="J6" s="475" t="s">
        <v>38</v>
      </c>
      <c r="K6" s="397" t="s">
        <v>68</v>
      </c>
      <c r="L6" s="431" t="s">
        <v>90</v>
      </c>
      <c r="M6" s="433" t="s">
        <v>89</v>
      </c>
      <c r="N6" s="431" t="s">
        <v>88</v>
      </c>
      <c r="O6" s="433" t="s">
        <v>87</v>
      </c>
      <c r="P6" s="303" t="s">
        <v>339</v>
      </c>
      <c r="Q6" s="435" t="s">
        <v>64</v>
      </c>
      <c r="R6" s="442"/>
    </row>
    <row r="7" spans="1:18" s="45" customFormat="1" ht="23.65" thickTop="1" x14ac:dyDescent="0.35">
      <c r="A7" s="448"/>
      <c r="B7" s="444"/>
      <c r="C7" s="444"/>
      <c r="D7" s="302" t="s">
        <v>340</v>
      </c>
      <c r="E7" s="446"/>
      <c r="F7" s="447"/>
      <c r="G7" s="444"/>
      <c r="H7" s="444"/>
      <c r="I7" s="302" t="s">
        <v>340</v>
      </c>
      <c r="J7" s="446"/>
      <c r="K7" s="447"/>
      <c r="L7" s="444"/>
      <c r="M7" s="445"/>
      <c r="N7" s="444"/>
      <c r="O7" s="445"/>
      <c r="P7" s="302" t="s">
        <v>340</v>
      </c>
      <c r="Q7" s="446" t="s">
        <v>63</v>
      </c>
      <c r="R7" s="450"/>
    </row>
    <row r="8" spans="1:18" s="45" customFormat="1" ht="30" customHeight="1" thickBot="1" x14ac:dyDescent="0.4">
      <c r="A8" s="73" t="s">
        <v>40</v>
      </c>
      <c r="B8" s="128">
        <v>121</v>
      </c>
      <c r="C8" s="128">
        <v>95</v>
      </c>
      <c r="D8" s="300">
        <v>0</v>
      </c>
      <c r="E8" s="69">
        <f t="shared" ref="E8:E17" si="0">B8+C8</f>
        <v>216</v>
      </c>
      <c r="F8" s="70">
        <f>E8/$E$18*100</f>
        <v>27.06766917293233</v>
      </c>
      <c r="G8" s="127">
        <v>766</v>
      </c>
      <c r="H8" s="300">
        <v>170</v>
      </c>
      <c r="I8" s="127">
        <v>0</v>
      </c>
      <c r="J8" s="69">
        <f>G8+I8+H8</f>
        <v>936</v>
      </c>
      <c r="K8" s="70">
        <f t="shared" ref="K8:K17" si="1">J8/$J$18*100</f>
        <v>48.851774530271399</v>
      </c>
      <c r="L8" s="69">
        <f t="shared" ref="L8:L17" si="2">B8+G8</f>
        <v>887</v>
      </c>
      <c r="M8" s="70">
        <f t="shared" ref="M8:M17" si="3">L8/$L$18*100</f>
        <v>46.906398730830254</v>
      </c>
      <c r="N8" s="300">
        <f>C8+H8</f>
        <v>265</v>
      </c>
      <c r="O8" s="70">
        <f t="shared" ref="O8:O17" si="4">N8/$N$18*100</f>
        <v>32.277710109622411</v>
      </c>
      <c r="P8" s="127">
        <v>0</v>
      </c>
      <c r="Q8" s="69">
        <f>J8+E8</f>
        <v>1152</v>
      </c>
      <c r="R8" s="9" t="s">
        <v>86</v>
      </c>
    </row>
    <row r="9" spans="1:18" s="45" customFormat="1" ht="30" customHeight="1" thickTop="1" thickBot="1" x14ac:dyDescent="0.4">
      <c r="A9" s="62" t="s">
        <v>34</v>
      </c>
      <c r="B9" s="124">
        <v>128</v>
      </c>
      <c r="C9" s="124">
        <v>104</v>
      </c>
      <c r="D9" s="301">
        <v>0</v>
      </c>
      <c r="E9" s="48">
        <f t="shared" si="0"/>
        <v>232</v>
      </c>
      <c r="F9" s="60">
        <f t="shared" ref="F9:F17" si="5">E9/$E$18*100</f>
        <v>29.072681704260649</v>
      </c>
      <c r="G9" s="123">
        <v>281</v>
      </c>
      <c r="H9" s="301">
        <v>115</v>
      </c>
      <c r="I9" s="123">
        <v>0</v>
      </c>
      <c r="J9" s="48">
        <f t="shared" ref="J9:J17" si="6">G9+I9+H9</f>
        <v>396</v>
      </c>
      <c r="K9" s="60">
        <f t="shared" si="1"/>
        <v>20.668058455114824</v>
      </c>
      <c r="L9" s="48">
        <f t="shared" si="2"/>
        <v>409</v>
      </c>
      <c r="M9" s="60">
        <f t="shared" si="3"/>
        <v>21.628767847699628</v>
      </c>
      <c r="N9" s="301">
        <f t="shared" ref="N9:N17" si="7">C9+H9</f>
        <v>219</v>
      </c>
      <c r="O9" s="60">
        <f t="shared" si="4"/>
        <v>26.674786845310592</v>
      </c>
      <c r="P9" s="123">
        <v>0</v>
      </c>
      <c r="Q9" s="48">
        <f t="shared" ref="Q9:Q17" si="8">J9+E9</f>
        <v>628</v>
      </c>
      <c r="R9" s="10" t="s">
        <v>85</v>
      </c>
    </row>
    <row r="10" spans="1:18" s="45" customFormat="1" ht="30" customHeight="1" thickTop="1" thickBot="1" x14ac:dyDescent="0.4">
      <c r="A10" s="67" t="s">
        <v>35</v>
      </c>
      <c r="B10" s="126">
        <v>12</v>
      </c>
      <c r="C10" s="126">
        <v>25</v>
      </c>
      <c r="D10" s="300">
        <v>0</v>
      </c>
      <c r="E10" s="63">
        <f t="shared" si="0"/>
        <v>37</v>
      </c>
      <c r="F10" s="64">
        <f t="shared" si="5"/>
        <v>4.6365914786967419</v>
      </c>
      <c r="G10" s="125">
        <v>101</v>
      </c>
      <c r="H10" s="300">
        <v>39</v>
      </c>
      <c r="I10" s="125">
        <v>0</v>
      </c>
      <c r="J10" s="63">
        <f t="shared" si="6"/>
        <v>140</v>
      </c>
      <c r="K10" s="64">
        <f t="shared" si="1"/>
        <v>7.3068893528183718</v>
      </c>
      <c r="L10" s="63">
        <f t="shared" si="2"/>
        <v>113</v>
      </c>
      <c r="M10" s="64">
        <f t="shared" si="3"/>
        <v>5.9756742464304606</v>
      </c>
      <c r="N10" s="300">
        <f t="shared" si="7"/>
        <v>64</v>
      </c>
      <c r="O10" s="64">
        <f t="shared" si="4"/>
        <v>7.7953714981729592</v>
      </c>
      <c r="P10" s="125">
        <v>0</v>
      </c>
      <c r="Q10" s="63">
        <f t="shared" si="8"/>
        <v>177</v>
      </c>
      <c r="R10" s="9" t="s">
        <v>84</v>
      </c>
    </row>
    <row r="11" spans="1:18" s="45" customFormat="1" ht="30" customHeight="1" thickTop="1" thickBot="1" x14ac:dyDescent="0.4">
      <c r="A11" s="62" t="s">
        <v>41</v>
      </c>
      <c r="B11" s="124">
        <v>26</v>
      </c>
      <c r="C11" s="124">
        <v>20</v>
      </c>
      <c r="D11" s="301"/>
      <c r="E11" s="48">
        <f t="shared" si="0"/>
        <v>46</v>
      </c>
      <c r="F11" s="60">
        <f t="shared" si="5"/>
        <v>5.7644110275689222</v>
      </c>
      <c r="G11" s="123">
        <v>41</v>
      </c>
      <c r="H11" s="301">
        <v>21</v>
      </c>
      <c r="I11" s="123">
        <v>0</v>
      </c>
      <c r="J11" s="48">
        <f t="shared" si="6"/>
        <v>62</v>
      </c>
      <c r="K11" s="60">
        <f t="shared" si="1"/>
        <v>3.2359081419624216</v>
      </c>
      <c r="L11" s="48">
        <f t="shared" si="2"/>
        <v>67</v>
      </c>
      <c r="M11" s="60">
        <f t="shared" si="3"/>
        <v>3.5430988894764677</v>
      </c>
      <c r="N11" s="301">
        <f t="shared" si="7"/>
        <v>41</v>
      </c>
      <c r="O11" s="60">
        <f t="shared" si="4"/>
        <v>4.9939098660170522</v>
      </c>
      <c r="P11" s="123">
        <v>0</v>
      </c>
      <c r="Q11" s="48">
        <f t="shared" si="8"/>
        <v>108</v>
      </c>
      <c r="R11" s="10" t="s">
        <v>83</v>
      </c>
    </row>
    <row r="12" spans="1:18" s="45" customFormat="1" ht="30" customHeight="1" thickTop="1" thickBot="1" x14ac:dyDescent="0.4">
      <c r="A12" s="67" t="s">
        <v>36</v>
      </c>
      <c r="B12" s="126">
        <v>15</v>
      </c>
      <c r="C12" s="126">
        <v>10</v>
      </c>
      <c r="D12" s="300">
        <v>0</v>
      </c>
      <c r="E12" s="63">
        <f t="shared" si="0"/>
        <v>25</v>
      </c>
      <c r="F12" s="64">
        <f t="shared" si="5"/>
        <v>3.132832080200501</v>
      </c>
      <c r="G12" s="125">
        <v>42</v>
      </c>
      <c r="H12" s="300">
        <v>14</v>
      </c>
      <c r="I12" s="125">
        <v>0</v>
      </c>
      <c r="J12" s="63">
        <f t="shared" si="6"/>
        <v>56</v>
      </c>
      <c r="K12" s="64">
        <f t="shared" si="1"/>
        <v>2.9227557411273484</v>
      </c>
      <c r="L12" s="63">
        <f t="shared" si="2"/>
        <v>57</v>
      </c>
      <c r="M12" s="64">
        <f t="shared" si="3"/>
        <v>3.0142781597038604</v>
      </c>
      <c r="N12" s="300">
        <f t="shared" si="7"/>
        <v>24</v>
      </c>
      <c r="O12" s="64">
        <f t="shared" si="4"/>
        <v>2.9232643118148598</v>
      </c>
      <c r="P12" s="125">
        <v>0</v>
      </c>
      <c r="Q12" s="63">
        <f t="shared" si="8"/>
        <v>81</v>
      </c>
      <c r="R12" s="9" t="s">
        <v>82</v>
      </c>
    </row>
    <row r="13" spans="1:18" s="45" customFormat="1" ht="30" customHeight="1" thickTop="1" thickBot="1" x14ac:dyDescent="0.4">
      <c r="A13" s="62" t="s">
        <v>37</v>
      </c>
      <c r="B13" s="124">
        <v>3</v>
      </c>
      <c r="C13" s="124">
        <v>2</v>
      </c>
      <c r="D13" s="301">
        <v>0</v>
      </c>
      <c r="E13" s="48">
        <f t="shared" si="0"/>
        <v>5</v>
      </c>
      <c r="F13" s="60">
        <f t="shared" si="5"/>
        <v>0.62656641604010022</v>
      </c>
      <c r="G13" s="123">
        <v>3</v>
      </c>
      <c r="H13" s="301">
        <v>1</v>
      </c>
      <c r="I13" s="123">
        <v>0</v>
      </c>
      <c r="J13" s="48">
        <f t="shared" si="6"/>
        <v>4</v>
      </c>
      <c r="K13" s="60">
        <f t="shared" si="1"/>
        <v>0.20876826722338201</v>
      </c>
      <c r="L13" s="48">
        <f t="shared" si="2"/>
        <v>6</v>
      </c>
      <c r="M13" s="60">
        <f t="shared" si="3"/>
        <v>0.31729243786356426</v>
      </c>
      <c r="N13" s="301">
        <f t="shared" si="7"/>
        <v>3</v>
      </c>
      <c r="O13" s="60">
        <f t="shared" si="4"/>
        <v>0.36540803897685747</v>
      </c>
      <c r="P13" s="123">
        <v>0</v>
      </c>
      <c r="Q13" s="48">
        <f t="shared" si="8"/>
        <v>9</v>
      </c>
      <c r="R13" s="10" t="s">
        <v>81</v>
      </c>
    </row>
    <row r="14" spans="1:18" s="45" customFormat="1" ht="30" customHeight="1" thickTop="1" thickBot="1" x14ac:dyDescent="0.4">
      <c r="A14" s="67" t="s">
        <v>42</v>
      </c>
      <c r="B14" s="126">
        <v>25</v>
      </c>
      <c r="C14" s="126">
        <v>23</v>
      </c>
      <c r="D14" s="300">
        <v>0</v>
      </c>
      <c r="E14" s="63">
        <f t="shared" si="0"/>
        <v>48</v>
      </c>
      <c r="F14" s="64">
        <f t="shared" si="5"/>
        <v>6.0150375939849621</v>
      </c>
      <c r="G14" s="125">
        <v>33</v>
      </c>
      <c r="H14" s="300">
        <v>7</v>
      </c>
      <c r="I14" s="125">
        <v>0</v>
      </c>
      <c r="J14" s="63">
        <f t="shared" si="6"/>
        <v>40</v>
      </c>
      <c r="K14" s="64">
        <f t="shared" si="1"/>
        <v>2.0876826722338206</v>
      </c>
      <c r="L14" s="63">
        <f t="shared" si="2"/>
        <v>58</v>
      </c>
      <c r="M14" s="64">
        <f t="shared" si="3"/>
        <v>3.0671602326811214</v>
      </c>
      <c r="N14" s="300">
        <f t="shared" si="7"/>
        <v>30</v>
      </c>
      <c r="O14" s="64">
        <f t="shared" si="4"/>
        <v>3.6540803897685747</v>
      </c>
      <c r="P14" s="125">
        <v>0</v>
      </c>
      <c r="Q14" s="63">
        <f t="shared" si="8"/>
        <v>88</v>
      </c>
      <c r="R14" s="9" t="s">
        <v>80</v>
      </c>
    </row>
    <row r="15" spans="1:18" s="45" customFormat="1" ht="30" customHeight="1" thickTop="1" thickBot="1" x14ac:dyDescent="0.4">
      <c r="A15" s="62" t="s">
        <v>79</v>
      </c>
      <c r="B15" s="124">
        <v>10</v>
      </c>
      <c r="C15" s="124">
        <v>2</v>
      </c>
      <c r="D15" s="301">
        <v>0</v>
      </c>
      <c r="E15" s="48">
        <f t="shared" si="0"/>
        <v>12</v>
      </c>
      <c r="F15" s="60">
        <f t="shared" si="5"/>
        <v>1.5037593984962405</v>
      </c>
      <c r="G15" s="123">
        <v>39</v>
      </c>
      <c r="H15" s="301">
        <v>7</v>
      </c>
      <c r="I15" s="123">
        <v>0</v>
      </c>
      <c r="J15" s="48">
        <f t="shared" si="6"/>
        <v>46</v>
      </c>
      <c r="K15" s="60">
        <f t="shared" si="1"/>
        <v>2.4008350730688934</v>
      </c>
      <c r="L15" s="48">
        <f t="shared" si="2"/>
        <v>49</v>
      </c>
      <c r="M15" s="60">
        <f t="shared" si="3"/>
        <v>2.5912215758857746</v>
      </c>
      <c r="N15" s="301">
        <f t="shared" si="7"/>
        <v>9</v>
      </c>
      <c r="O15" s="60">
        <f t="shared" si="4"/>
        <v>1.0962241169305724</v>
      </c>
      <c r="P15" s="123">
        <v>0</v>
      </c>
      <c r="Q15" s="48">
        <f t="shared" si="8"/>
        <v>58</v>
      </c>
      <c r="R15" s="10" t="s">
        <v>78</v>
      </c>
    </row>
    <row r="16" spans="1:18" s="45" customFormat="1" ht="30" customHeight="1" thickTop="1" thickBot="1" x14ac:dyDescent="0.4">
      <c r="A16" s="304" t="s">
        <v>43</v>
      </c>
      <c r="B16" s="122">
        <v>91</v>
      </c>
      <c r="C16" s="122">
        <v>60</v>
      </c>
      <c r="D16" s="300">
        <v>0</v>
      </c>
      <c r="E16" s="84">
        <f t="shared" si="0"/>
        <v>151</v>
      </c>
      <c r="F16" s="305">
        <f t="shared" si="5"/>
        <v>18.922305764411025</v>
      </c>
      <c r="G16" s="121">
        <v>2</v>
      </c>
      <c r="H16" s="300">
        <v>1</v>
      </c>
      <c r="I16" s="121">
        <v>0</v>
      </c>
      <c r="J16" s="84">
        <f t="shared" si="6"/>
        <v>3</v>
      </c>
      <c r="K16" s="305">
        <f t="shared" si="1"/>
        <v>0.15657620041753653</v>
      </c>
      <c r="L16" s="84">
        <f t="shared" si="2"/>
        <v>93</v>
      </c>
      <c r="M16" s="305">
        <f t="shared" si="3"/>
        <v>4.918032786885246</v>
      </c>
      <c r="N16" s="300">
        <f t="shared" si="7"/>
        <v>61</v>
      </c>
      <c r="O16" s="305">
        <f t="shared" si="4"/>
        <v>7.4299634591961023</v>
      </c>
      <c r="P16" s="121">
        <v>0</v>
      </c>
      <c r="Q16" s="84">
        <f t="shared" si="8"/>
        <v>154</v>
      </c>
      <c r="R16" s="58" t="s">
        <v>77</v>
      </c>
    </row>
    <row r="17" spans="1:18" s="45" customFormat="1" ht="30" customHeight="1" thickTop="1" x14ac:dyDescent="0.35">
      <c r="A17" s="306" t="s">
        <v>32</v>
      </c>
      <c r="B17" s="307">
        <v>12</v>
      </c>
      <c r="C17" s="307">
        <v>14</v>
      </c>
      <c r="D17" s="301">
        <v>0</v>
      </c>
      <c r="E17" s="265">
        <f t="shared" si="0"/>
        <v>26</v>
      </c>
      <c r="F17" s="308">
        <f t="shared" si="5"/>
        <v>3.2581453634085209</v>
      </c>
      <c r="G17" s="309">
        <v>140</v>
      </c>
      <c r="H17" s="301">
        <v>91</v>
      </c>
      <c r="I17" s="309">
        <v>2</v>
      </c>
      <c r="J17" s="265">
        <f t="shared" si="6"/>
        <v>233</v>
      </c>
      <c r="K17" s="308">
        <f t="shared" si="1"/>
        <v>12.160751565762004</v>
      </c>
      <c r="L17" s="265">
        <f t="shared" si="2"/>
        <v>152</v>
      </c>
      <c r="M17" s="308">
        <f t="shared" si="3"/>
        <v>8.0380750925436288</v>
      </c>
      <c r="N17" s="301">
        <f t="shared" si="7"/>
        <v>105</v>
      </c>
      <c r="O17" s="308">
        <f t="shared" si="4"/>
        <v>12.78928136419001</v>
      </c>
      <c r="P17" s="309">
        <v>2</v>
      </c>
      <c r="Q17" s="265">
        <f t="shared" si="8"/>
        <v>259</v>
      </c>
      <c r="R17" s="13" t="s">
        <v>342</v>
      </c>
    </row>
    <row r="18" spans="1:18" s="45" customFormat="1" ht="30" customHeight="1" x14ac:dyDescent="0.35">
      <c r="A18" s="310" t="s">
        <v>341</v>
      </c>
      <c r="B18" s="141">
        <f t="shared" ref="B18:D18" si="9">SUM(B8:B17)</f>
        <v>443</v>
      </c>
      <c r="C18" s="141">
        <f t="shared" si="9"/>
        <v>355</v>
      </c>
      <c r="D18" s="141">
        <f t="shared" si="9"/>
        <v>0</v>
      </c>
      <c r="E18" s="141">
        <f>SUM(E8:E17)</f>
        <v>798</v>
      </c>
      <c r="F18" s="141">
        <f>SUM(F8:F17)</f>
        <v>99.999999999999986</v>
      </c>
      <c r="G18" s="141">
        <f t="shared" ref="G18:I18" si="10">SUM(G8:G17)</f>
        <v>1448</v>
      </c>
      <c r="H18" s="141">
        <f t="shared" si="10"/>
        <v>466</v>
      </c>
      <c r="I18" s="141">
        <f t="shared" si="10"/>
        <v>2</v>
      </c>
      <c r="J18" s="141">
        <f t="shared" ref="J18:O18" si="11">SUM(J8:J17)</f>
        <v>1916</v>
      </c>
      <c r="K18" s="141">
        <f t="shared" si="11"/>
        <v>99.999999999999986</v>
      </c>
      <c r="L18" s="141">
        <f t="shared" si="11"/>
        <v>1891</v>
      </c>
      <c r="M18" s="141">
        <f t="shared" si="11"/>
        <v>100</v>
      </c>
      <c r="N18" s="141">
        <f t="shared" si="11"/>
        <v>821</v>
      </c>
      <c r="O18" s="141">
        <f t="shared" si="11"/>
        <v>100</v>
      </c>
      <c r="P18" s="141">
        <f t="shared" ref="P18" si="12">SUM(P8:P17)</f>
        <v>2</v>
      </c>
      <c r="Q18" s="141">
        <f>SUM(Q8:Q17)</f>
        <v>2714</v>
      </c>
      <c r="R18" s="311" t="s">
        <v>1</v>
      </c>
    </row>
    <row r="19" spans="1:18" ht="24" customHeight="1" x14ac:dyDescent="0.35">
      <c r="A19" s="54"/>
      <c r="R19" s="54"/>
    </row>
    <row r="20" spans="1:18" x14ac:dyDescent="0.35">
      <c r="E20" s="42"/>
    </row>
    <row r="22" spans="1:18" x14ac:dyDescent="0.35">
      <c r="Q22" s="44">
        <f>Q8-'[1]D-2'!$B7</f>
        <v>0</v>
      </c>
    </row>
    <row r="23" spans="1:18" x14ac:dyDescent="0.35">
      <c r="Q23" s="44">
        <f>Q9-'[1]D-2'!$B8</f>
        <v>0</v>
      </c>
    </row>
    <row r="24" spans="1:18" x14ac:dyDescent="0.35">
      <c r="Q24" s="44">
        <f>Q10-'[1]D-2'!$B9</f>
        <v>0</v>
      </c>
    </row>
    <row r="25" spans="1:18" x14ac:dyDescent="0.35">
      <c r="Q25" s="44">
        <f>Q11-'[1]D-2'!$B10</f>
        <v>0</v>
      </c>
    </row>
    <row r="26" spans="1:18" x14ac:dyDescent="0.35">
      <c r="Q26" s="44">
        <f>Q12-'[1]D-2'!$B11</f>
        <v>0</v>
      </c>
    </row>
    <row r="27" spans="1:18" x14ac:dyDescent="0.35">
      <c r="Q27" s="44">
        <f>Q13-'[1]D-2'!$B12</f>
        <v>0</v>
      </c>
    </row>
    <row r="28" spans="1:18" x14ac:dyDescent="0.35">
      <c r="Q28" s="44">
        <f>Q14-'[1]D-2'!$B13</f>
        <v>0</v>
      </c>
    </row>
    <row r="29" spans="1:18" x14ac:dyDescent="0.35">
      <c r="Q29" s="44">
        <f>Q15-'[1]D-2'!$B14</f>
        <v>0</v>
      </c>
    </row>
    <row r="30" spans="1:18" x14ac:dyDescent="0.35">
      <c r="Q30" s="44">
        <f>Q16-'[1]D-2'!$B15</f>
        <v>0</v>
      </c>
    </row>
    <row r="31" spans="1:18" x14ac:dyDescent="0.35">
      <c r="Q31" s="44">
        <f>Q17-'[1]D-2'!$B16</f>
        <v>0</v>
      </c>
    </row>
    <row r="32" spans="1:18" x14ac:dyDescent="0.35">
      <c r="Q32" s="44">
        <f>Q18-'[1]D-2'!$B17</f>
        <v>0</v>
      </c>
    </row>
  </sheetData>
  <mergeCells count="21">
    <mergeCell ref="A1:R1"/>
    <mergeCell ref="A2:R2"/>
    <mergeCell ref="A3:R3"/>
    <mergeCell ref="A5:A7"/>
    <mergeCell ref="B5:F5"/>
    <mergeCell ref="G5:K5"/>
    <mergeCell ref="L5:Q5"/>
    <mergeCell ref="R5:R7"/>
    <mergeCell ref="B6:B7"/>
    <mergeCell ref="M6:M7"/>
    <mergeCell ref="N6:N7"/>
    <mergeCell ref="Q6:Q7"/>
    <mergeCell ref="C6:C7"/>
    <mergeCell ref="E6:E7"/>
    <mergeCell ref="F6:F7"/>
    <mergeCell ref="G6:G7"/>
    <mergeCell ref="O6:O7"/>
    <mergeCell ref="J6:J7"/>
    <mergeCell ref="K6:K7"/>
    <mergeCell ref="L6:L7"/>
    <mergeCell ref="H6:H7"/>
  </mergeCells>
  <printOptions horizontalCentered="1" verticalCentered="1"/>
  <pageMargins left="0" right="0" top="0" bottom="0" header="0.51181102362204722" footer="0.51181102362204722"/>
  <pageSetup paperSize="9" scale="86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37"/>
  <sheetViews>
    <sheetView rightToLeft="1" tabSelected="1" view="pageBreakPreview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24.86328125" style="130" customWidth="1"/>
    <col min="2" max="13" width="8.73046875" style="129" customWidth="1"/>
    <col min="14" max="14" width="29" style="130" customWidth="1"/>
    <col min="15" max="16384" width="9.1328125" style="129"/>
  </cols>
  <sheetData>
    <row r="1" spans="1:20" s="53" customFormat="1" ht="17.649999999999999" x14ac:dyDescent="0.35">
      <c r="A1" s="401" t="s">
        <v>168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</row>
    <row r="2" spans="1:20" s="53" customFormat="1" ht="17.25" x14ac:dyDescent="0.35">
      <c r="A2" s="402" t="s">
        <v>167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</row>
    <row r="3" spans="1:20" ht="17.25" x14ac:dyDescent="0.35">
      <c r="A3" s="403">
        <v>2023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Q3" s="53"/>
      <c r="R3" s="53"/>
      <c r="S3" s="53"/>
      <c r="T3" s="53"/>
    </row>
    <row r="4" spans="1:20" ht="17.25" x14ac:dyDescent="0.35">
      <c r="A4" s="14" t="s">
        <v>166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39" t="s">
        <v>165</v>
      </c>
      <c r="Q4" s="53"/>
      <c r="R4" s="53"/>
      <c r="S4" s="53"/>
      <c r="T4" s="53"/>
    </row>
    <row r="5" spans="1:20" ht="21.75" customHeight="1" thickBot="1" x14ac:dyDescent="0.4">
      <c r="A5" s="437" t="s">
        <v>310</v>
      </c>
      <c r="B5" s="410" t="s">
        <v>164</v>
      </c>
      <c r="C5" s="411"/>
      <c r="D5" s="477"/>
      <c r="E5" s="412"/>
      <c r="F5" s="410" t="s">
        <v>163</v>
      </c>
      <c r="G5" s="411"/>
      <c r="H5" s="411"/>
      <c r="I5" s="412"/>
      <c r="J5" s="440" t="s">
        <v>162</v>
      </c>
      <c r="K5" s="414"/>
      <c r="L5" s="414"/>
      <c r="M5" s="415"/>
      <c r="N5" s="441" t="s">
        <v>311</v>
      </c>
    </row>
    <row r="6" spans="1:20" s="152" customFormat="1" ht="18" customHeight="1" thickTop="1" thickBot="1" x14ac:dyDescent="0.4">
      <c r="A6" s="438"/>
      <c r="B6" s="399" t="s">
        <v>67</v>
      </c>
      <c r="C6" s="480" t="s">
        <v>65</v>
      </c>
      <c r="D6" s="303" t="s">
        <v>339</v>
      </c>
      <c r="E6" s="478" t="s">
        <v>161</v>
      </c>
      <c r="F6" s="399" t="s">
        <v>67</v>
      </c>
      <c r="G6" s="399" t="s">
        <v>65</v>
      </c>
      <c r="H6" s="303" t="s">
        <v>339</v>
      </c>
      <c r="I6" s="397" t="s">
        <v>161</v>
      </c>
      <c r="J6" s="399" t="s">
        <v>67</v>
      </c>
      <c r="K6" s="399" t="s">
        <v>65</v>
      </c>
      <c r="L6" s="303" t="s">
        <v>339</v>
      </c>
      <c r="M6" s="397" t="s">
        <v>64</v>
      </c>
      <c r="N6" s="442"/>
      <c r="Q6" s="129"/>
      <c r="R6" s="129"/>
      <c r="S6" s="129"/>
      <c r="T6" s="129"/>
    </row>
    <row r="7" spans="1:20" s="137" customFormat="1" ht="21.75" customHeight="1" thickTop="1" x14ac:dyDescent="0.35">
      <c r="A7" s="448"/>
      <c r="B7" s="479"/>
      <c r="C7" s="479"/>
      <c r="D7" s="302" t="s">
        <v>343</v>
      </c>
      <c r="E7" s="447"/>
      <c r="F7" s="479"/>
      <c r="G7" s="479"/>
      <c r="H7" s="302" t="s">
        <v>343</v>
      </c>
      <c r="I7" s="447"/>
      <c r="J7" s="479"/>
      <c r="K7" s="479"/>
      <c r="L7" s="302" t="s">
        <v>343</v>
      </c>
      <c r="M7" s="447" t="s">
        <v>63</v>
      </c>
      <c r="N7" s="450"/>
      <c r="Q7" s="129"/>
    </row>
    <row r="8" spans="1:20" s="137" customFormat="1" ht="24" customHeight="1" thickBot="1" x14ac:dyDescent="0.4">
      <c r="A8" s="154" t="s">
        <v>4</v>
      </c>
      <c r="B8" s="148">
        <v>40</v>
      </c>
      <c r="C8" s="148">
        <v>32</v>
      </c>
      <c r="D8" s="148">
        <v>0</v>
      </c>
      <c r="E8" s="69">
        <f t="shared" ref="E8:E19" si="0">B8+C8</f>
        <v>72</v>
      </c>
      <c r="F8" s="148">
        <v>131</v>
      </c>
      <c r="G8" s="148">
        <v>41</v>
      </c>
      <c r="H8" s="148">
        <v>0</v>
      </c>
      <c r="I8" s="69">
        <f>F8+G8+H8</f>
        <v>172</v>
      </c>
      <c r="J8" s="69">
        <f t="shared" ref="J8:J19" si="1">B8+F8</f>
        <v>171</v>
      </c>
      <c r="K8" s="69">
        <f t="shared" ref="K8:K19" si="2">C8+G8</f>
        <v>73</v>
      </c>
      <c r="L8" s="148">
        <f>H8+D8</f>
        <v>0</v>
      </c>
      <c r="M8" s="69">
        <f>J8+K8+L8</f>
        <v>244</v>
      </c>
      <c r="N8" s="153" t="s">
        <v>5</v>
      </c>
      <c r="Q8" s="152"/>
    </row>
    <row r="9" spans="1:20" s="137" customFormat="1" ht="24" customHeight="1" thickTop="1" thickBot="1" x14ac:dyDescent="0.4">
      <c r="A9" s="146" t="s">
        <v>6</v>
      </c>
      <c r="B9" s="151">
        <v>44</v>
      </c>
      <c r="C9" s="151">
        <v>30</v>
      </c>
      <c r="D9" s="312">
        <v>0</v>
      </c>
      <c r="E9" s="150">
        <f t="shared" si="0"/>
        <v>74</v>
      </c>
      <c r="F9" s="151">
        <v>115</v>
      </c>
      <c r="G9" s="151">
        <v>29</v>
      </c>
      <c r="H9" s="312">
        <v>0</v>
      </c>
      <c r="I9" s="150">
        <f t="shared" ref="I9:I19" si="3">F9+G9+H9</f>
        <v>144</v>
      </c>
      <c r="J9" s="150">
        <f t="shared" si="1"/>
        <v>159</v>
      </c>
      <c r="K9" s="150">
        <f t="shared" si="2"/>
        <v>59</v>
      </c>
      <c r="L9" s="312">
        <f t="shared" ref="L9:L19" si="4">H9+D9</f>
        <v>0</v>
      </c>
      <c r="M9" s="150">
        <f t="shared" ref="M9:M19" si="5">J9+K9+L9</f>
        <v>218</v>
      </c>
      <c r="N9" s="143" t="s">
        <v>7</v>
      </c>
    </row>
    <row r="10" spans="1:20" s="137" customFormat="1" ht="24" customHeight="1" thickTop="1" thickBot="1" x14ac:dyDescent="0.4">
      <c r="A10" s="149" t="s">
        <v>8</v>
      </c>
      <c r="B10" s="148">
        <v>33</v>
      </c>
      <c r="C10" s="148">
        <v>29</v>
      </c>
      <c r="D10" s="148">
        <v>0</v>
      </c>
      <c r="E10" s="69">
        <f t="shared" si="0"/>
        <v>62</v>
      </c>
      <c r="F10" s="148">
        <v>134</v>
      </c>
      <c r="G10" s="148">
        <v>45</v>
      </c>
      <c r="H10" s="148">
        <v>0</v>
      </c>
      <c r="I10" s="69">
        <f t="shared" si="3"/>
        <v>179</v>
      </c>
      <c r="J10" s="69">
        <f t="shared" si="1"/>
        <v>167</v>
      </c>
      <c r="K10" s="69">
        <f t="shared" si="2"/>
        <v>74</v>
      </c>
      <c r="L10" s="148">
        <f t="shared" si="4"/>
        <v>0</v>
      </c>
      <c r="M10" s="69">
        <f t="shared" si="5"/>
        <v>241</v>
      </c>
      <c r="N10" s="147" t="s">
        <v>9</v>
      </c>
    </row>
    <row r="11" spans="1:20" s="137" customFormat="1" ht="24" customHeight="1" thickTop="1" thickBot="1" x14ac:dyDescent="0.4">
      <c r="A11" s="146" t="s">
        <v>44</v>
      </c>
      <c r="B11" s="151">
        <v>26</v>
      </c>
      <c r="C11" s="151">
        <v>32</v>
      </c>
      <c r="D11" s="312">
        <v>0</v>
      </c>
      <c r="E11" s="150">
        <f t="shared" si="0"/>
        <v>58</v>
      </c>
      <c r="F11" s="151">
        <v>113</v>
      </c>
      <c r="G11" s="151">
        <v>30</v>
      </c>
      <c r="H11" s="312">
        <v>0</v>
      </c>
      <c r="I11" s="150">
        <f t="shared" si="3"/>
        <v>143</v>
      </c>
      <c r="J11" s="150">
        <f t="shared" si="1"/>
        <v>139</v>
      </c>
      <c r="K11" s="150">
        <f t="shared" si="2"/>
        <v>62</v>
      </c>
      <c r="L11" s="312">
        <f t="shared" si="4"/>
        <v>0</v>
      </c>
      <c r="M11" s="150">
        <f t="shared" si="5"/>
        <v>201</v>
      </c>
      <c r="N11" s="143" t="s">
        <v>10</v>
      </c>
    </row>
    <row r="12" spans="1:20" s="137" customFormat="1" ht="24" customHeight="1" thickTop="1" thickBot="1" x14ac:dyDescent="0.4">
      <c r="A12" s="149" t="s">
        <v>11</v>
      </c>
      <c r="B12" s="148">
        <v>38</v>
      </c>
      <c r="C12" s="148">
        <v>28</v>
      </c>
      <c r="D12" s="148">
        <v>0</v>
      </c>
      <c r="E12" s="69">
        <f t="shared" si="0"/>
        <v>66</v>
      </c>
      <c r="F12" s="148">
        <v>112</v>
      </c>
      <c r="G12" s="148">
        <v>40</v>
      </c>
      <c r="H12" s="148">
        <v>0</v>
      </c>
      <c r="I12" s="69">
        <f t="shared" si="3"/>
        <v>152</v>
      </c>
      <c r="J12" s="69">
        <f t="shared" si="1"/>
        <v>150</v>
      </c>
      <c r="K12" s="69">
        <f t="shared" si="2"/>
        <v>68</v>
      </c>
      <c r="L12" s="148">
        <f t="shared" si="4"/>
        <v>0</v>
      </c>
      <c r="M12" s="69">
        <f t="shared" si="5"/>
        <v>218</v>
      </c>
      <c r="N12" s="147" t="s">
        <v>12</v>
      </c>
    </row>
    <row r="13" spans="1:20" s="137" customFormat="1" ht="24" customHeight="1" thickTop="1" thickBot="1" x14ac:dyDescent="0.4">
      <c r="A13" s="146" t="s">
        <v>13</v>
      </c>
      <c r="B13" s="151">
        <v>36</v>
      </c>
      <c r="C13" s="151">
        <v>27</v>
      </c>
      <c r="D13" s="312">
        <v>0</v>
      </c>
      <c r="E13" s="150">
        <f t="shared" si="0"/>
        <v>63</v>
      </c>
      <c r="F13" s="151">
        <v>105</v>
      </c>
      <c r="G13" s="151">
        <v>34</v>
      </c>
      <c r="H13" s="312">
        <v>0</v>
      </c>
      <c r="I13" s="150">
        <f t="shared" si="3"/>
        <v>139</v>
      </c>
      <c r="J13" s="150">
        <f t="shared" si="1"/>
        <v>141</v>
      </c>
      <c r="K13" s="150">
        <f t="shared" si="2"/>
        <v>61</v>
      </c>
      <c r="L13" s="312">
        <f t="shared" si="4"/>
        <v>0</v>
      </c>
      <c r="M13" s="150">
        <f t="shared" si="5"/>
        <v>202</v>
      </c>
      <c r="N13" s="143" t="s">
        <v>14</v>
      </c>
    </row>
    <row r="14" spans="1:20" s="137" customFormat="1" ht="24" customHeight="1" thickTop="1" thickBot="1" x14ac:dyDescent="0.4">
      <c r="A14" s="149" t="s">
        <v>15</v>
      </c>
      <c r="B14" s="148">
        <v>41</v>
      </c>
      <c r="C14" s="148">
        <v>29</v>
      </c>
      <c r="D14" s="148">
        <v>0</v>
      </c>
      <c r="E14" s="69">
        <f t="shared" si="0"/>
        <v>70</v>
      </c>
      <c r="F14" s="148">
        <v>106</v>
      </c>
      <c r="G14" s="148">
        <v>59</v>
      </c>
      <c r="H14" s="148">
        <v>0</v>
      </c>
      <c r="I14" s="69">
        <f t="shared" si="3"/>
        <v>165</v>
      </c>
      <c r="J14" s="69">
        <f t="shared" si="1"/>
        <v>147</v>
      </c>
      <c r="K14" s="69">
        <f t="shared" si="2"/>
        <v>88</v>
      </c>
      <c r="L14" s="148">
        <f t="shared" si="4"/>
        <v>0</v>
      </c>
      <c r="M14" s="69">
        <f t="shared" si="5"/>
        <v>235</v>
      </c>
      <c r="N14" s="147" t="s">
        <v>16</v>
      </c>
    </row>
    <row r="15" spans="1:20" s="137" customFormat="1" ht="24" customHeight="1" thickTop="1" thickBot="1" x14ac:dyDescent="0.4">
      <c r="A15" s="146" t="s">
        <v>17</v>
      </c>
      <c r="B15" s="151">
        <v>37</v>
      </c>
      <c r="C15" s="151">
        <v>23</v>
      </c>
      <c r="D15" s="312">
        <v>0</v>
      </c>
      <c r="E15" s="150">
        <f t="shared" si="0"/>
        <v>60</v>
      </c>
      <c r="F15" s="151">
        <v>110</v>
      </c>
      <c r="G15" s="151">
        <v>35</v>
      </c>
      <c r="H15" s="312">
        <v>1</v>
      </c>
      <c r="I15" s="150">
        <f t="shared" si="3"/>
        <v>146</v>
      </c>
      <c r="J15" s="150">
        <f t="shared" si="1"/>
        <v>147</v>
      </c>
      <c r="K15" s="150">
        <f t="shared" si="2"/>
        <v>58</v>
      </c>
      <c r="L15" s="312">
        <f t="shared" si="4"/>
        <v>1</v>
      </c>
      <c r="M15" s="150">
        <f t="shared" si="5"/>
        <v>206</v>
      </c>
      <c r="N15" s="143" t="s">
        <v>18</v>
      </c>
    </row>
    <row r="16" spans="1:20" s="137" customFormat="1" ht="24" customHeight="1" thickTop="1" thickBot="1" x14ac:dyDescent="0.4">
      <c r="A16" s="149" t="s">
        <v>19</v>
      </c>
      <c r="B16" s="148">
        <v>34</v>
      </c>
      <c r="C16" s="148">
        <v>30</v>
      </c>
      <c r="D16" s="148">
        <v>0</v>
      </c>
      <c r="E16" s="69">
        <f t="shared" si="0"/>
        <v>64</v>
      </c>
      <c r="F16" s="148">
        <v>123</v>
      </c>
      <c r="G16" s="148">
        <v>34</v>
      </c>
      <c r="H16" s="148">
        <v>0</v>
      </c>
      <c r="I16" s="69">
        <f t="shared" si="3"/>
        <v>157</v>
      </c>
      <c r="J16" s="69">
        <f t="shared" si="1"/>
        <v>157</v>
      </c>
      <c r="K16" s="69">
        <f t="shared" si="2"/>
        <v>64</v>
      </c>
      <c r="L16" s="148">
        <f t="shared" si="4"/>
        <v>0</v>
      </c>
      <c r="M16" s="69">
        <f t="shared" si="5"/>
        <v>221</v>
      </c>
      <c r="N16" s="147" t="s">
        <v>20</v>
      </c>
    </row>
    <row r="17" spans="1:20" s="137" customFormat="1" ht="24" customHeight="1" thickTop="1" thickBot="1" x14ac:dyDescent="0.4">
      <c r="A17" s="146" t="s">
        <v>21</v>
      </c>
      <c r="B17" s="151">
        <v>39</v>
      </c>
      <c r="C17" s="151">
        <v>33</v>
      </c>
      <c r="D17" s="312">
        <v>0</v>
      </c>
      <c r="E17" s="150">
        <f t="shared" si="0"/>
        <v>72</v>
      </c>
      <c r="F17" s="151">
        <v>139</v>
      </c>
      <c r="G17" s="151">
        <v>40</v>
      </c>
      <c r="H17" s="312">
        <v>1</v>
      </c>
      <c r="I17" s="150">
        <f t="shared" si="3"/>
        <v>180</v>
      </c>
      <c r="J17" s="150">
        <f t="shared" si="1"/>
        <v>178</v>
      </c>
      <c r="K17" s="150">
        <f t="shared" si="2"/>
        <v>73</v>
      </c>
      <c r="L17" s="312">
        <f t="shared" si="4"/>
        <v>1</v>
      </c>
      <c r="M17" s="150">
        <f t="shared" si="5"/>
        <v>252</v>
      </c>
      <c r="N17" s="143" t="s">
        <v>22</v>
      </c>
    </row>
    <row r="18" spans="1:20" s="137" customFormat="1" ht="24" customHeight="1" thickTop="1" thickBot="1" x14ac:dyDescent="0.4">
      <c r="A18" s="149" t="s">
        <v>23</v>
      </c>
      <c r="B18" s="148">
        <v>37</v>
      </c>
      <c r="C18" s="148">
        <v>37</v>
      </c>
      <c r="D18" s="148">
        <v>0</v>
      </c>
      <c r="E18" s="69">
        <f t="shared" si="0"/>
        <v>74</v>
      </c>
      <c r="F18" s="148">
        <v>126</v>
      </c>
      <c r="G18" s="148">
        <v>40</v>
      </c>
      <c r="H18" s="148">
        <v>0</v>
      </c>
      <c r="I18" s="69">
        <f t="shared" si="3"/>
        <v>166</v>
      </c>
      <c r="J18" s="69">
        <f t="shared" si="1"/>
        <v>163</v>
      </c>
      <c r="K18" s="69">
        <f t="shared" si="2"/>
        <v>77</v>
      </c>
      <c r="L18" s="148">
        <f t="shared" si="4"/>
        <v>0</v>
      </c>
      <c r="M18" s="69">
        <f t="shared" si="5"/>
        <v>240</v>
      </c>
      <c r="N18" s="147" t="s">
        <v>24</v>
      </c>
    </row>
    <row r="19" spans="1:20" s="137" customFormat="1" ht="24" customHeight="1" thickTop="1" x14ac:dyDescent="0.35">
      <c r="A19" s="146" t="s">
        <v>25</v>
      </c>
      <c r="B19" s="145">
        <v>38</v>
      </c>
      <c r="C19" s="145">
        <v>25</v>
      </c>
      <c r="D19" s="313">
        <v>0</v>
      </c>
      <c r="E19" s="144">
        <f t="shared" si="0"/>
        <v>63</v>
      </c>
      <c r="F19" s="145">
        <v>134</v>
      </c>
      <c r="G19" s="145">
        <v>39</v>
      </c>
      <c r="H19" s="313">
        <v>0</v>
      </c>
      <c r="I19" s="144">
        <f t="shared" si="3"/>
        <v>173</v>
      </c>
      <c r="J19" s="144">
        <f t="shared" si="1"/>
        <v>172</v>
      </c>
      <c r="K19" s="144">
        <f t="shared" si="2"/>
        <v>64</v>
      </c>
      <c r="L19" s="313">
        <f t="shared" si="4"/>
        <v>0</v>
      </c>
      <c r="M19" s="144">
        <f t="shared" si="5"/>
        <v>236</v>
      </c>
      <c r="N19" s="143" t="s">
        <v>26</v>
      </c>
    </row>
    <row r="20" spans="1:20" s="137" customFormat="1" ht="30" customHeight="1" x14ac:dyDescent="0.35">
      <c r="A20" s="142" t="s">
        <v>2</v>
      </c>
      <c r="B20" s="141">
        <f t="shared" ref="B20:M20" si="6">SUM(B8:B19)</f>
        <v>443</v>
      </c>
      <c r="C20" s="141">
        <f t="shared" si="6"/>
        <v>355</v>
      </c>
      <c r="D20" s="141">
        <v>0</v>
      </c>
      <c r="E20" s="140">
        <f t="shared" si="6"/>
        <v>798</v>
      </c>
      <c r="F20" s="141">
        <f t="shared" si="6"/>
        <v>1448</v>
      </c>
      <c r="G20" s="141">
        <f t="shared" si="6"/>
        <v>466</v>
      </c>
      <c r="H20" s="141">
        <f t="shared" si="6"/>
        <v>2</v>
      </c>
      <c r="I20" s="140">
        <f t="shared" si="6"/>
        <v>1916</v>
      </c>
      <c r="J20" s="140">
        <f t="shared" si="6"/>
        <v>1891</v>
      </c>
      <c r="K20" s="140">
        <f t="shared" si="6"/>
        <v>821</v>
      </c>
      <c r="L20" s="140">
        <f t="shared" si="6"/>
        <v>2</v>
      </c>
      <c r="M20" s="140">
        <f t="shared" si="6"/>
        <v>2714</v>
      </c>
      <c r="N20" s="139" t="s">
        <v>3</v>
      </c>
      <c r="R20" s="138"/>
      <c r="S20" s="138"/>
      <c r="T20" s="138"/>
    </row>
    <row r="21" spans="1:20" ht="24" customHeight="1" x14ac:dyDescent="0.35">
      <c r="A21" s="133"/>
      <c r="N21" s="133"/>
      <c r="Q21" s="137"/>
      <c r="R21" s="137"/>
      <c r="S21" s="137"/>
      <c r="T21" s="137"/>
    </row>
    <row r="22" spans="1:20" ht="24" customHeight="1" x14ac:dyDescent="0.35">
      <c r="A22" s="133"/>
      <c r="N22" s="133"/>
    </row>
    <row r="23" spans="1:20" ht="24" customHeight="1" x14ac:dyDescent="0.35">
      <c r="A23" s="133"/>
      <c r="N23" s="133"/>
    </row>
    <row r="24" spans="1:20" ht="24" customHeight="1" x14ac:dyDescent="0.35">
      <c r="A24" s="136" t="s">
        <v>160</v>
      </c>
      <c r="B24" s="135" t="s">
        <v>159</v>
      </c>
      <c r="C24" s="134" t="s">
        <v>158</v>
      </c>
      <c r="D24" s="134"/>
      <c r="N24" s="133"/>
    </row>
    <row r="25" spans="1:20" ht="24" customHeight="1" x14ac:dyDescent="0.35">
      <c r="A25" s="132" t="s">
        <v>157</v>
      </c>
      <c r="B25" s="131">
        <f t="shared" ref="B25:B35" si="7">SUM(J8)</f>
        <v>171</v>
      </c>
      <c r="C25" s="131">
        <f t="shared" ref="C25:C35" si="8">SUM(K8)</f>
        <v>73</v>
      </c>
      <c r="D25" s="314"/>
      <c r="N25" s="133"/>
    </row>
    <row r="26" spans="1:20" ht="29.25" customHeight="1" x14ac:dyDescent="0.35">
      <c r="A26" s="132" t="s">
        <v>156</v>
      </c>
      <c r="B26" s="131">
        <f t="shared" si="7"/>
        <v>159</v>
      </c>
      <c r="C26" s="131">
        <f t="shared" si="8"/>
        <v>59</v>
      </c>
      <c r="D26" s="314"/>
    </row>
    <row r="27" spans="1:20" ht="30" x14ac:dyDescent="0.35">
      <c r="A27" s="132" t="s">
        <v>155</v>
      </c>
      <c r="B27" s="131">
        <f t="shared" si="7"/>
        <v>167</v>
      </c>
      <c r="C27" s="131">
        <f t="shared" si="8"/>
        <v>74</v>
      </c>
      <c r="D27" s="314"/>
    </row>
    <row r="28" spans="1:20" ht="30" x14ac:dyDescent="0.35">
      <c r="A28" s="132" t="s">
        <v>154</v>
      </c>
      <c r="B28" s="131">
        <f t="shared" si="7"/>
        <v>139</v>
      </c>
      <c r="C28" s="131">
        <f t="shared" si="8"/>
        <v>62</v>
      </c>
      <c r="D28" s="314"/>
    </row>
    <row r="29" spans="1:20" ht="30" x14ac:dyDescent="0.35">
      <c r="A29" s="132" t="s">
        <v>153</v>
      </c>
      <c r="B29" s="131">
        <f t="shared" si="7"/>
        <v>150</v>
      </c>
      <c r="C29" s="131">
        <f t="shared" si="8"/>
        <v>68</v>
      </c>
      <c r="D29" s="314"/>
    </row>
    <row r="30" spans="1:20" ht="30" x14ac:dyDescent="0.35">
      <c r="A30" s="132" t="s">
        <v>152</v>
      </c>
      <c r="B30" s="131">
        <f t="shared" si="7"/>
        <v>141</v>
      </c>
      <c r="C30" s="131">
        <f t="shared" si="8"/>
        <v>61</v>
      </c>
      <c r="D30" s="314"/>
    </row>
    <row r="31" spans="1:20" ht="30" x14ac:dyDescent="0.35">
      <c r="A31" s="132" t="s">
        <v>151</v>
      </c>
      <c r="B31" s="131">
        <f t="shared" si="7"/>
        <v>147</v>
      </c>
      <c r="C31" s="131">
        <f t="shared" si="8"/>
        <v>88</v>
      </c>
      <c r="D31" s="314"/>
      <c r="N31" s="129"/>
    </row>
    <row r="32" spans="1:20" ht="30" x14ac:dyDescent="0.35">
      <c r="A32" s="132" t="s">
        <v>150</v>
      </c>
      <c r="B32" s="131">
        <f t="shared" si="7"/>
        <v>147</v>
      </c>
      <c r="C32" s="131">
        <f t="shared" si="8"/>
        <v>58</v>
      </c>
      <c r="D32" s="314"/>
      <c r="N32" s="129"/>
    </row>
    <row r="33" spans="1:14" ht="30" x14ac:dyDescent="0.35">
      <c r="A33" s="132" t="s">
        <v>149</v>
      </c>
      <c r="B33" s="131">
        <f t="shared" si="7"/>
        <v>157</v>
      </c>
      <c r="C33" s="131">
        <f t="shared" si="8"/>
        <v>64</v>
      </c>
      <c r="D33" s="314"/>
      <c r="N33" s="129"/>
    </row>
    <row r="34" spans="1:14" ht="30" x14ac:dyDescent="0.35">
      <c r="A34" s="132" t="s">
        <v>148</v>
      </c>
      <c r="B34" s="131">
        <f t="shared" si="7"/>
        <v>178</v>
      </c>
      <c r="C34" s="131">
        <f t="shared" si="8"/>
        <v>73</v>
      </c>
      <c r="D34" s="314"/>
      <c r="N34" s="129"/>
    </row>
    <row r="35" spans="1:14" ht="30" x14ac:dyDescent="0.35">
      <c r="A35" s="132" t="s">
        <v>147</v>
      </c>
      <c r="B35" s="131">
        <f t="shared" si="7"/>
        <v>163</v>
      </c>
      <c r="C35" s="131">
        <f t="shared" si="8"/>
        <v>77</v>
      </c>
      <c r="D35" s="314"/>
      <c r="N35" s="129"/>
    </row>
    <row r="36" spans="1:14" ht="30" x14ac:dyDescent="0.35">
      <c r="A36" s="132" t="s">
        <v>146</v>
      </c>
      <c r="B36" s="131">
        <f>SUM(J19)</f>
        <v>172</v>
      </c>
      <c r="C36" s="131">
        <f>SUM(K19)</f>
        <v>64</v>
      </c>
      <c r="D36" s="314"/>
      <c r="N36" s="129"/>
    </row>
    <row r="37" spans="1:14" x14ac:dyDescent="0.35">
      <c r="B37" s="129">
        <f>SUM(B25:B36)</f>
        <v>1891</v>
      </c>
      <c r="C37" s="129">
        <f>SUM(C25:C36)</f>
        <v>821</v>
      </c>
      <c r="F37" s="129">
        <f>SUM(B37:E37)</f>
        <v>2712</v>
      </c>
    </row>
  </sheetData>
  <mergeCells count="17">
    <mergeCell ref="A1:N1"/>
    <mergeCell ref="A2:N2"/>
    <mergeCell ref="A3:N3"/>
    <mergeCell ref="A5:A7"/>
    <mergeCell ref="B5:E5"/>
    <mergeCell ref="F5:I5"/>
    <mergeCell ref="J5:M5"/>
    <mergeCell ref="N5:N7"/>
    <mergeCell ref="B6:B7"/>
    <mergeCell ref="K6:K7"/>
    <mergeCell ref="M6:M7"/>
    <mergeCell ref="C6:C7"/>
    <mergeCell ref="E6:E7"/>
    <mergeCell ref="F6:F7"/>
    <mergeCell ref="G6:G7"/>
    <mergeCell ref="I6:I7"/>
    <mergeCell ref="J6:J7"/>
  </mergeCells>
  <printOptions horizontalCentered="1" verticalCentered="1"/>
  <pageMargins left="0" right="0" top="0" bottom="0" header="0" footer="0"/>
  <pageSetup paperSize="9" scale="93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8"/>
  <sheetViews>
    <sheetView rightToLeft="1" tabSelected="1" view="pageBreakPreview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19.1328125" style="130" customWidth="1"/>
    <col min="2" max="13" width="10.3984375" style="129" customWidth="1"/>
    <col min="14" max="14" width="20" style="130" customWidth="1"/>
    <col min="15" max="16384" width="9.1328125" style="129"/>
  </cols>
  <sheetData>
    <row r="1" spans="1:14" s="53" customFormat="1" ht="17.649999999999999" x14ac:dyDescent="0.35">
      <c r="A1" s="120" t="s">
        <v>211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53" customFormat="1" ht="17.25" x14ac:dyDescent="0.35">
      <c r="A2" s="402" t="s">
        <v>210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</row>
    <row r="3" spans="1:14" ht="15" x14ac:dyDescent="0.35">
      <c r="A3" s="403">
        <v>2023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</row>
    <row r="4" spans="1:14" ht="15" x14ac:dyDescent="0.35">
      <c r="A4" s="14" t="s">
        <v>209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39" t="s">
        <v>208</v>
      </c>
    </row>
    <row r="5" spans="1:14" ht="21.75" customHeight="1" thickBot="1" x14ac:dyDescent="0.4">
      <c r="A5" s="437" t="s">
        <v>207</v>
      </c>
      <c r="B5" s="410" t="s">
        <v>164</v>
      </c>
      <c r="C5" s="411"/>
      <c r="D5" s="411"/>
      <c r="E5" s="412"/>
      <c r="F5" s="410" t="s">
        <v>163</v>
      </c>
      <c r="G5" s="411"/>
      <c r="H5" s="411"/>
      <c r="I5" s="412"/>
      <c r="J5" s="440" t="s">
        <v>162</v>
      </c>
      <c r="K5" s="414"/>
      <c r="L5" s="414"/>
      <c r="M5" s="415"/>
      <c r="N5" s="441" t="s">
        <v>206</v>
      </c>
    </row>
    <row r="6" spans="1:14" s="152" customFormat="1" ht="18" customHeight="1" thickTop="1" thickBot="1" x14ac:dyDescent="0.4">
      <c r="A6" s="438"/>
      <c r="B6" s="399" t="s">
        <v>90</v>
      </c>
      <c r="C6" s="399" t="s">
        <v>88</v>
      </c>
      <c r="D6" s="303" t="s">
        <v>339</v>
      </c>
      <c r="E6" s="397" t="s">
        <v>161</v>
      </c>
      <c r="F6" s="399" t="s">
        <v>90</v>
      </c>
      <c r="G6" s="399" t="s">
        <v>88</v>
      </c>
      <c r="H6" s="303" t="s">
        <v>339</v>
      </c>
      <c r="I6" s="397" t="s">
        <v>161</v>
      </c>
      <c r="J6" s="399" t="s">
        <v>90</v>
      </c>
      <c r="K6" s="399" t="s">
        <v>88</v>
      </c>
      <c r="L6" s="303" t="s">
        <v>339</v>
      </c>
      <c r="M6" s="397" t="s">
        <v>161</v>
      </c>
      <c r="N6" s="442"/>
    </row>
    <row r="7" spans="1:14" s="137" customFormat="1" ht="15" customHeight="1" thickTop="1" x14ac:dyDescent="0.35">
      <c r="A7" s="448"/>
      <c r="B7" s="479"/>
      <c r="C7" s="479"/>
      <c r="D7" s="302" t="s">
        <v>343</v>
      </c>
      <c r="E7" s="447"/>
      <c r="F7" s="479"/>
      <c r="G7" s="479"/>
      <c r="H7" s="302" t="s">
        <v>343</v>
      </c>
      <c r="I7" s="447"/>
      <c r="J7" s="479"/>
      <c r="K7" s="479"/>
      <c r="L7" s="302" t="s">
        <v>343</v>
      </c>
      <c r="M7" s="447"/>
      <c r="N7" s="450"/>
    </row>
    <row r="8" spans="1:14" s="137" customFormat="1" ht="13.5" thickBot="1" x14ac:dyDescent="0.4">
      <c r="A8" s="181" t="s">
        <v>205</v>
      </c>
      <c r="B8" s="315">
        <v>18</v>
      </c>
      <c r="C8" s="180">
        <v>20</v>
      </c>
      <c r="D8" s="180">
        <v>0</v>
      </c>
      <c r="E8" s="4">
        <f>B8+C8+D8</f>
        <v>38</v>
      </c>
      <c r="F8" s="180">
        <v>69</v>
      </c>
      <c r="G8" s="180">
        <v>42</v>
      </c>
      <c r="H8" s="180">
        <v>2</v>
      </c>
      <c r="I8" s="4">
        <f>F8+G8+H8</f>
        <v>113</v>
      </c>
      <c r="J8" s="118">
        <f>B8+F8</f>
        <v>87</v>
      </c>
      <c r="K8" s="118">
        <f>C8+G8</f>
        <v>62</v>
      </c>
      <c r="L8" s="180">
        <f>D8+H8</f>
        <v>2</v>
      </c>
      <c r="M8" s="4">
        <f t="shared" ref="M8:M12" si="0">E8+I8</f>
        <v>151</v>
      </c>
      <c r="N8" s="179" t="s">
        <v>204</v>
      </c>
    </row>
    <row r="9" spans="1:14" s="137" customFormat="1" ht="14.25" thickBot="1" x14ac:dyDescent="0.4">
      <c r="A9" s="167">
        <v>1</v>
      </c>
      <c r="B9" s="123">
        <v>3</v>
      </c>
      <c r="C9" s="123">
        <v>3</v>
      </c>
      <c r="D9" s="123">
        <v>0</v>
      </c>
      <c r="E9" s="5">
        <f t="shared" ref="E9:E12" si="1">B9+C9+D9</f>
        <v>6</v>
      </c>
      <c r="F9" s="123">
        <v>6</v>
      </c>
      <c r="G9" s="123">
        <v>3</v>
      </c>
      <c r="H9" s="123">
        <v>0</v>
      </c>
      <c r="I9" s="5">
        <f t="shared" ref="I9:I12" si="2">F9+G9+H9</f>
        <v>9</v>
      </c>
      <c r="J9" s="61">
        <f t="shared" ref="J9:K12" si="3">B9+F9</f>
        <v>9</v>
      </c>
      <c r="K9" s="61">
        <f t="shared" si="3"/>
        <v>6</v>
      </c>
      <c r="L9" s="123">
        <f t="shared" ref="L9:L12" si="4">D9+H9</f>
        <v>0</v>
      </c>
      <c r="M9" s="5">
        <f t="shared" si="0"/>
        <v>15</v>
      </c>
      <c r="N9" s="6">
        <v>1</v>
      </c>
    </row>
    <row r="10" spans="1:14" s="137" customFormat="1" ht="14.25" thickBot="1" x14ac:dyDescent="0.4">
      <c r="A10" s="166">
        <v>2</v>
      </c>
      <c r="B10" s="125">
        <v>0</v>
      </c>
      <c r="C10" s="125">
        <v>1</v>
      </c>
      <c r="D10" s="125">
        <v>0</v>
      </c>
      <c r="E10" s="7">
        <f t="shared" si="1"/>
        <v>1</v>
      </c>
      <c r="F10" s="125">
        <v>9</v>
      </c>
      <c r="G10" s="125">
        <v>4</v>
      </c>
      <c r="H10" s="125">
        <v>0</v>
      </c>
      <c r="I10" s="7">
        <f t="shared" si="2"/>
        <v>13</v>
      </c>
      <c r="J10" s="68">
        <f t="shared" si="3"/>
        <v>9</v>
      </c>
      <c r="K10" s="68">
        <f t="shared" si="3"/>
        <v>5</v>
      </c>
      <c r="L10" s="125">
        <f t="shared" si="4"/>
        <v>0</v>
      </c>
      <c r="M10" s="7">
        <f t="shared" si="0"/>
        <v>14</v>
      </c>
      <c r="N10" s="8">
        <v>2</v>
      </c>
    </row>
    <row r="11" spans="1:14" s="137" customFormat="1" ht="14.25" thickBot="1" x14ac:dyDescent="0.4">
      <c r="A11" s="167">
        <v>3</v>
      </c>
      <c r="B11" s="123">
        <v>1</v>
      </c>
      <c r="C11" s="123">
        <v>1</v>
      </c>
      <c r="D11" s="123">
        <v>0</v>
      </c>
      <c r="E11" s="5">
        <f t="shared" si="1"/>
        <v>2</v>
      </c>
      <c r="F11" s="123">
        <v>5</v>
      </c>
      <c r="G11" s="123">
        <v>0</v>
      </c>
      <c r="H11" s="123">
        <v>0</v>
      </c>
      <c r="I11" s="5">
        <f t="shared" si="2"/>
        <v>5</v>
      </c>
      <c r="J11" s="61">
        <f t="shared" si="3"/>
        <v>6</v>
      </c>
      <c r="K11" s="61">
        <f t="shared" si="3"/>
        <v>1</v>
      </c>
      <c r="L11" s="123">
        <f t="shared" si="4"/>
        <v>0</v>
      </c>
      <c r="M11" s="5">
        <f t="shared" si="0"/>
        <v>7</v>
      </c>
      <c r="N11" s="6">
        <v>3</v>
      </c>
    </row>
    <row r="12" spans="1:14" s="137" customFormat="1" ht="15.75" customHeight="1" x14ac:dyDescent="0.35">
      <c r="A12" s="178">
        <v>4</v>
      </c>
      <c r="B12" s="121">
        <v>1</v>
      </c>
      <c r="C12" s="121">
        <v>1</v>
      </c>
      <c r="D12" s="121">
        <v>0</v>
      </c>
      <c r="E12" s="177">
        <f t="shared" si="1"/>
        <v>2</v>
      </c>
      <c r="F12" s="121">
        <v>5</v>
      </c>
      <c r="G12" s="121">
        <v>1</v>
      </c>
      <c r="H12" s="121">
        <v>0</v>
      </c>
      <c r="I12" s="177">
        <f t="shared" si="2"/>
        <v>6</v>
      </c>
      <c r="J12" s="65">
        <f t="shared" si="3"/>
        <v>6</v>
      </c>
      <c r="K12" s="65">
        <f t="shared" si="3"/>
        <v>2</v>
      </c>
      <c r="L12" s="121">
        <f t="shared" si="4"/>
        <v>0</v>
      </c>
      <c r="M12" s="177">
        <f t="shared" si="0"/>
        <v>8</v>
      </c>
      <c r="N12" s="176">
        <v>4</v>
      </c>
    </row>
    <row r="13" spans="1:14" s="137" customFormat="1" ht="23.25" customHeight="1" x14ac:dyDescent="0.35">
      <c r="A13" s="175" t="s">
        <v>2</v>
      </c>
      <c r="B13" s="174">
        <f t="shared" ref="B13:H13" si="5">SUM(B8:B12)</f>
        <v>23</v>
      </c>
      <c r="C13" s="174">
        <f>SUM(C8:C12)</f>
        <v>26</v>
      </c>
      <c r="D13" s="174">
        <f>SUM(D8:D12)</f>
        <v>0</v>
      </c>
      <c r="E13" s="174">
        <f t="shared" si="5"/>
        <v>49</v>
      </c>
      <c r="F13" s="174">
        <f t="shared" si="5"/>
        <v>94</v>
      </c>
      <c r="G13" s="174">
        <f t="shared" si="5"/>
        <v>50</v>
      </c>
      <c r="H13" s="174">
        <f t="shared" si="5"/>
        <v>2</v>
      </c>
      <c r="I13" s="174">
        <f>SUM(I8:I12)</f>
        <v>146</v>
      </c>
      <c r="J13" s="174">
        <f>SUM(J8:J12)</f>
        <v>117</v>
      </c>
      <c r="K13" s="174">
        <f>SUM(K8:K12)</f>
        <v>76</v>
      </c>
      <c r="L13" s="174">
        <f>SUM(L8:L12)</f>
        <v>2</v>
      </c>
      <c r="M13" s="174">
        <f>SUM(M8:M12)</f>
        <v>195</v>
      </c>
      <c r="N13" s="173" t="s">
        <v>1</v>
      </c>
    </row>
    <row r="14" spans="1:14" s="137" customFormat="1" ht="14.25" thickBot="1" x14ac:dyDescent="0.4">
      <c r="A14" s="172" t="s">
        <v>203</v>
      </c>
      <c r="B14" s="171">
        <v>6</v>
      </c>
      <c r="C14" s="171">
        <v>8</v>
      </c>
      <c r="D14" s="171">
        <v>0</v>
      </c>
      <c r="E14" s="170">
        <f t="shared" ref="E14:E33" si="6">B14+C14</f>
        <v>14</v>
      </c>
      <c r="F14" s="171">
        <v>15</v>
      </c>
      <c r="G14" s="171">
        <v>9</v>
      </c>
      <c r="H14" s="171">
        <v>0</v>
      </c>
      <c r="I14" s="170">
        <f>F14+G14+H14</f>
        <v>24</v>
      </c>
      <c r="J14" s="71">
        <f t="shared" ref="J14:J33" si="7">B14+F14</f>
        <v>21</v>
      </c>
      <c r="K14" s="71">
        <f t="shared" ref="K14:K33" si="8">C14+G14</f>
        <v>17</v>
      </c>
      <c r="L14" s="71">
        <v>0</v>
      </c>
      <c r="M14" s="170">
        <f t="shared" ref="M14:M33" si="9">E14+I14</f>
        <v>38</v>
      </c>
      <c r="N14" s="169" t="s">
        <v>176</v>
      </c>
    </row>
    <row r="15" spans="1:14" s="137" customFormat="1" ht="14.25" thickBot="1" x14ac:dyDescent="0.4">
      <c r="A15" s="167" t="s">
        <v>202</v>
      </c>
      <c r="B15" s="123">
        <v>4</v>
      </c>
      <c r="C15" s="123">
        <v>3</v>
      </c>
      <c r="D15" s="123">
        <v>0</v>
      </c>
      <c r="E15" s="5">
        <f t="shared" si="6"/>
        <v>7</v>
      </c>
      <c r="F15" s="123">
        <v>4</v>
      </c>
      <c r="G15" s="123">
        <v>7</v>
      </c>
      <c r="H15" s="123">
        <v>0</v>
      </c>
      <c r="I15" s="5">
        <f t="shared" ref="I15:I33" si="10">F15+G15+H15</f>
        <v>11</v>
      </c>
      <c r="J15" s="61">
        <f t="shared" si="7"/>
        <v>8</v>
      </c>
      <c r="K15" s="61">
        <f t="shared" si="8"/>
        <v>10</v>
      </c>
      <c r="L15" s="61">
        <v>0</v>
      </c>
      <c r="M15" s="5">
        <f t="shared" si="9"/>
        <v>18</v>
      </c>
      <c r="N15" s="6" t="s">
        <v>175</v>
      </c>
    </row>
    <row r="16" spans="1:14" s="137" customFormat="1" ht="14.25" thickBot="1" x14ac:dyDescent="0.4">
      <c r="A16" s="166" t="s">
        <v>201</v>
      </c>
      <c r="B16" s="168">
        <v>19</v>
      </c>
      <c r="C16" s="168">
        <v>4</v>
      </c>
      <c r="D16" s="168">
        <v>0</v>
      </c>
      <c r="E16" s="7">
        <f t="shared" si="6"/>
        <v>23</v>
      </c>
      <c r="F16" s="168">
        <v>13</v>
      </c>
      <c r="G16" s="168">
        <v>3</v>
      </c>
      <c r="H16" s="168">
        <v>0</v>
      </c>
      <c r="I16" s="7">
        <f t="shared" si="10"/>
        <v>16</v>
      </c>
      <c r="J16" s="68">
        <f t="shared" si="7"/>
        <v>32</v>
      </c>
      <c r="K16" s="68">
        <f t="shared" si="8"/>
        <v>7</v>
      </c>
      <c r="L16" s="68">
        <v>0</v>
      </c>
      <c r="M16" s="7">
        <f t="shared" si="9"/>
        <v>39</v>
      </c>
      <c r="N16" s="8" t="s">
        <v>174</v>
      </c>
    </row>
    <row r="17" spans="1:14" s="137" customFormat="1" ht="14.25" thickBot="1" x14ac:dyDescent="0.4">
      <c r="A17" s="167" t="s">
        <v>200</v>
      </c>
      <c r="B17" s="123">
        <v>8</v>
      </c>
      <c r="C17" s="123">
        <v>5</v>
      </c>
      <c r="D17" s="123">
        <v>0</v>
      </c>
      <c r="E17" s="5">
        <f t="shared" si="6"/>
        <v>13</v>
      </c>
      <c r="F17" s="123">
        <v>63</v>
      </c>
      <c r="G17" s="123">
        <v>8</v>
      </c>
      <c r="H17" s="123">
        <v>0</v>
      </c>
      <c r="I17" s="5">
        <f t="shared" si="10"/>
        <v>71</v>
      </c>
      <c r="J17" s="61">
        <f t="shared" si="7"/>
        <v>71</v>
      </c>
      <c r="K17" s="61">
        <f t="shared" si="8"/>
        <v>13</v>
      </c>
      <c r="L17" s="61">
        <v>0</v>
      </c>
      <c r="M17" s="5">
        <f t="shared" si="9"/>
        <v>84</v>
      </c>
      <c r="N17" s="6" t="s">
        <v>131</v>
      </c>
    </row>
    <row r="18" spans="1:14" s="137" customFormat="1" ht="14.25" thickBot="1" x14ac:dyDescent="0.4">
      <c r="A18" s="166" t="s">
        <v>199</v>
      </c>
      <c r="B18" s="168">
        <v>13</v>
      </c>
      <c r="C18" s="168">
        <v>6</v>
      </c>
      <c r="D18" s="168">
        <v>0</v>
      </c>
      <c r="E18" s="7">
        <f t="shared" si="6"/>
        <v>19</v>
      </c>
      <c r="F18" s="168">
        <v>84</v>
      </c>
      <c r="G18" s="168">
        <v>7</v>
      </c>
      <c r="H18" s="168">
        <v>0</v>
      </c>
      <c r="I18" s="7">
        <f t="shared" si="10"/>
        <v>91</v>
      </c>
      <c r="J18" s="68">
        <f t="shared" si="7"/>
        <v>97</v>
      </c>
      <c r="K18" s="68">
        <f t="shared" si="8"/>
        <v>13</v>
      </c>
      <c r="L18" s="68">
        <v>0</v>
      </c>
      <c r="M18" s="7">
        <f t="shared" si="9"/>
        <v>110</v>
      </c>
      <c r="N18" s="8" t="s">
        <v>130</v>
      </c>
    </row>
    <row r="19" spans="1:14" s="137" customFormat="1" ht="14.25" thickBot="1" x14ac:dyDescent="0.4">
      <c r="A19" s="167" t="s">
        <v>198</v>
      </c>
      <c r="B19" s="123">
        <v>13</v>
      </c>
      <c r="C19" s="123">
        <v>3</v>
      </c>
      <c r="D19" s="123">
        <v>0</v>
      </c>
      <c r="E19" s="5">
        <f t="shared" si="6"/>
        <v>16</v>
      </c>
      <c r="F19" s="123">
        <v>107</v>
      </c>
      <c r="G19" s="123">
        <v>22</v>
      </c>
      <c r="H19" s="123">
        <v>0</v>
      </c>
      <c r="I19" s="5">
        <f t="shared" si="10"/>
        <v>129</v>
      </c>
      <c r="J19" s="61">
        <f t="shared" si="7"/>
        <v>120</v>
      </c>
      <c r="K19" s="61">
        <f t="shared" si="8"/>
        <v>25</v>
      </c>
      <c r="L19" s="61">
        <v>0</v>
      </c>
      <c r="M19" s="5">
        <f t="shared" si="9"/>
        <v>145</v>
      </c>
      <c r="N19" s="6" t="s">
        <v>129</v>
      </c>
    </row>
    <row r="20" spans="1:14" s="137" customFormat="1" ht="14.25" thickBot="1" x14ac:dyDescent="0.4">
      <c r="A20" s="166" t="s">
        <v>197</v>
      </c>
      <c r="B20" s="168">
        <v>10</v>
      </c>
      <c r="C20" s="168">
        <v>5</v>
      </c>
      <c r="D20" s="168">
        <v>0</v>
      </c>
      <c r="E20" s="7">
        <f t="shared" si="6"/>
        <v>15</v>
      </c>
      <c r="F20" s="168">
        <v>144</v>
      </c>
      <c r="G20" s="168">
        <v>28</v>
      </c>
      <c r="H20" s="168">
        <v>0</v>
      </c>
      <c r="I20" s="7">
        <f t="shared" si="10"/>
        <v>172</v>
      </c>
      <c r="J20" s="68">
        <f t="shared" si="7"/>
        <v>154</v>
      </c>
      <c r="K20" s="68">
        <f t="shared" si="8"/>
        <v>33</v>
      </c>
      <c r="L20" s="68">
        <v>0</v>
      </c>
      <c r="M20" s="7">
        <f t="shared" si="9"/>
        <v>187</v>
      </c>
      <c r="N20" s="8" t="s">
        <v>128</v>
      </c>
    </row>
    <row r="21" spans="1:14" s="137" customFormat="1" ht="14.25" thickBot="1" x14ac:dyDescent="0.4">
      <c r="A21" s="167" t="s">
        <v>196</v>
      </c>
      <c r="B21" s="123">
        <v>12</v>
      </c>
      <c r="C21" s="123">
        <v>8</v>
      </c>
      <c r="D21" s="123">
        <v>0</v>
      </c>
      <c r="E21" s="5">
        <f t="shared" si="6"/>
        <v>20</v>
      </c>
      <c r="F21" s="123">
        <v>164</v>
      </c>
      <c r="G21" s="123">
        <v>25</v>
      </c>
      <c r="H21" s="123">
        <v>0</v>
      </c>
      <c r="I21" s="5">
        <f t="shared" si="10"/>
        <v>189</v>
      </c>
      <c r="J21" s="61">
        <f t="shared" si="7"/>
        <v>176</v>
      </c>
      <c r="K21" s="61">
        <f t="shared" si="8"/>
        <v>33</v>
      </c>
      <c r="L21" s="61">
        <v>0</v>
      </c>
      <c r="M21" s="5">
        <f t="shared" si="9"/>
        <v>209</v>
      </c>
      <c r="N21" s="6" t="s">
        <v>127</v>
      </c>
    </row>
    <row r="22" spans="1:14" s="137" customFormat="1" ht="14.25" thickBot="1" x14ac:dyDescent="0.4">
      <c r="A22" s="166" t="s">
        <v>195</v>
      </c>
      <c r="B22" s="168">
        <v>21</v>
      </c>
      <c r="C22" s="168">
        <v>9</v>
      </c>
      <c r="D22" s="168">
        <v>0</v>
      </c>
      <c r="E22" s="7">
        <f t="shared" si="6"/>
        <v>30</v>
      </c>
      <c r="F22" s="168">
        <v>132</v>
      </c>
      <c r="G22" s="168">
        <v>30</v>
      </c>
      <c r="H22" s="168">
        <v>0</v>
      </c>
      <c r="I22" s="7">
        <f t="shared" si="10"/>
        <v>162</v>
      </c>
      <c r="J22" s="68">
        <f t="shared" si="7"/>
        <v>153</v>
      </c>
      <c r="K22" s="68">
        <f t="shared" si="8"/>
        <v>39</v>
      </c>
      <c r="L22" s="68">
        <v>0</v>
      </c>
      <c r="M22" s="7">
        <f t="shared" si="9"/>
        <v>192</v>
      </c>
      <c r="N22" s="8" t="s">
        <v>173</v>
      </c>
    </row>
    <row r="23" spans="1:14" s="137" customFormat="1" ht="14.25" thickBot="1" x14ac:dyDescent="0.4">
      <c r="A23" s="167" t="s">
        <v>194</v>
      </c>
      <c r="B23" s="123">
        <v>19</v>
      </c>
      <c r="C23" s="123">
        <v>11</v>
      </c>
      <c r="D23" s="123">
        <v>0</v>
      </c>
      <c r="E23" s="5">
        <f t="shared" si="6"/>
        <v>30</v>
      </c>
      <c r="F23" s="123">
        <v>142</v>
      </c>
      <c r="G23" s="123">
        <v>35</v>
      </c>
      <c r="H23" s="123">
        <v>0</v>
      </c>
      <c r="I23" s="5">
        <f t="shared" si="10"/>
        <v>177</v>
      </c>
      <c r="J23" s="61">
        <f t="shared" si="7"/>
        <v>161</v>
      </c>
      <c r="K23" s="61">
        <f t="shared" si="8"/>
        <v>46</v>
      </c>
      <c r="L23" s="61">
        <v>0</v>
      </c>
      <c r="M23" s="5">
        <f t="shared" si="9"/>
        <v>207</v>
      </c>
      <c r="N23" s="6" t="s">
        <v>172</v>
      </c>
    </row>
    <row r="24" spans="1:14" s="137" customFormat="1" ht="14.25" thickBot="1" x14ac:dyDescent="0.4">
      <c r="A24" s="166" t="s">
        <v>193</v>
      </c>
      <c r="B24" s="168">
        <v>29</v>
      </c>
      <c r="C24" s="168">
        <v>18</v>
      </c>
      <c r="D24" s="168">
        <v>0</v>
      </c>
      <c r="E24" s="7">
        <f t="shared" si="6"/>
        <v>47</v>
      </c>
      <c r="F24" s="168">
        <v>108</v>
      </c>
      <c r="G24" s="168">
        <v>29</v>
      </c>
      <c r="H24" s="168">
        <v>0</v>
      </c>
      <c r="I24" s="7">
        <f t="shared" si="10"/>
        <v>137</v>
      </c>
      <c r="J24" s="68">
        <f t="shared" si="7"/>
        <v>137</v>
      </c>
      <c r="K24" s="68">
        <f t="shared" si="8"/>
        <v>47</v>
      </c>
      <c r="L24" s="68">
        <v>0</v>
      </c>
      <c r="M24" s="7">
        <f t="shared" si="9"/>
        <v>184</v>
      </c>
      <c r="N24" s="8" t="s">
        <v>171</v>
      </c>
    </row>
    <row r="25" spans="1:14" s="137" customFormat="1" ht="14.25" thickBot="1" x14ac:dyDescent="0.4">
      <c r="A25" s="167" t="s">
        <v>192</v>
      </c>
      <c r="B25" s="123">
        <v>41</v>
      </c>
      <c r="C25" s="123">
        <v>20</v>
      </c>
      <c r="D25" s="123">
        <v>0</v>
      </c>
      <c r="E25" s="5">
        <f t="shared" si="6"/>
        <v>61</v>
      </c>
      <c r="F25" s="123">
        <v>95</v>
      </c>
      <c r="G25" s="123">
        <v>31</v>
      </c>
      <c r="H25" s="123">
        <v>0</v>
      </c>
      <c r="I25" s="5">
        <f t="shared" si="10"/>
        <v>126</v>
      </c>
      <c r="J25" s="61">
        <f t="shared" si="7"/>
        <v>136</v>
      </c>
      <c r="K25" s="61">
        <f t="shared" si="8"/>
        <v>51</v>
      </c>
      <c r="L25" s="61">
        <v>0</v>
      </c>
      <c r="M25" s="5">
        <f t="shared" si="9"/>
        <v>187</v>
      </c>
      <c r="N25" s="6" t="s">
        <v>170</v>
      </c>
    </row>
    <row r="26" spans="1:14" s="137" customFormat="1" ht="14.25" thickBot="1" x14ac:dyDescent="0.4">
      <c r="A26" s="166" t="s">
        <v>191</v>
      </c>
      <c r="B26" s="125">
        <v>54</v>
      </c>
      <c r="C26" s="168">
        <v>35</v>
      </c>
      <c r="D26" s="168">
        <v>0</v>
      </c>
      <c r="E26" s="7">
        <f t="shared" si="6"/>
        <v>89</v>
      </c>
      <c r="F26" s="168">
        <v>75</v>
      </c>
      <c r="G26" s="168">
        <v>27</v>
      </c>
      <c r="H26" s="168">
        <v>0</v>
      </c>
      <c r="I26" s="7">
        <f t="shared" si="10"/>
        <v>102</v>
      </c>
      <c r="J26" s="68">
        <f t="shared" si="7"/>
        <v>129</v>
      </c>
      <c r="K26" s="68">
        <f t="shared" si="8"/>
        <v>62</v>
      </c>
      <c r="L26" s="68">
        <v>0</v>
      </c>
      <c r="M26" s="7">
        <f t="shared" si="9"/>
        <v>191</v>
      </c>
      <c r="N26" s="8" t="s">
        <v>190</v>
      </c>
    </row>
    <row r="27" spans="1:14" s="137" customFormat="1" ht="14.25" thickBot="1" x14ac:dyDescent="0.4">
      <c r="A27" s="167" t="s">
        <v>189</v>
      </c>
      <c r="B27" s="123">
        <v>33</v>
      </c>
      <c r="C27" s="123">
        <v>46</v>
      </c>
      <c r="D27" s="123">
        <v>0</v>
      </c>
      <c r="E27" s="5">
        <f t="shared" si="6"/>
        <v>79</v>
      </c>
      <c r="F27" s="123">
        <v>72</v>
      </c>
      <c r="G27" s="123">
        <v>30</v>
      </c>
      <c r="H27" s="123">
        <v>0</v>
      </c>
      <c r="I27" s="5">
        <f t="shared" si="10"/>
        <v>102</v>
      </c>
      <c r="J27" s="61">
        <f t="shared" si="7"/>
        <v>105</v>
      </c>
      <c r="K27" s="61">
        <f t="shared" si="8"/>
        <v>76</v>
      </c>
      <c r="L27" s="61">
        <v>0</v>
      </c>
      <c r="M27" s="5">
        <f t="shared" si="9"/>
        <v>181</v>
      </c>
      <c r="N27" s="6" t="s">
        <v>188</v>
      </c>
    </row>
    <row r="28" spans="1:14" s="137" customFormat="1" ht="14.25" thickBot="1" x14ac:dyDescent="0.4">
      <c r="A28" s="166" t="s">
        <v>187</v>
      </c>
      <c r="B28" s="125">
        <v>30</v>
      </c>
      <c r="C28" s="168">
        <v>39</v>
      </c>
      <c r="D28" s="168">
        <v>0</v>
      </c>
      <c r="E28" s="7">
        <f t="shared" si="6"/>
        <v>69</v>
      </c>
      <c r="F28" s="168">
        <v>49</v>
      </c>
      <c r="G28" s="168">
        <v>39</v>
      </c>
      <c r="H28" s="168">
        <v>0</v>
      </c>
      <c r="I28" s="7">
        <f t="shared" si="10"/>
        <v>88</v>
      </c>
      <c r="J28" s="68">
        <f t="shared" si="7"/>
        <v>79</v>
      </c>
      <c r="K28" s="68">
        <f t="shared" si="8"/>
        <v>78</v>
      </c>
      <c r="L28" s="68">
        <v>0</v>
      </c>
      <c r="M28" s="7">
        <f t="shared" si="9"/>
        <v>157</v>
      </c>
      <c r="N28" s="8" t="s">
        <v>186</v>
      </c>
    </row>
    <row r="29" spans="1:14" s="137" customFormat="1" ht="14.25" thickBot="1" x14ac:dyDescent="0.4">
      <c r="A29" s="167" t="s">
        <v>185</v>
      </c>
      <c r="B29" s="123">
        <v>40</v>
      </c>
      <c r="C29" s="123">
        <v>46</v>
      </c>
      <c r="D29" s="123">
        <v>0</v>
      </c>
      <c r="E29" s="5">
        <f t="shared" si="6"/>
        <v>86</v>
      </c>
      <c r="F29" s="123">
        <v>41</v>
      </c>
      <c r="G29" s="123">
        <v>36</v>
      </c>
      <c r="H29" s="123">
        <v>0</v>
      </c>
      <c r="I29" s="5">
        <f t="shared" si="10"/>
        <v>77</v>
      </c>
      <c r="J29" s="61">
        <f t="shared" si="7"/>
        <v>81</v>
      </c>
      <c r="K29" s="61">
        <f t="shared" si="8"/>
        <v>82</v>
      </c>
      <c r="L29" s="61">
        <v>0</v>
      </c>
      <c r="M29" s="5">
        <f t="shared" si="9"/>
        <v>163</v>
      </c>
      <c r="N29" s="6" t="s">
        <v>184</v>
      </c>
    </row>
    <row r="30" spans="1:14" s="137" customFormat="1" ht="14.25" thickBot="1" x14ac:dyDescent="0.4">
      <c r="A30" s="166" t="s">
        <v>183</v>
      </c>
      <c r="B30" s="125">
        <v>40</v>
      </c>
      <c r="C30" s="168">
        <v>37</v>
      </c>
      <c r="D30" s="168">
        <v>0</v>
      </c>
      <c r="E30" s="7">
        <f t="shared" si="6"/>
        <v>77</v>
      </c>
      <c r="F30" s="168">
        <v>30</v>
      </c>
      <c r="G30" s="168">
        <v>27</v>
      </c>
      <c r="H30" s="168">
        <v>0</v>
      </c>
      <c r="I30" s="7">
        <f t="shared" si="10"/>
        <v>57</v>
      </c>
      <c r="J30" s="68">
        <f t="shared" si="7"/>
        <v>70</v>
      </c>
      <c r="K30" s="68">
        <f t="shared" si="8"/>
        <v>64</v>
      </c>
      <c r="L30" s="68">
        <v>0</v>
      </c>
      <c r="M30" s="7">
        <f t="shared" si="9"/>
        <v>134</v>
      </c>
      <c r="N30" s="8" t="s">
        <v>182</v>
      </c>
    </row>
    <row r="31" spans="1:14" s="137" customFormat="1" ht="14.25" thickBot="1" x14ac:dyDescent="0.4">
      <c r="A31" s="167" t="s">
        <v>181</v>
      </c>
      <c r="B31" s="123">
        <v>20</v>
      </c>
      <c r="C31" s="123">
        <v>12</v>
      </c>
      <c r="D31" s="123">
        <v>0</v>
      </c>
      <c r="E31" s="5">
        <f t="shared" si="6"/>
        <v>32</v>
      </c>
      <c r="F31" s="123">
        <v>13</v>
      </c>
      <c r="G31" s="123">
        <v>17</v>
      </c>
      <c r="H31" s="123">
        <v>0</v>
      </c>
      <c r="I31" s="5">
        <f t="shared" si="10"/>
        <v>30</v>
      </c>
      <c r="J31" s="61">
        <f t="shared" si="7"/>
        <v>33</v>
      </c>
      <c r="K31" s="61">
        <f t="shared" si="8"/>
        <v>29</v>
      </c>
      <c r="L31" s="61">
        <v>0</v>
      </c>
      <c r="M31" s="5">
        <f t="shared" si="9"/>
        <v>62</v>
      </c>
      <c r="N31" s="6" t="s">
        <v>180</v>
      </c>
    </row>
    <row r="32" spans="1:14" s="137" customFormat="1" ht="14.25" thickBot="1" x14ac:dyDescent="0.4">
      <c r="A32" s="166" t="s">
        <v>179</v>
      </c>
      <c r="B32" s="125">
        <v>8</v>
      </c>
      <c r="C32" s="125">
        <v>14</v>
      </c>
      <c r="D32" s="125">
        <v>0</v>
      </c>
      <c r="E32" s="7">
        <f t="shared" si="6"/>
        <v>22</v>
      </c>
      <c r="F32" s="125">
        <v>3</v>
      </c>
      <c r="G32" s="125">
        <v>6</v>
      </c>
      <c r="H32" s="125">
        <v>0</v>
      </c>
      <c r="I32" s="7">
        <f t="shared" si="10"/>
        <v>9</v>
      </c>
      <c r="J32" s="68">
        <f t="shared" si="7"/>
        <v>11</v>
      </c>
      <c r="K32" s="68">
        <f t="shared" si="8"/>
        <v>20</v>
      </c>
      <c r="L32" s="68">
        <v>0</v>
      </c>
      <c r="M32" s="7">
        <f t="shared" si="9"/>
        <v>31</v>
      </c>
      <c r="N32" s="8" t="s">
        <v>178</v>
      </c>
    </row>
    <row r="33" spans="1:14" s="137" customFormat="1" ht="13.9" x14ac:dyDescent="0.35">
      <c r="A33" s="165" t="s">
        <v>32</v>
      </c>
      <c r="B33" s="164">
        <v>0</v>
      </c>
      <c r="C33" s="164">
        <v>0</v>
      </c>
      <c r="D33" s="164">
        <v>0</v>
      </c>
      <c r="E33" s="162">
        <f t="shared" si="6"/>
        <v>0</v>
      </c>
      <c r="F33" s="164">
        <v>0</v>
      </c>
      <c r="G33" s="164">
        <v>0</v>
      </c>
      <c r="H33" s="164">
        <v>0</v>
      </c>
      <c r="I33" s="162">
        <f t="shared" si="10"/>
        <v>0</v>
      </c>
      <c r="J33" s="163">
        <f t="shared" si="7"/>
        <v>0</v>
      </c>
      <c r="K33" s="163">
        <f t="shared" si="8"/>
        <v>0</v>
      </c>
      <c r="L33" s="163">
        <v>0</v>
      </c>
      <c r="M33" s="162">
        <f t="shared" si="9"/>
        <v>0</v>
      </c>
      <c r="N33" s="161" t="s">
        <v>33</v>
      </c>
    </row>
    <row r="34" spans="1:14" s="137" customFormat="1" ht="24.75" customHeight="1" x14ac:dyDescent="0.35">
      <c r="A34" s="160" t="s">
        <v>315</v>
      </c>
      <c r="B34" s="159">
        <f>SUM(B13:B33)</f>
        <v>443</v>
      </c>
      <c r="C34" s="159">
        <f t="shared" ref="C34:L34" si="11">SUM(C13:C33)</f>
        <v>355</v>
      </c>
      <c r="D34" s="159">
        <f t="shared" si="11"/>
        <v>0</v>
      </c>
      <c r="E34" s="159">
        <f t="shared" si="11"/>
        <v>798</v>
      </c>
      <c r="F34" s="159">
        <f t="shared" si="11"/>
        <v>1448</v>
      </c>
      <c r="G34" s="159">
        <f t="shared" si="11"/>
        <v>466</v>
      </c>
      <c r="H34" s="159">
        <f t="shared" si="11"/>
        <v>2</v>
      </c>
      <c r="I34" s="159">
        <f t="shared" si="11"/>
        <v>1916</v>
      </c>
      <c r="J34" s="159">
        <f t="shared" si="11"/>
        <v>1891</v>
      </c>
      <c r="K34" s="159">
        <f t="shared" si="11"/>
        <v>821</v>
      </c>
      <c r="L34" s="159">
        <f t="shared" si="11"/>
        <v>2</v>
      </c>
      <c r="M34" s="159">
        <f>SUM(M13:M33)</f>
        <v>2714</v>
      </c>
      <c r="N34" s="158" t="s">
        <v>316</v>
      </c>
    </row>
    <row r="35" spans="1:14" ht="24" customHeight="1" x14ac:dyDescent="0.35">
      <c r="A35" s="133"/>
      <c r="N35" s="133"/>
    </row>
    <row r="36" spans="1:14" ht="24" customHeight="1" x14ac:dyDescent="0.35">
      <c r="A36" s="133"/>
      <c r="N36" s="133"/>
    </row>
    <row r="37" spans="1:14" ht="24" customHeight="1" x14ac:dyDescent="0.35">
      <c r="A37" s="133"/>
      <c r="N37" s="133"/>
    </row>
    <row r="38" spans="1:14" ht="24" customHeight="1" x14ac:dyDescent="0.35">
      <c r="A38" s="133"/>
      <c r="N38" s="133"/>
    </row>
    <row r="39" spans="1:14" ht="24" customHeight="1" x14ac:dyDescent="0.35">
      <c r="A39" s="133"/>
      <c r="N39" s="133"/>
    </row>
    <row r="40" spans="1:14" ht="29.25" customHeight="1" x14ac:dyDescent="0.35"/>
    <row r="42" spans="1:14" ht="39.4" x14ac:dyDescent="0.35">
      <c r="E42" s="16" t="s">
        <v>122</v>
      </c>
      <c r="F42" s="16" t="s">
        <v>121</v>
      </c>
      <c r="G42" s="16"/>
      <c r="H42" s="137"/>
      <c r="I42" s="137"/>
    </row>
    <row r="43" spans="1:14" ht="13.15" x14ac:dyDescent="0.35">
      <c r="E43" s="156">
        <f>SUM(E13)</f>
        <v>49</v>
      </c>
      <c r="F43" s="156">
        <f t="shared" ref="F43:F55" si="12">SUM(I13)</f>
        <v>146</v>
      </c>
      <c r="G43" s="370" t="s">
        <v>177</v>
      </c>
      <c r="H43" s="137"/>
      <c r="I43" s="137"/>
    </row>
    <row r="44" spans="1:14" ht="13.15" x14ac:dyDescent="0.35">
      <c r="E44" s="156">
        <f t="shared" ref="E44:E55" si="13">SUM(E14)</f>
        <v>14</v>
      </c>
      <c r="F44" s="157">
        <f t="shared" si="12"/>
        <v>24</v>
      </c>
      <c r="G44" s="371" t="s">
        <v>176</v>
      </c>
      <c r="H44" s="316"/>
      <c r="I44" s="137"/>
    </row>
    <row r="45" spans="1:14" ht="13.15" x14ac:dyDescent="0.35">
      <c r="E45" s="157">
        <f t="shared" si="13"/>
        <v>7</v>
      </c>
      <c r="F45" s="157">
        <f t="shared" si="12"/>
        <v>11</v>
      </c>
      <c r="G45" s="371" t="s">
        <v>175</v>
      </c>
      <c r="H45" s="317"/>
      <c r="I45" s="137"/>
    </row>
    <row r="46" spans="1:14" ht="13.15" x14ac:dyDescent="0.35">
      <c r="E46" s="157">
        <f t="shared" si="13"/>
        <v>23</v>
      </c>
      <c r="F46" s="157">
        <f t="shared" si="12"/>
        <v>16</v>
      </c>
      <c r="G46" s="371" t="s">
        <v>174</v>
      </c>
      <c r="H46" s="316"/>
      <c r="I46" s="137"/>
    </row>
    <row r="47" spans="1:14" ht="13.15" x14ac:dyDescent="0.35">
      <c r="E47" s="157">
        <f t="shared" si="13"/>
        <v>13</v>
      </c>
      <c r="F47" s="157">
        <f t="shared" si="12"/>
        <v>71</v>
      </c>
      <c r="G47" s="371" t="s">
        <v>131</v>
      </c>
      <c r="H47" s="317"/>
      <c r="I47" s="137"/>
    </row>
    <row r="48" spans="1:14" ht="13.15" x14ac:dyDescent="0.35">
      <c r="A48" s="129"/>
      <c r="E48" s="157">
        <f t="shared" si="13"/>
        <v>19</v>
      </c>
      <c r="F48" s="157">
        <f t="shared" si="12"/>
        <v>91</v>
      </c>
      <c r="G48" s="371" t="s">
        <v>130</v>
      </c>
      <c r="H48" s="316"/>
      <c r="I48" s="137"/>
      <c r="N48" s="129"/>
    </row>
    <row r="49" spans="1:14" ht="13.15" x14ac:dyDescent="0.35">
      <c r="A49" s="129"/>
      <c r="E49" s="157">
        <f t="shared" si="13"/>
        <v>16</v>
      </c>
      <c r="F49" s="157">
        <f t="shared" si="12"/>
        <v>129</v>
      </c>
      <c r="G49" s="371" t="s">
        <v>129</v>
      </c>
      <c r="H49" s="317"/>
      <c r="I49" s="137"/>
      <c r="N49" s="129"/>
    </row>
    <row r="50" spans="1:14" ht="13.15" x14ac:dyDescent="0.35">
      <c r="A50" s="129"/>
      <c r="E50" s="157">
        <f t="shared" si="13"/>
        <v>15</v>
      </c>
      <c r="F50" s="157">
        <f t="shared" si="12"/>
        <v>172</v>
      </c>
      <c r="G50" s="371" t="s">
        <v>128</v>
      </c>
      <c r="H50" s="316"/>
      <c r="I50" s="137"/>
      <c r="N50" s="129"/>
    </row>
    <row r="51" spans="1:14" ht="13.15" x14ac:dyDescent="0.35">
      <c r="A51" s="129"/>
      <c r="E51" s="157">
        <f t="shared" si="13"/>
        <v>20</v>
      </c>
      <c r="F51" s="157">
        <f t="shared" si="12"/>
        <v>189</v>
      </c>
      <c r="G51" s="371" t="s">
        <v>127</v>
      </c>
      <c r="H51" s="317"/>
      <c r="I51" s="137"/>
      <c r="N51" s="129"/>
    </row>
    <row r="52" spans="1:14" ht="13.15" x14ac:dyDescent="0.35">
      <c r="A52" s="129"/>
      <c r="E52" s="157">
        <f t="shared" si="13"/>
        <v>30</v>
      </c>
      <c r="F52" s="157">
        <f t="shared" si="12"/>
        <v>162</v>
      </c>
      <c r="G52" s="371" t="s">
        <v>173</v>
      </c>
      <c r="H52" s="316"/>
      <c r="I52" s="137"/>
      <c r="N52" s="129"/>
    </row>
    <row r="53" spans="1:14" ht="13.15" x14ac:dyDescent="0.35">
      <c r="A53" s="129"/>
      <c r="E53" s="157">
        <f t="shared" si="13"/>
        <v>30</v>
      </c>
      <c r="F53" s="157">
        <f t="shared" si="12"/>
        <v>177</v>
      </c>
      <c r="G53" s="371" t="s">
        <v>172</v>
      </c>
      <c r="H53" s="317"/>
      <c r="I53" s="137"/>
      <c r="N53" s="129"/>
    </row>
    <row r="54" spans="1:14" ht="13.15" x14ac:dyDescent="0.35">
      <c r="A54" s="129"/>
      <c r="E54" s="157">
        <f t="shared" si="13"/>
        <v>47</v>
      </c>
      <c r="F54" s="157">
        <f t="shared" si="12"/>
        <v>137</v>
      </c>
      <c r="G54" s="371" t="s">
        <v>171</v>
      </c>
      <c r="H54" s="316"/>
      <c r="I54" s="137"/>
      <c r="N54" s="129"/>
    </row>
    <row r="55" spans="1:14" ht="13.15" x14ac:dyDescent="0.35">
      <c r="A55" s="129"/>
      <c r="E55" s="157">
        <f t="shared" si="13"/>
        <v>61</v>
      </c>
      <c r="F55" s="157">
        <f t="shared" si="12"/>
        <v>126</v>
      </c>
      <c r="G55" s="371" t="s">
        <v>170</v>
      </c>
      <c r="H55" s="317"/>
      <c r="I55" s="137"/>
      <c r="N55" s="129"/>
    </row>
    <row r="56" spans="1:14" ht="13.15" x14ac:dyDescent="0.35">
      <c r="A56" s="129"/>
      <c r="E56" s="156">
        <f>SUM(E26:E33)</f>
        <v>454</v>
      </c>
      <c r="F56" s="156">
        <f>SUM(I26:I33)</f>
        <v>465</v>
      </c>
      <c r="G56" s="370" t="s">
        <v>169</v>
      </c>
      <c r="H56" s="316"/>
      <c r="I56" s="137"/>
      <c r="N56" s="129"/>
    </row>
    <row r="57" spans="1:14" ht="13.15" x14ac:dyDescent="0.35">
      <c r="E57" s="157"/>
      <c r="F57" s="157"/>
      <c r="G57" s="157"/>
    </row>
    <row r="58" spans="1:14" ht="13.15" x14ac:dyDescent="0.35">
      <c r="E58" s="156">
        <f>SUM(E43:E57)</f>
        <v>798</v>
      </c>
      <c r="F58" s="156">
        <f>SUM(F43:F57)</f>
        <v>1916</v>
      </c>
      <c r="G58" s="156">
        <f>SUM(E58:F58)</f>
        <v>2714</v>
      </c>
    </row>
  </sheetData>
  <mergeCells count="16">
    <mergeCell ref="J6:J7"/>
    <mergeCell ref="K6:K7"/>
    <mergeCell ref="A2:N2"/>
    <mergeCell ref="A3:N3"/>
    <mergeCell ref="A5:A7"/>
    <mergeCell ref="B5:E5"/>
    <mergeCell ref="F5:I5"/>
    <mergeCell ref="J5:M5"/>
    <mergeCell ref="N5:N7"/>
    <mergeCell ref="B6:B7"/>
    <mergeCell ref="C6:C7"/>
    <mergeCell ref="M6:M7"/>
    <mergeCell ref="E6:E7"/>
    <mergeCell ref="F6:F7"/>
    <mergeCell ref="G6:G7"/>
    <mergeCell ref="I6:I7"/>
  </mergeCells>
  <printOptions horizontalCentered="1" verticalCentered="1"/>
  <pageMargins left="0" right="0" top="0" bottom="0" header="0" footer="0"/>
  <pageSetup paperSize="9" scale="89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72"/>
  <sheetViews>
    <sheetView rightToLeft="1" tabSelected="1" view="pageBreakPreview" topLeftCell="L5" zoomScaleNormal="100" zoomScaleSheetLayoutView="100" workbookViewId="0">
      <selection activeCell="G5" sqref="G5"/>
    </sheetView>
  </sheetViews>
  <sheetFormatPr defaultColWidth="9.1328125" defaultRowHeight="13.15" x14ac:dyDescent="0.35"/>
  <cols>
    <col min="1" max="1" width="11" style="182" bestFit="1" customWidth="1"/>
    <col min="2" max="2" width="34.86328125" style="186" customWidth="1"/>
    <col min="3" max="13" width="7" style="185" customWidth="1"/>
    <col min="14" max="14" width="7.265625" style="185" customWidth="1"/>
    <col min="15" max="15" width="38.1328125" style="184" customWidth="1"/>
    <col min="16" max="16" width="10.73046875" style="182" bestFit="1" customWidth="1"/>
    <col min="17" max="16228" width="9.1328125" style="182"/>
    <col min="16229" max="16230" width="9.1328125" style="182" customWidth="1"/>
    <col min="16231" max="16384" width="9.1328125" style="182"/>
  </cols>
  <sheetData>
    <row r="1" spans="1:16" s="53" customFormat="1" ht="17.649999999999999" x14ac:dyDescent="0.35">
      <c r="A1" s="401" t="s">
        <v>270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</row>
    <row r="2" spans="1:16" s="53" customFormat="1" ht="17.25" x14ac:dyDescent="0.35">
      <c r="A2" s="402" t="s">
        <v>269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</row>
    <row r="3" spans="1:16" s="129" customFormat="1" ht="15" x14ac:dyDescent="0.35">
      <c r="A3" s="403">
        <v>2023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</row>
    <row r="4" spans="1:16" s="129" customFormat="1" ht="15" x14ac:dyDescent="0.35">
      <c r="A4" s="14" t="s">
        <v>268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P4" s="39" t="s">
        <v>267</v>
      </c>
    </row>
    <row r="5" spans="1:16" s="129" customFormat="1" ht="26.25" customHeight="1" x14ac:dyDescent="0.35">
      <c r="A5" s="404" t="s">
        <v>266</v>
      </c>
      <c r="B5" s="405"/>
      <c r="C5" s="410" t="s">
        <v>265</v>
      </c>
      <c r="D5" s="411"/>
      <c r="E5" s="411"/>
      <c r="F5" s="412"/>
      <c r="G5" s="410" t="s">
        <v>264</v>
      </c>
      <c r="H5" s="411"/>
      <c r="I5" s="411"/>
      <c r="J5" s="412"/>
      <c r="K5" s="413" t="s">
        <v>45</v>
      </c>
      <c r="L5" s="414"/>
      <c r="M5" s="414"/>
      <c r="N5" s="415"/>
      <c r="O5" s="416" t="s">
        <v>263</v>
      </c>
      <c r="P5" s="417"/>
    </row>
    <row r="6" spans="1:16" s="152" customFormat="1" ht="15" customHeight="1" x14ac:dyDescent="0.35">
      <c r="A6" s="406"/>
      <c r="B6" s="407"/>
      <c r="C6" s="399" t="s">
        <v>67</v>
      </c>
      <c r="D6" s="399" t="s">
        <v>65</v>
      </c>
      <c r="E6" s="16"/>
      <c r="F6" s="397" t="s">
        <v>161</v>
      </c>
      <c r="G6" s="399" t="s">
        <v>67</v>
      </c>
      <c r="H6" s="399" t="s">
        <v>65</v>
      </c>
      <c r="I6" s="16"/>
      <c r="J6" s="397" t="s">
        <v>161</v>
      </c>
      <c r="K6" s="399" t="s">
        <v>67</v>
      </c>
      <c r="L6" s="399" t="s">
        <v>65</v>
      </c>
      <c r="M6" s="16"/>
      <c r="N6" s="397" t="s">
        <v>64</v>
      </c>
      <c r="O6" s="418"/>
      <c r="P6" s="419"/>
    </row>
    <row r="7" spans="1:16" s="137" customFormat="1" ht="24.75" customHeight="1" x14ac:dyDescent="0.35">
      <c r="A7" s="408"/>
      <c r="B7" s="409"/>
      <c r="C7" s="400"/>
      <c r="D7" s="400"/>
      <c r="E7" s="276" t="s">
        <v>339</v>
      </c>
      <c r="F7" s="398"/>
      <c r="G7" s="400"/>
      <c r="H7" s="400"/>
      <c r="I7" s="276" t="s">
        <v>339</v>
      </c>
      <c r="J7" s="398"/>
      <c r="K7" s="400"/>
      <c r="L7" s="400"/>
      <c r="M7" s="276" t="s">
        <v>339</v>
      </c>
      <c r="N7" s="398" t="s">
        <v>63</v>
      </c>
      <c r="O7" s="420"/>
      <c r="P7" s="421"/>
    </row>
    <row r="8" spans="1:16" s="137" customFormat="1" ht="21" customHeight="1" thickBot="1" x14ac:dyDescent="0.4">
      <c r="A8" s="253" t="s">
        <v>262</v>
      </c>
      <c r="B8" s="348" t="s">
        <v>261</v>
      </c>
      <c r="C8" s="372">
        <v>19</v>
      </c>
      <c r="D8" s="372">
        <v>15</v>
      </c>
      <c r="E8" s="372">
        <v>0</v>
      </c>
      <c r="F8" s="373">
        <f>C8+D8+E8</f>
        <v>34</v>
      </c>
      <c r="G8" s="372">
        <v>18</v>
      </c>
      <c r="H8" s="372">
        <v>11</v>
      </c>
      <c r="I8" s="372">
        <v>0</v>
      </c>
      <c r="J8" s="373">
        <f t="shared" ref="J8:J27" si="0">G8+H8+I8</f>
        <v>29</v>
      </c>
      <c r="K8" s="374">
        <f t="shared" ref="K8:K26" si="1">G8+C8</f>
        <v>37</v>
      </c>
      <c r="L8" s="374">
        <f t="shared" ref="L8:M26" si="2">H8+D8</f>
        <v>26</v>
      </c>
      <c r="M8" s="374">
        <f t="shared" si="2"/>
        <v>0</v>
      </c>
      <c r="N8" s="375">
        <f>L8+K8+M8</f>
        <v>63</v>
      </c>
      <c r="O8" s="335" t="s">
        <v>317</v>
      </c>
      <c r="P8" s="253" t="s">
        <v>262</v>
      </c>
    </row>
    <row r="9" spans="1:16" s="137" customFormat="1" ht="21" customHeight="1" thickTop="1" thickBot="1" x14ac:dyDescent="0.4">
      <c r="A9" s="254" t="s">
        <v>260</v>
      </c>
      <c r="B9" s="337" t="s">
        <v>259</v>
      </c>
      <c r="C9" s="376">
        <v>58</v>
      </c>
      <c r="D9" s="376">
        <v>56</v>
      </c>
      <c r="E9" s="377">
        <v>0</v>
      </c>
      <c r="F9" s="378">
        <f t="shared" ref="F9:F26" si="3">C9+D9+E9</f>
        <v>114</v>
      </c>
      <c r="G9" s="376">
        <v>171</v>
      </c>
      <c r="H9" s="376">
        <v>117</v>
      </c>
      <c r="I9" s="377">
        <v>0</v>
      </c>
      <c r="J9" s="378">
        <f t="shared" si="0"/>
        <v>288</v>
      </c>
      <c r="K9" s="379">
        <f t="shared" si="1"/>
        <v>229</v>
      </c>
      <c r="L9" s="379">
        <f t="shared" si="2"/>
        <v>173</v>
      </c>
      <c r="M9" s="377">
        <f t="shared" si="2"/>
        <v>0</v>
      </c>
      <c r="N9" s="376">
        <f t="shared" ref="N9:N27" si="4">L9+K9+M9</f>
        <v>402</v>
      </c>
      <c r="O9" s="336" t="s">
        <v>318</v>
      </c>
      <c r="P9" s="254" t="s">
        <v>260</v>
      </c>
    </row>
    <row r="10" spans="1:16" s="137" customFormat="1" ht="27" thickTop="1" thickBot="1" x14ac:dyDescent="0.4">
      <c r="A10" s="253" t="s">
        <v>258</v>
      </c>
      <c r="B10" s="348" t="s">
        <v>257</v>
      </c>
      <c r="C10" s="380">
        <v>5</v>
      </c>
      <c r="D10" s="380">
        <v>3</v>
      </c>
      <c r="E10" s="372">
        <v>0</v>
      </c>
      <c r="F10" s="373">
        <f t="shared" si="3"/>
        <v>8</v>
      </c>
      <c r="G10" s="380">
        <v>3</v>
      </c>
      <c r="H10" s="380">
        <v>4</v>
      </c>
      <c r="I10" s="372">
        <v>0</v>
      </c>
      <c r="J10" s="373">
        <f t="shared" si="0"/>
        <v>7</v>
      </c>
      <c r="K10" s="374">
        <f t="shared" si="1"/>
        <v>8</v>
      </c>
      <c r="L10" s="375">
        <f t="shared" si="2"/>
        <v>7</v>
      </c>
      <c r="M10" s="374">
        <f t="shared" si="2"/>
        <v>0</v>
      </c>
      <c r="N10" s="375">
        <f t="shared" si="4"/>
        <v>15</v>
      </c>
      <c r="O10" s="335" t="s">
        <v>363</v>
      </c>
      <c r="P10" s="253" t="s">
        <v>258</v>
      </c>
    </row>
    <row r="11" spans="1:16" s="137" customFormat="1" ht="20.25" customHeight="1" thickTop="1" thickBot="1" x14ac:dyDescent="0.4">
      <c r="A11" s="254" t="s">
        <v>256</v>
      </c>
      <c r="B11" s="337" t="s">
        <v>255</v>
      </c>
      <c r="C11" s="376">
        <v>31</v>
      </c>
      <c r="D11" s="376">
        <v>34</v>
      </c>
      <c r="E11" s="376">
        <v>0</v>
      </c>
      <c r="F11" s="378">
        <f t="shared" si="3"/>
        <v>65</v>
      </c>
      <c r="G11" s="376">
        <v>79</v>
      </c>
      <c r="H11" s="376">
        <v>24</v>
      </c>
      <c r="I11" s="376">
        <v>0</v>
      </c>
      <c r="J11" s="378">
        <f t="shared" si="0"/>
        <v>103</v>
      </c>
      <c r="K11" s="379">
        <f t="shared" si="1"/>
        <v>110</v>
      </c>
      <c r="L11" s="376">
        <f t="shared" si="2"/>
        <v>58</v>
      </c>
      <c r="M11" s="376">
        <f t="shared" si="2"/>
        <v>0</v>
      </c>
      <c r="N11" s="376">
        <f t="shared" si="4"/>
        <v>168</v>
      </c>
      <c r="O11" s="336" t="s">
        <v>319</v>
      </c>
      <c r="P11" s="254" t="s">
        <v>256</v>
      </c>
    </row>
    <row r="12" spans="1:16" s="137" customFormat="1" ht="20.25" customHeight="1" thickTop="1" thickBot="1" x14ac:dyDescent="0.4">
      <c r="A12" s="253" t="s">
        <v>254</v>
      </c>
      <c r="B12" s="348" t="s">
        <v>253</v>
      </c>
      <c r="C12" s="380">
        <v>3</v>
      </c>
      <c r="D12" s="380">
        <v>17</v>
      </c>
      <c r="E12" s="372">
        <v>0</v>
      </c>
      <c r="F12" s="373">
        <f t="shared" si="3"/>
        <v>20</v>
      </c>
      <c r="G12" s="380">
        <v>36</v>
      </c>
      <c r="H12" s="380">
        <v>24</v>
      </c>
      <c r="I12" s="372">
        <v>0</v>
      </c>
      <c r="J12" s="373">
        <f t="shared" si="0"/>
        <v>60</v>
      </c>
      <c r="K12" s="374">
        <f t="shared" si="1"/>
        <v>39</v>
      </c>
      <c r="L12" s="375">
        <f t="shared" si="2"/>
        <v>41</v>
      </c>
      <c r="M12" s="374">
        <f t="shared" si="2"/>
        <v>0</v>
      </c>
      <c r="N12" s="375">
        <f t="shared" si="4"/>
        <v>80</v>
      </c>
      <c r="O12" s="335" t="s">
        <v>320</v>
      </c>
      <c r="P12" s="253" t="s">
        <v>254</v>
      </c>
    </row>
    <row r="13" spans="1:16" s="137" customFormat="1" ht="20.25" customHeight="1" thickTop="1" thickBot="1" x14ac:dyDescent="0.4">
      <c r="A13" s="254" t="s">
        <v>345</v>
      </c>
      <c r="B13" s="337" t="s">
        <v>347</v>
      </c>
      <c r="C13" s="376">
        <v>1</v>
      </c>
      <c r="D13" s="376">
        <v>0</v>
      </c>
      <c r="E13" s="376">
        <v>0</v>
      </c>
      <c r="F13" s="378">
        <f t="shared" si="3"/>
        <v>1</v>
      </c>
      <c r="G13" s="376">
        <v>0</v>
      </c>
      <c r="H13" s="376">
        <v>0</v>
      </c>
      <c r="I13" s="376">
        <v>0</v>
      </c>
      <c r="J13" s="378">
        <f t="shared" si="0"/>
        <v>0</v>
      </c>
      <c r="K13" s="376">
        <f t="shared" ref="K13" si="5">G13+C13</f>
        <v>1</v>
      </c>
      <c r="L13" s="376">
        <f t="shared" ref="L13" si="6">H13+D13</f>
        <v>0</v>
      </c>
      <c r="M13" s="376">
        <f t="shared" si="2"/>
        <v>0</v>
      </c>
      <c r="N13" s="376">
        <f t="shared" si="4"/>
        <v>1</v>
      </c>
      <c r="O13" s="336" t="s">
        <v>346</v>
      </c>
      <c r="P13" s="254" t="s">
        <v>345</v>
      </c>
    </row>
    <row r="14" spans="1:16" s="137" customFormat="1" ht="20.25" customHeight="1" thickTop="1" thickBot="1" x14ac:dyDescent="0.4">
      <c r="A14" s="332" t="s">
        <v>252</v>
      </c>
      <c r="B14" s="342" t="s">
        <v>251</v>
      </c>
      <c r="C14" s="380">
        <v>127</v>
      </c>
      <c r="D14" s="380">
        <v>87</v>
      </c>
      <c r="E14" s="380">
        <v>0</v>
      </c>
      <c r="F14" s="373">
        <f t="shared" si="3"/>
        <v>214</v>
      </c>
      <c r="G14" s="380">
        <v>581</v>
      </c>
      <c r="H14" s="380">
        <v>121</v>
      </c>
      <c r="I14" s="380">
        <v>0</v>
      </c>
      <c r="J14" s="373">
        <f t="shared" si="0"/>
        <v>702</v>
      </c>
      <c r="K14" s="380">
        <f t="shared" si="1"/>
        <v>708</v>
      </c>
      <c r="L14" s="375">
        <f t="shared" si="2"/>
        <v>208</v>
      </c>
      <c r="M14" s="380">
        <f t="shared" si="2"/>
        <v>0</v>
      </c>
      <c r="N14" s="375">
        <f t="shared" si="4"/>
        <v>916</v>
      </c>
      <c r="O14" s="344" t="s">
        <v>321</v>
      </c>
      <c r="P14" s="332" t="s">
        <v>252</v>
      </c>
    </row>
    <row r="15" spans="1:16" s="137" customFormat="1" ht="20.25" customHeight="1" thickTop="1" thickBot="1" x14ac:dyDescent="0.4">
      <c r="A15" s="333" t="s">
        <v>250</v>
      </c>
      <c r="B15" s="337" t="s">
        <v>249</v>
      </c>
      <c r="C15" s="377">
        <v>50</v>
      </c>
      <c r="D15" s="377">
        <v>50</v>
      </c>
      <c r="E15" s="377">
        <v>0</v>
      </c>
      <c r="F15" s="378">
        <f t="shared" si="3"/>
        <v>100</v>
      </c>
      <c r="G15" s="377">
        <v>89</v>
      </c>
      <c r="H15" s="377">
        <v>43</v>
      </c>
      <c r="I15" s="377">
        <v>0</v>
      </c>
      <c r="J15" s="378">
        <f t="shared" si="0"/>
        <v>132</v>
      </c>
      <c r="K15" s="377">
        <f t="shared" si="1"/>
        <v>139</v>
      </c>
      <c r="L15" s="376">
        <f t="shared" si="2"/>
        <v>93</v>
      </c>
      <c r="M15" s="377">
        <f t="shared" si="2"/>
        <v>0</v>
      </c>
      <c r="N15" s="376">
        <f t="shared" si="4"/>
        <v>232</v>
      </c>
      <c r="O15" s="343" t="s">
        <v>322</v>
      </c>
      <c r="P15" s="333" t="s">
        <v>250</v>
      </c>
    </row>
    <row r="16" spans="1:16" s="137" customFormat="1" ht="20.25" customHeight="1" thickTop="1" thickBot="1" x14ac:dyDescent="0.4">
      <c r="A16" s="332" t="s">
        <v>248</v>
      </c>
      <c r="B16" s="342" t="s">
        <v>247</v>
      </c>
      <c r="C16" s="380">
        <v>22</v>
      </c>
      <c r="D16" s="380">
        <v>12</v>
      </c>
      <c r="E16" s="380">
        <v>0</v>
      </c>
      <c r="F16" s="373">
        <f t="shared" si="3"/>
        <v>34</v>
      </c>
      <c r="G16" s="380">
        <v>27</v>
      </c>
      <c r="H16" s="380">
        <v>7</v>
      </c>
      <c r="I16" s="380">
        <v>0</v>
      </c>
      <c r="J16" s="373">
        <f t="shared" si="0"/>
        <v>34</v>
      </c>
      <c r="K16" s="380">
        <f t="shared" si="1"/>
        <v>49</v>
      </c>
      <c r="L16" s="375">
        <f t="shared" si="2"/>
        <v>19</v>
      </c>
      <c r="M16" s="380">
        <f t="shared" si="2"/>
        <v>0</v>
      </c>
      <c r="N16" s="375">
        <f t="shared" si="4"/>
        <v>68</v>
      </c>
      <c r="O16" s="344" t="s">
        <v>323</v>
      </c>
      <c r="P16" s="332" t="s">
        <v>248</v>
      </c>
    </row>
    <row r="17" spans="1:17" s="137" customFormat="1" ht="13.9" thickTop="1" thickBot="1" x14ac:dyDescent="0.4">
      <c r="A17" s="333" t="s">
        <v>246</v>
      </c>
      <c r="B17" s="337" t="s">
        <v>245</v>
      </c>
      <c r="C17" s="377">
        <v>1</v>
      </c>
      <c r="D17" s="377">
        <v>2</v>
      </c>
      <c r="E17" s="377">
        <v>0</v>
      </c>
      <c r="F17" s="378">
        <f t="shared" si="3"/>
        <v>3</v>
      </c>
      <c r="G17" s="377">
        <v>1</v>
      </c>
      <c r="H17" s="377">
        <v>2</v>
      </c>
      <c r="I17" s="377">
        <v>0</v>
      </c>
      <c r="J17" s="378">
        <f t="shared" si="0"/>
        <v>3</v>
      </c>
      <c r="K17" s="377">
        <f t="shared" si="1"/>
        <v>2</v>
      </c>
      <c r="L17" s="376">
        <f t="shared" si="2"/>
        <v>4</v>
      </c>
      <c r="M17" s="377">
        <f t="shared" si="2"/>
        <v>0</v>
      </c>
      <c r="N17" s="376">
        <f t="shared" si="4"/>
        <v>6</v>
      </c>
      <c r="O17" s="345" t="s">
        <v>324</v>
      </c>
      <c r="P17" s="333" t="s">
        <v>246</v>
      </c>
    </row>
    <row r="18" spans="1:17" s="137" customFormat="1" ht="21" thickTop="1" thickBot="1" x14ac:dyDescent="0.4">
      <c r="A18" s="332" t="s">
        <v>243</v>
      </c>
      <c r="B18" s="342" t="s">
        <v>244</v>
      </c>
      <c r="C18" s="380">
        <v>1</v>
      </c>
      <c r="D18" s="380">
        <v>2</v>
      </c>
      <c r="E18" s="380">
        <v>0</v>
      </c>
      <c r="F18" s="373">
        <f t="shared" si="3"/>
        <v>3</v>
      </c>
      <c r="G18" s="380">
        <v>6</v>
      </c>
      <c r="H18" s="380">
        <v>2</v>
      </c>
      <c r="I18" s="380">
        <v>0</v>
      </c>
      <c r="J18" s="373">
        <f t="shared" si="0"/>
        <v>8</v>
      </c>
      <c r="K18" s="380">
        <f t="shared" si="1"/>
        <v>7</v>
      </c>
      <c r="L18" s="375">
        <f t="shared" si="2"/>
        <v>4</v>
      </c>
      <c r="M18" s="380">
        <f t="shared" si="2"/>
        <v>0</v>
      </c>
      <c r="N18" s="375">
        <f t="shared" si="4"/>
        <v>11</v>
      </c>
      <c r="O18" s="396" t="s">
        <v>325</v>
      </c>
      <c r="P18" s="332" t="s">
        <v>243</v>
      </c>
    </row>
    <row r="19" spans="1:17" s="137" customFormat="1" ht="13.9" thickTop="1" thickBot="1" x14ac:dyDescent="0.4">
      <c r="A19" s="333" t="s">
        <v>241</v>
      </c>
      <c r="B19" s="337" t="s">
        <v>242</v>
      </c>
      <c r="C19" s="377">
        <v>8</v>
      </c>
      <c r="D19" s="377">
        <v>9</v>
      </c>
      <c r="E19" s="377">
        <v>0</v>
      </c>
      <c r="F19" s="378">
        <f t="shared" si="3"/>
        <v>17</v>
      </c>
      <c r="G19" s="377">
        <v>13</v>
      </c>
      <c r="H19" s="377">
        <v>16</v>
      </c>
      <c r="I19" s="377">
        <v>0</v>
      </c>
      <c r="J19" s="378">
        <f t="shared" si="0"/>
        <v>29</v>
      </c>
      <c r="K19" s="377">
        <f t="shared" si="1"/>
        <v>21</v>
      </c>
      <c r="L19" s="376">
        <f t="shared" si="2"/>
        <v>25</v>
      </c>
      <c r="M19" s="377">
        <f t="shared" si="2"/>
        <v>0</v>
      </c>
      <c r="N19" s="376">
        <f t="shared" si="4"/>
        <v>46</v>
      </c>
      <c r="O19" s="345" t="s">
        <v>326</v>
      </c>
      <c r="P19" s="333" t="s">
        <v>241</v>
      </c>
    </row>
    <row r="20" spans="1:17" s="137" customFormat="1" ht="13.9" thickTop="1" thickBot="1" x14ac:dyDescent="0.4">
      <c r="A20" s="331" t="s">
        <v>239</v>
      </c>
      <c r="B20" s="349" t="s">
        <v>240</v>
      </c>
      <c r="C20" s="347">
        <v>0</v>
      </c>
      <c r="D20" s="347">
        <v>0</v>
      </c>
      <c r="E20" s="347">
        <v>0</v>
      </c>
      <c r="F20" s="373">
        <f t="shared" si="3"/>
        <v>0</v>
      </c>
      <c r="G20" s="347">
        <v>0</v>
      </c>
      <c r="H20" s="347">
        <v>1</v>
      </c>
      <c r="I20" s="347">
        <v>0</v>
      </c>
      <c r="J20" s="373">
        <f t="shared" si="0"/>
        <v>1</v>
      </c>
      <c r="K20" s="347">
        <f t="shared" si="1"/>
        <v>0</v>
      </c>
      <c r="L20" s="375">
        <f t="shared" si="2"/>
        <v>1</v>
      </c>
      <c r="M20" s="347">
        <f t="shared" si="2"/>
        <v>0</v>
      </c>
      <c r="N20" s="375">
        <f t="shared" si="4"/>
        <v>1</v>
      </c>
      <c r="O20" s="335" t="s">
        <v>359</v>
      </c>
      <c r="P20" s="331" t="s">
        <v>239</v>
      </c>
      <c r="Q20" s="255"/>
    </row>
    <row r="21" spans="1:17" s="137" customFormat="1" ht="13.9" thickTop="1" thickBot="1" x14ac:dyDescent="0.4">
      <c r="A21" s="333" t="s">
        <v>237</v>
      </c>
      <c r="B21" s="337" t="s">
        <v>238</v>
      </c>
      <c r="C21" s="377">
        <v>9</v>
      </c>
      <c r="D21" s="377">
        <v>10</v>
      </c>
      <c r="E21" s="377">
        <v>0</v>
      </c>
      <c r="F21" s="378">
        <f t="shared" si="3"/>
        <v>19</v>
      </c>
      <c r="G21" s="377">
        <v>41</v>
      </c>
      <c r="H21" s="377">
        <v>13</v>
      </c>
      <c r="I21" s="377">
        <v>0</v>
      </c>
      <c r="J21" s="378">
        <f t="shared" si="0"/>
        <v>54</v>
      </c>
      <c r="K21" s="377">
        <f t="shared" si="1"/>
        <v>50</v>
      </c>
      <c r="L21" s="376">
        <f t="shared" si="2"/>
        <v>23</v>
      </c>
      <c r="M21" s="377">
        <f t="shared" si="2"/>
        <v>0</v>
      </c>
      <c r="N21" s="376">
        <f t="shared" si="4"/>
        <v>73</v>
      </c>
      <c r="O21" s="345" t="s">
        <v>327</v>
      </c>
      <c r="P21" s="333" t="s">
        <v>237</v>
      </c>
    </row>
    <row r="22" spans="1:17" s="137" customFormat="1" ht="21" thickTop="1" thickBot="1" x14ac:dyDescent="0.4">
      <c r="A22" s="332" t="s">
        <v>235</v>
      </c>
      <c r="B22" s="342" t="s">
        <v>236</v>
      </c>
      <c r="C22" s="380">
        <v>9</v>
      </c>
      <c r="D22" s="380">
        <v>8</v>
      </c>
      <c r="E22" s="380">
        <v>0</v>
      </c>
      <c r="F22" s="373">
        <f t="shared" si="3"/>
        <v>17</v>
      </c>
      <c r="G22" s="380">
        <v>23</v>
      </c>
      <c r="H22" s="380">
        <v>19</v>
      </c>
      <c r="I22" s="380">
        <v>2</v>
      </c>
      <c r="J22" s="373">
        <f t="shared" si="0"/>
        <v>44</v>
      </c>
      <c r="K22" s="380">
        <f t="shared" si="1"/>
        <v>32</v>
      </c>
      <c r="L22" s="375">
        <f t="shared" si="2"/>
        <v>27</v>
      </c>
      <c r="M22" s="380">
        <f t="shared" si="2"/>
        <v>2</v>
      </c>
      <c r="N22" s="375">
        <f t="shared" si="4"/>
        <v>61</v>
      </c>
      <c r="O22" s="396" t="s">
        <v>328</v>
      </c>
      <c r="P22" s="332" t="s">
        <v>235</v>
      </c>
    </row>
    <row r="23" spans="1:17" s="137" customFormat="1" ht="27" thickTop="1" thickBot="1" x14ac:dyDescent="0.4">
      <c r="A23" s="334" t="s">
        <v>233</v>
      </c>
      <c r="B23" s="395" t="s">
        <v>234</v>
      </c>
      <c r="C23" s="376">
        <v>40</v>
      </c>
      <c r="D23" s="376">
        <v>35</v>
      </c>
      <c r="E23" s="376">
        <v>0</v>
      </c>
      <c r="F23" s="381">
        <f t="shared" si="3"/>
        <v>75</v>
      </c>
      <c r="G23" s="376">
        <v>30</v>
      </c>
      <c r="H23" s="376">
        <v>26</v>
      </c>
      <c r="I23" s="376">
        <v>0</v>
      </c>
      <c r="J23" s="378">
        <f t="shared" si="0"/>
        <v>56</v>
      </c>
      <c r="K23" s="377">
        <f t="shared" si="1"/>
        <v>70</v>
      </c>
      <c r="L23" s="376">
        <f t="shared" si="2"/>
        <v>61</v>
      </c>
      <c r="M23" s="376">
        <f t="shared" si="2"/>
        <v>0</v>
      </c>
      <c r="N23" s="376">
        <f t="shared" si="4"/>
        <v>131</v>
      </c>
      <c r="O23" s="394" t="s">
        <v>329</v>
      </c>
      <c r="P23" s="334" t="s">
        <v>233</v>
      </c>
    </row>
    <row r="24" spans="1:17" s="137" customFormat="1" ht="27" thickTop="1" thickBot="1" x14ac:dyDescent="0.4">
      <c r="A24" s="253" t="s">
        <v>348</v>
      </c>
      <c r="B24" s="348" t="s">
        <v>350</v>
      </c>
      <c r="C24" s="380">
        <v>1</v>
      </c>
      <c r="D24" s="380">
        <v>1</v>
      </c>
      <c r="E24" s="372">
        <v>0</v>
      </c>
      <c r="F24" s="373">
        <f t="shared" si="3"/>
        <v>2</v>
      </c>
      <c r="G24" s="380">
        <v>2</v>
      </c>
      <c r="H24" s="380">
        <v>0</v>
      </c>
      <c r="I24" s="372">
        <v>0</v>
      </c>
      <c r="J24" s="373">
        <f t="shared" si="0"/>
        <v>2</v>
      </c>
      <c r="K24" s="374">
        <f t="shared" ref="K24" si="7">G24+C24</f>
        <v>3</v>
      </c>
      <c r="L24" s="375">
        <f t="shared" ref="L24" si="8">H24+D24</f>
        <v>1</v>
      </c>
      <c r="M24" s="374">
        <f t="shared" si="2"/>
        <v>0</v>
      </c>
      <c r="N24" s="375">
        <f t="shared" si="4"/>
        <v>4</v>
      </c>
      <c r="O24" s="338" t="s">
        <v>349</v>
      </c>
      <c r="P24" s="330" t="s">
        <v>348</v>
      </c>
    </row>
    <row r="25" spans="1:17" s="137" customFormat="1" ht="13.9" thickTop="1" thickBot="1" x14ac:dyDescent="0.4">
      <c r="A25" s="259" t="s">
        <v>231</v>
      </c>
      <c r="B25" s="350" t="s">
        <v>232</v>
      </c>
      <c r="C25" s="376">
        <v>53</v>
      </c>
      <c r="D25" s="376">
        <v>12</v>
      </c>
      <c r="E25" s="376">
        <v>0</v>
      </c>
      <c r="F25" s="381">
        <f t="shared" si="3"/>
        <v>65</v>
      </c>
      <c r="G25" s="376">
        <v>322</v>
      </c>
      <c r="H25" s="376">
        <v>31</v>
      </c>
      <c r="I25" s="376">
        <v>0</v>
      </c>
      <c r="J25" s="378">
        <f t="shared" si="0"/>
        <v>353</v>
      </c>
      <c r="K25" s="376">
        <f t="shared" si="1"/>
        <v>375</v>
      </c>
      <c r="L25" s="376">
        <f t="shared" si="2"/>
        <v>43</v>
      </c>
      <c r="M25" s="376">
        <f t="shared" si="2"/>
        <v>0</v>
      </c>
      <c r="N25" s="376">
        <f t="shared" si="4"/>
        <v>418</v>
      </c>
      <c r="O25" s="339" t="s">
        <v>330</v>
      </c>
      <c r="P25" s="259" t="s">
        <v>231</v>
      </c>
    </row>
    <row r="26" spans="1:17" s="137" customFormat="1" ht="17.25" customHeight="1" thickTop="1" x14ac:dyDescent="0.35">
      <c r="A26" s="275" t="s">
        <v>333</v>
      </c>
      <c r="B26" s="351" t="s">
        <v>334</v>
      </c>
      <c r="C26" s="382">
        <v>5</v>
      </c>
      <c r="D26" s="382">
        <v>2</v>
      </c>
      <c r="E26" s="382">
        <v>0</v>
      </c>
      <c r="F26" s="383">
        <f t="shared" si="3"/>
        <v>7</v>
      </c>
      <c r="G26" s="382">
        <v>6</v>
      </c>
      <c r="H26" s="382">
        <v>5</v>
      </c>
      <c r="I26" s="382">
        <v>0</v>
      </c>
      <c r="J26" s="384">
        <f t="shared" si="0"/>
        <v>11</v>
      </c>
      <c r="K26" s="382">
        <f t="shared" si="1"/>
        <v>11</v>
      </c>
      <c r="L26" s="385">
        <f t="shared" si="2"/>
        <v>7</v>
      </c>
      <c r="M26" s="382">
        <f t="shared" si="2"/>
        <v>0</v>
      </c>
      <c r="N26" s="385">
        <f t="shared" si="4"/>
        <v>18</v>
      </c>
      <c r="O26" s="340" t="s">
        <v>335</v>
      </c>
      <c r="P26" s="275" t="s">
        <v>333</v>
      </c>
    </row>
    <row r="27" spans="1:17" s="137" customFormat="1" ht="21.75" customHeight="1" x14ac:dyDescent="0.35">
      <c r="A27" s="356"/>
      <c r="B27" s="357" t="s">
        <v>0</v>
      </c>
      <c r="C27" s="386">
        <f>C8+C9+C10+C11+C12+C14+C15+C16+C17+C18+C13+C19+C20+C21+C22+C23+C25+C26+C24</f>
        <v>443</v>
      </c>
      <c r="D27" s="386">
        <f>D8+D9+D10+D11+D12+D14+D15+D16+D17+D24+D13+D18+D19+D20+D21+D22+D23+D25+D26</f>
        <v>355</v>
      </c>
      <c r="E27" s="386">
        <f>E8+E9+E10+E11+E12+E14+E15+E16+E17+E24+E13+E18+E19+E20+E21+E22+E23+E25+E26</f>
        <v>0</v>
      </c>
      <c r="F27" s="386">
        <f>C27+D27+E27</f>
        <v>798</v>
      </c>
      <c r="G27" s="386">
        <f>G8+G9+G10+G11+G12+G14+G15+G16+G17+G24+G13+G18+G19+G20+G21+G22+G23+G25+G26</f>
        <v>1448</v>
      </c>
      <c r="H27" s="386">
        <f>H8+H9+H10+H11+H12+H14+H15+H16+H17+H24+H13+H18+H19+H20+H21+H22+H23+H25+H26</f>
        <v>466</v>
      </c>
      <c r="I27" s="386">
        <f>I8+I9+I10+I11+I12+I14+I15+I16+I17+I24+I13+I18+I19+I20+I21+I22+I23+I25+I26</f>
        <v>2</v>
      </c>
      <c r="J27" s="386">
        <f t="shared" si="0"/>
        <v>1916</v>
      </c>
      <c r="K27" s="386">
        <f>K8+K9+K10+K11+K12+K14+K15+K16+K24+K13+K17+K18+K19+K20+K21+K22+K23+K25+K26</f>
        <v>1891</v>
      </c>
      <c r="L27" s="386">
        <f>L8+L9+L10+L11+L12+L14+L15+L16+L24+L13+L17+L18+L19+L20+L21+L22+L23+L25+L26</f>
        <v>821</v>
      </c>
      <c r="M27" s="386">
        <f>M8+M9+M10+M11+M12+M14+M15+M16+M24+M13+M17+M18+M19+M20+M21+M22+M23+M25+M26</f>
        <v>2</v>
      </c>
      <c r="N27" s="386">
        <f t="shared" si="4"/>
        <v>2714</v>
      </c>
      <c r="O27" s="358" t="s">
        <v>1</v>
      </c>
      <c r="P27" s="356"/>
    </row>
    <row r="28" spans="1:17" ht="51.4" thickBot="1" x14ac:dyDescent="0.4">
      <c r="B28" s="196"/>
      <c r="C28" s="196" t="s">
        <v>223</v>
      </c>
      <c r="D28" s="196" t="s">
        <v>222</v>
      </c>
      <c r="E28" s="196"/>
      <c r="F28" s="1"/>
      <c r="H28" s="193"/>
      <c r="L28" s="346"/>
      <c r="N28" s="184"/>
      <c r="O28" s="182"/>
      <c r="P28" s="191"/>
    </row>
    <row r="29" spans="1:17" s="190" customFormat="1" ht="36" customHeight="1" thickTop="1" thickBot="1" x14ac:dyDescent="0.4">
      <c r="B29" s="188" t="s">
        <v>229</v>
      </c>
      <c r="C29" s="189">
        <f>F9</f>
        <v>114</v>
      </c>
      <c r="D29" s="189">
        <f>J9</f>
        <v>288</v>
      </c>
      <c r="E29" s="189"/>
      <c r="F29" s="188"/>
      <c r="G29" s="193"/>
      <c r="H29" s="193"/>
      <c r="J29" s="193"/>
      <c r="K29" s="193"/>
      <c r="L29" s="346"/>
      <c r="M29" s="193"/>
      <c r="N29" s="192"/>
      <c r="P29" s="191"/>
    </row>
    <row r="30" spans="1:17" s="190" customFormat="1" ht="36" customHeight="1" thickTop="1" x14ac:dyDescent="0.35">
      <c r="B30" s="188" t="s">
        <v>228</v>
      </c>
      <c r="C30" s="189">
        <f>F14</f>
        <v>214</v>
      </c>
      <c r="D30" s="189">
        <f>J14</f>
        <v>702</v>
      </c>
      <c r="E30" s="189"/>
      <c r="F30" s="188"/>
      <c r="G30" s="193"/>
      <c r="H30" s="193"/>
      <c r="I30" s="193"/>
      <c r="J30" s="193"/>
      <c r="K30" s="193"/>
      <c r="L30" s="193"/>
      <c r="M30" s="193"/>
      <c r="N30" s="192"/>
      <c r="P30" s="191"/>
    </row>
    <row r="31" spans="1:17" s="190" customFormat="1" ht="36" customHeight="1" x14ac:dyDescent="0.35">
      <c r="B31" s="188" t="s">
        <v>227</v>
      </c>
      <c r="C31" s="189">
        <f>F11</f>
        <v>65</v>
      </c>
      <c r="D31" s="189">
        <f>J11</f>
        <v>103</v>
      </c>
      <c r="E31" s="189"/>
      <c r="F31" s="188"/>
      <c r="G31" s="193"/>
      <c r="H31" s="193"/>
      <c r="I31" s="193"/>
      <c r="J31" s="193"/>
      <c r="K31" s="193"/>
      <c r="L31" s="193"/>
      <c r="M31" s="193"/>
      <c r="N31" s="192"/>
      <c r="P31" s="191"/>
    </row>
    <row r="32" spans="1:17" s="190" customFormat="1" ht="36" customHeight="1" x14ac:dyDescent="0.35">
      <c r="B32" s="188" t="s">
        <v>226</v>
      </c>
      <c r="C32" s="189">
        <f>F25</f>
        <v>65</v>
      </c>
      <c r="D32" s="189">
        <f>J25</f>
        <v>353</v>
      </c>
      <c r="E32" s="189"/>
      <c r="F32" s="188"/>
      <c r="G32" s="193"/>
      <c r="H32" s="193"/>
      <c r="I32" s="193"/>
      <c r="J32" s="193"/>
      <c r="K32" s="193"/>
      <c r="L32" s="193"/>
      <c r="M32" s="193"/>
      <c r="N32" s="192"/>
      <c r="P32" s="191"/>
    </row>
    <row r="33" spans="2:16" s="190" customFormat="1" ht="36" customHeight="1" x14ac:dyDescent="0.35">
      <c r="B33" s="188" t="s">
        <v>225</v>
      </c>
      <c r="C33" s="189">
        <f>F15</f>
        <v>100</v>
      </c>
      <c r="D33" s="189">
        <f>J15</f>
        <v>132</v>
      </c>
      <c r="E33" s="189"/>
      <c r="F33" s="188"/>
      <c r="G33" s="193"/>
      <c r="H33" s="193"/>
      <c r="I33" s="193"/>
      <c r="J33" s="193"/>
      <c r="K33" s="193"/>
      <c r="L33" s="193"/>
      <c r="M33" s="193"/>
      <c r="N33" s="192"/>
      <c r="P33" s="191"/>
    </row>
    <row r="34" spans="2:16" s="190" customFormat="1" ht="36" customHeight="1" x14ac:dyDescent="0.35">
      <c r="B34" s="188" t="s">
        <v>224</v>
      </c>
      <c r="C34" s="189">
        <f>F19</f>
        <v>17</v>
      </c>
      <c r="D34" s="189">
        <f>J19</f>
        <v>29</v>
      </c>
      <c r="E34" s="189"/>
      <c r="F34" s="196" t="s">
        <v>223</v>
      </c>
      <c r="G34" s="196" t="s">
        <v>222</v>
      </c>
      <c r="H34" s="193"/>
      <c r="I34" s="193"/>
      <c r="J34" s="193"/>
      <c r="K34" s="193"/>
      <c r="L34" s="193"/>
      <c r="M34" s="193"/>
      <c r="N34" s="192"/>
      <c r="P34" s="191"/>
    </row>
    <row r="35" spans="2:16" s="190" customFormat="1" ht="36" customHeight="1" x14ac:dyDescent="0.35">
      <c r="B35" s="188" t="s">
        <v>230</v>
      </c>
      <c r="C35" s="189">
        <f>F23</f>
        <v>75</v>
      </c>
      <c r="D35" s="189">
        <f>J23</f>
        <v>56</v>
      </c>
      <c r="E35" s="189"/>
      <c r="F35" s="137"/>
      <c r="G35" s="193"/>
      <c r="H35" s="193"/>
      <c r="I35" s="193"/>
      <c r="J35" s="193"/>
      <c r="K35" s="193"/>
      <c r="L35" s="193"/>
      <c r="M35" s="193"/>
      <c r="N35" s="192"/>
      <c r="P35" s="191"/>
    </row>
    <row r="36" spans="2:16" s="190" customFormat="1" ht="36" customHeight="1" x14ac:dyDescent="0.35">
      <c r="B36" s="188" t="s">
        <v>221</v>
      </c>
      <c r="C36" s="189">
        <f>SUM(C37:C49)</f>
        <v>148</v>
      </c>
      <c r="D36" s="189">
        <f>SUM(D37:D49)</f>
        <v>253</v>
      </c>
      <c r="E36" s="189"/>
      <c r="F36" s="195">
        <f>SUM(C29:C36)</f>
        <v>798</v>
      </c>
      <c r="G36" s="195">
        <f>SUM(D29:D36)</f>
        <v>1916</v>
      </c>
      <c r="H36" s="195">
        <f>SUM(F36:G36)</f>
        <v>2714</v>
      </c>
      <c r="I36" s="195"/>
      <c r="J36" s="193"/>
      <c r="K36" s="193"/>
      <c r="L36" s="193"/>
      <c r="M36" s="193"/>
      <c r="N36" s="192"/>
      <c r="P36" s="191"/>
    </row>
    <row r="37" spans="2:16" s="190" customFormat="1" ht="36" customHeight="1" x14ac:dyDescent="0.35">
      <c r="B37" s="188" t="s">
        <v>220</v>
      </c>
      <c r="C37" s="189">
        <f>F22</f>
        <v>17</v>
      </c>
      <c r="D37" s="189">
        <f>J22</f>
        <v>44</v>
      </c>
      <c r="E37" s="189"/>
      <c r="F37" s="188"/>
      <c r="G37" s="193"/>
      <c r="H37" s="193"/>
      <c r="I37" s="193"/>
      <c r="J37" s="193"/>
      <c r="K37" s="193"/>
      <c r="L37" s="193"/>
      <c r="M37" s="193"/>
      <c r="N37" s="192"/>
      <c r="P37" s="191"/>
    </row>
    <row r="38" spans="2:16" s="190" customFormat="1" ht="36" customHeight="1" x14ac:dyDescent="0.35">
      <c r="B38" s="188" t="s">
        <v>219</v>
      </c>
      <c r="C38" s="189">
        <f>F16</f>
        <v>34</v>
      </c>
      <c r="D38" s="189">
        <f>J16</f>
        <v>34</v>
      </c>
      <c r="E38" s="189"/>
      <c r="F38" s="188"/>
      <c r="G38" s="193"/>
      <c r="H38" s="193"/>
      <c r="I38" s="193"/>
      <c r="J38" s="193"/>
      <c r="K38" s="193"/>
      <c r="L38" s="193"/>
      <c r="M38" s="193"/>
      <c r="N38" s="192"/>
      <c r="P38" s="191"/>
    </row>
    <row r="39" spans="2:16" s="190" customFormat="1" ht="36" customHeight="1" x14ac:dyDescent="0.35">
      <c r="B39" s="188" t="s">
        <v>218</v>
      </c>
      <c r="C39" s="189">
        <f>F21</f>
        <v>19</v>
      </c>
      <c r="D39" s="189">
        <f>J21</f>
        <v>54</v>
      </c>
      <c r="E39" s="189"/>
      <c r="F39" s="188"/>
      <c r="G39" s="193"/>
      <c r="H39" s="193"/>
      <c r="I39" s="193"/>
      <c r="J39" s="193"/>
      <c r="K39" s="193"/>
      <c r="L39" s="193"/>
      <c r="M39" s="193"/>
      <c r="N39" s="192"/>
      <c r="P39" s="191"/>
    </row>
    <row r="40" spans="2:16" s="190" customFormat="1" ht="36" customHeight="1" x14ac:dyDescent="0.35">
      <c r="B40" s="188" t="s">
        <v>217</v>
      </c>
      <c r="C40" s="194">
        <f>F8</f>
        <v>34</v>
      </c>
      <c r="D40" s="194">
        <f>J8</f>
        <v>29</v>
      </c>
      <c r="E40" s="194"/>
      <c r="F40" s="188"/>
      <c r="G40" s="193"/>
      <c r="H40" s="193"/>
      <c r="I40" s="193"/>
      <c r="J40" s="193"/>
      <c r="K40" s="193"/>
      <c r="L40" s="193"/>
      <c r="M40" s="193"/>
      <c r="N40" s="192"/>
      <c r="P40" s="191"/>
    </row>
    <row r="41" spans="2:16" s="190" customFormat="1" ht="36" customHeight="1" x14ac:dyDescent="0.35">
      <c r="B41" s="188" t="s">
        <v>216</v>
      </c>
      <c r="C41" s="189">
        <f>F12</f>
        <v>20</v>
      </c>
      <c r="D41" s="189">
        <f>J12</f>
        <v>60</v>
      </c>
      <c r="E41" s="189"/>
      <c r="F41" s="188"/>
      <c r="G41" s="193"/>
      <c r="H41" s="193"/>
      <c r="I41" s="193"/>
      <c r="J41" s="193"/>
      <c r="K41" s="193"/>
      <c r="L41" s="193"/>
      <c r="M41" s="193"/>
      <c r="N41" s="192"/>
      <c r="P41" s="191"/>
    </row>
    <row r="42" spans="2:16" s="190" customFormat="1" ht="36" customHeight="1" x14ac:dyDescent="0.35">
      <c r="B42" s="188" t="s">
        <v>215</v>
      </c>
      <c r="C42" s="189">
        <f>F10</f>
        <v>8</v>
      </c>
      <c r="D42" s="189">
        <f>J10</f>
        <v>7</v>
      </c>
      <c r="E42" s="189"/>
      <c r="F42" s="188"/>
      <c r="G42" s="193"/>
      <c r="H42" s="193"/>
      <c r="I42" s="193"/>
      <c r="J42" s="193"/>
      <c r="K42" s="193"/>
      <c r="L42" s="193"/>
      <c r="M42" s="193"/>
      <c r="N42" s="192"/>
      <c r="P42" s="191"/>
    </row>
    <row r="43" spans="2:16" s="190" customFormat="1" ht="36" customHeight="1" x14ac:dyDescent="0.35">
      <c r="B43" s="188" t="s">
        <v>214</v>
      </c>
      <c r="C43" s="189">
        <f>F17</f>
        <v>3</v>
      </c>
      <c r="D43" s="189">
        <f>J17</f>
        <v>3</v>
      </c>
      <c r="E43" s="189"/>
      <c r="F43" s="188"/>
      <c r="G43" s="193"/>
      <c r="H43" s="193"/>
      <c r="I43" s="193"/>
      <c r="J43" s="193"/>
      <c r="K43" s="193"/>
      <c r="L43" s="193"/>
      <c r="M43" s="193"/>
      <c r="N43" s="192"/>
      <c r="P43" s="183"/>
    </row>
    <row r="44" spans="2:16" ht="38.25" x14ac:dyDescent="0.35">
      <c r="B44" s="188" t="s">
        <v>213</v>
      </c>
      <c r="C44" s="189">
        <f>F18</f>
        <v>3</v>
      </c>
      <c r="D44" s="189">
        <f>J18</f>
        <v>8</v>
      </c>
      <c r="E44" s="189"/>
      <c r="F44" s="188"/>
      <c r="N44" s="184"/>
      <c r="O44" s="182"/>
      <c r="P44" s="183"/>
    </row>
    <row r="45" spans="2:16" ht="25.5" x14ac:dyDescent="0.35">
      <c r="B45" s="188" t="s">
        <v>212</v>
      </c>
      <c r="C45" s="189">
        <f>F20</f>
        <v>0</v>
      </c>
      <c r="D45" s="189">
        <f>J20</f>
        <v>1</v>
      </c>
      <c r="E45" s="189"/>
      <c r="F45" s="188"/>
      <c r="N45" s="184"/>
      <c r="O45" s="182"/>
      <c r="P45" s="183"/>
    </row>
    <row r="46" spans="2:16" ht="25.5" x14ac:dyDescent="0.35">
      <c r="B46" s="188" t="str">
        <f>B26 &amp; O26</f>
        <v>رموز لأغراض خاصةCodes for special purposes</v>
      </c>
      <c r="C46" s="189">
        <f>F26</f>
        <v>7</v>
      </c>
      <c r="D46" s="189">
        <f>J26</f>
        <v>11</v>
      </c>
      <c r="E46" s="189"/>
      <c r="F46" s="188"/>
      <c r="N46" s="184"/>
      <c r="O46" s="182"/>
      <c r="P46" s="183"/>
    </row>
    <row r="47" spans="2:16" x14ac:dyDescent="0.35">
      <c r="B47" s="188"/>
      <c r="C47" s="189"/>
      <c r="D47" s="189"/>
      <c r="E47" s="189"/>
      <c r="F47" s="188"/>
      <c r="N47" s="184"/>
      <c r="O47" s="182"/>
      <c r="P47" s="183"/>
    </row>
    <row r="48" spans="2:16" ht="38.25" x14ac:dyDescent="0.35">
      <c r="B48" s="188" t="s">
        <v>351</v>
      </c>
      <c r="C48" s="189">
        <f>F24</f>
        <v>2</v>
      </c>
      <c r="D48" s="189">
        <f>J24</f>
        <v>2</v>
      </c>
      <c r="E48" s="189"/>
      <c r="F48" s="188"/>
      <c r="N48" s="184"/>
      <c r="O48" s="182"/>
      <c r="P48" s="183"/>
    </row>
    <row r="49" spans="2:16" ht="25.5" x14ac:dyDescent="0.35">
      <c r="B49" s="188" t="s">
        <v>352</v>
      </c>
      <c r="C49" s="189">
        <f>F13</f>
        <v>1</v>
      </c>
      <c r="D49" s="189">
        <f>J13</f>
        <v>0</v>
      </c>
      <c r="E49" s="189"/>
      <c r="F49" s="188"/>
      <c r="N49" s="184"/>
      <c r="O49" s="182"/>
      <c r="P49" s="183"/>
    </row>
    <row r="54" spans="2:16" ht="13.5" thickBot="1" x14ac:dyDescent="0.4">
      <c r="B54" s="348" t="s">
        <v>261</v>
      </c>
    </row>
    <row r="55" spans="2:16" ht="13.9" thickTop="1" thickBot="1" x14ac:dyDescent="0.4">
      <c r="B55" s="337" t="s">
        <v>259</v>
      </c>
    </row>
    <row r="56" spans="2:16" ht="27" thickTop="1" thickBot="1" x14ac:dyDescent="0.4">
      <c r="B56" s="348" t="s">
        <v>257</v>
      </c>
    </row>
    <row r="57" spans="2:16" ht="13.9" thickTop="1" thickBot="1" x14ac:dyDescent="0.4">
      <c r="B57" s="337" t="s">
        <v>255</v>
      </c>
    </row>
    <row r="58" spans="2:16" ht="13.9" thickTop="1" thickBot="1" x14ac:dyDescent="0.4">
      <c r="B58" s="348" t="s">
        <v>253</v>
      </c>
    </row>
    <row r="59" spans="2:16" ht="13.9" thickTop="1" thickBot="1" x14ac:dyDescent="0.4">
      <c r="B59" s="337" t="s">
        <v>347</v>
      </c>
    </row>
    <row r="60" spans="2:16" ht="13.9" thickTop="1" thickBot="1" x14ac:dyDescent="0.4">
      <c r="B60" s="342" t="s">
        <v>251</v>
      </c>
    </row>
    <row r="61" spans="2:16" ht="13.9" thickTop="1" thickBot="1" x14ac:dyDescent="0.4">
      <c r="B61" s="337" t="s">
        <v>249</v>
      </c>
    </row>
    <row r="62" spans="2:16" ht="13.9" thickTop="1" thickBot="1" x14ac:dyDescent="0.4">
      <c r="B62" s="342" t="s">
        <v>247</v>
      </c>
    </row>
    <row r="63" spans="2:16" ht="13.9" thickTop="1" thickBot="1" x14ac:dyDescent="0.4">
      <c r="B63" s="337" t="s">
        <v>245</v>
      </c>
    </row>
    <row r="64" spans="2:16" ht="13.9" thickTop="1" thickBot="1" x14ac:dyDescent="0.4">
      <c r="B64" s="342" t="s">
        <v>244</v>
      </c>
    </row>
    <row r="65" spans="2:2" ht="13.9" thickTop="1" thickBot="1" x14ac:dyDescent="0.4">
      <c r="B65" s="337" t="s">
        <v>242</v>
      </c>
    </row>
    <row r="66" spans="2:2" ht="13.9" thickTop="1" thickBot="1" x14ac:dyDescent="0.4">
      <c r="B66" s="349" t="s">
        <v>240</v>
      </c>
    </row>
    <row r="67" spans="2:2" ht="13.9" thickTop="1" thickBot="1" x14ac:dyDescent="0.4">
      <c r="B67" s="337" t="s">
        <v>238</v>
      </c>
    </row>
    <row r="68" spans="2:2" ht="13.9" thickTop="1" thickBot="1" x14ac:dyDescent="0.4">
      <c r="B68" s="342" t="s">
        <v>236</v>
      </c>
    </row>
    <row r="69" spans="2:2" ht="13.9" thickTop="1" thickBot="1" x14ac:dyDescent="0.4">
      <c r="B69" s="341" t="s">
        <v>234</v>
      </c>
    </row>
    <row r="70" spans="2:2" ht="27" thickTop="1" thickBot="1" x14ac:dyDescent="0.4">
      <c r="B70" s="348" t="s">
        <v>350</v>
      </c>
    </row>
    <row r="71" spans="2:2" ht="13.5" thickTop="1" x14ac:dyDescent="0.35">
      <c r="B71" s="350" t="s">
        <v>232</v>
      </c>
    </row>
    <row r="72" spans="2:2" x14ac:dyDescent="0.35">
      <c r="B72" s="351" t="s">
        <v>334</v>
      </c>
    </row>
  </sheetData>
  <mergeCells count="17">
    <mergeCell ref="A1:P1"/>
    <mergeCell ref="A2:P2"/>
    <mergeCell ref="A3:P3"/>
    <mergeCell ref="A5:B7"/>
    <mergeCell ref="C5:F5"/>
    <mergeCell ref="G5:J5"/>
    <mergeCell ref="K5:N5"/>
    <mergeCell ref="O5:P7"/>
    <mergeCell ref="C6:C7"/>
    <mergeCell ref="L6:L7"/>
    <mergeCell ref="N6:N7"/>
    <mergeCell ref="D6:D7"/>
    <mergeCell ref="F6:F7"/>
    <mergeCell ref="G6:G7"/>
    <mergeCell ref="H6:H7"/>
    <mergeCell ref="J6:J7"/>
    <mergeCell ref="K6:K7"/>
  </mergeCells>
  <printOptions horizontalCentered="1" verticalCentered="1"/>
  <pageMargins left="0" right="0" top="0" bottom="0" header="0" footer="0"/>
  <pageSetup paperSize="9" scale="82" orientation="landscape" r:id="rId1"/>
  <headerFooter>
    <oddFooter>&amp;L_x000D_&amp;1#&amp;"Aptos"&amp;10&amp;K13A10E Classification: C0 Public - تصنيف الوثيقة عام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30"/>
  <sheetViews>
    <sheetView rightToLeft="1" tabSelected="1" view="pageBreakPreview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19.1328125" style="130" customWidth="1"/>
    <col min="2" max="13" width="10.3984375" style="129" customWidth="1"/>
    <col min="14" max="14" width="19.59765625" style="130" customWidth="1"/>
    <col min="15" max="16384" width="9.1328125" style="129"/>
  </cols>
  <sheetData>
    <row r="1" spans="1:14" s="53" customFormat="1" ht="22.5" customHeight="1" x14ac:dyDescent="0.35">
      <c r="A1" s="401" t="s">
        <v>275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</row>
    <row r="2" spans="1:14" s="53" customFormat="1" ht="17.25" x14ac:dyDescent="0.35">
      <c r="A2" s="402" t="s">
        <v>274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</row>
    <row r="3" spans="1:14" ht="15" x14ac:dyDescent="0.35">
      <c r="A3" s="403" t="s">
        <v>337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</row>
    <row r="4" spans="1:14" ht="15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x14ac:dyDescent="0.35">
      <c r="A5" s="14" t="s">
        <v>273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39" t="s">
        <v>272</v>
      </c>
    </row>
    <row r="6" spans="1:14" ht="21.75" customHeight="1" thickBot="1" x14ac:dyDescent="0.4">
      <c r="A6" s="437" t="s">
        <v>271</v>
      </c>
      <c r="B6" s="410" t="s">
        <v>164</v>
      </c>
      <c r="C6" s="411"/>
      <c r="D6" s="411"/>
      <c r="E6" s="412"/>
      <c r="F6" s="410" t="s">
        <v>163</v>
      </c>
      <c r="G6" s="411"/>
      <c r="H6" s="411"/>
      <c r="I6" s="412"/>
      <c r="J6" s="440" t="s">
        <v>162</v>
      </c>
      <c r="K6" s="414"/>
      <c r="L6" s="414"/>
      <c r="M6" s="415"/>
      <c r="N6" s="441" t="s">
        <v>360</v>
      </c>
    </row>
    <row r="7" spans="1:14" s="152" customFormat="1" ht="18" customHeight="1" thickTop="1" thickBot="1" x14ac:dyDescent="0.4">
      <c r="A7" s="438"/>
      <c r="B7" s="399" t="s">
        <v>90</v>
      </c>
      <c r="C7" s="399" t="s">
        <v>88</v>
      </c>
      <c r="D7" s="303" t="s">
        <v>339</v>
      </c>
      <c r="E7" s="397" t="s">
        <v>161</v>
      </c>
      <c r="F7" s="399" t="s">
        <v>90</v>
      </c>
      <c r="G7" s="399" t="s">
        <v>88</v>
      </c>
      <c r="H7" s="303" t="s">
        <v>339</v>
      </c>
      <c r="I7" s="397" t="s">
        <v>161</v>
      </c>
      <c r="J7" s="399" t="s">
        <v>90</v>
      </c>
      <c r="K7" s="399" t="s">
        <v>88</v>
      </c>
      <c r="L7" s="303" t="s">
        <v>339</v>
      </c>
      <c r="M7" s="397" t="s">
        <v>64</v>
      </c>
      <c r="N7" s="442"/>
    </row>
    <row r="8" spans="1:14" s="137" customFormat="1" ht="15" customHeight="1" thickTop="1" x14ac:dyDescent="0.35">
      <c r="A8" s="439"/>
      <c r="B8" s="400"/>
      <c r="C8" s="400"/>
      <c r="D8" s="387" t="s">
        <v>343</v>
      </c>
      <c r="E8" s="398"/>
      <c r="F8" s="400"/>
      <c r="G8" s="400"/>
      <c r="H8" s="387" t="s">
        <v>343</v>
      </c>
      <c r="I8" s="398"/>
      <c r="J8" s="400"/>
      <c r="K8" s="400"/>
      <c r="L8" s="387" t="s">
        <v>343</v>
      </c>
      <c r="M8" s="398" t="s">
        <v>63</v>
      </c>
      <c r="N8" s="443"/>
    </row>
    <row r="9" spans="1:14" s="137" customFormat="1" ht="24" customHeight="1" thickBot="1" x14ac:dyDescent="0.4">
      <c r="A9" s="388">
        <v>2014</v>
      </c>
      <c r="B9" s="118">
        <v>27</v>
      </c>
      <c r="C9" s="118">
        <v>31</v>
      </c>
      <c r="D9" s="118">
        <v>0</v>
      </c>
      <c r="E9" s="4">
        <f t="shared" ref="E9:E18" si="0">B9+C9</f>
        <v>58</v>
      </c>
      <c r="F9" s="118">
        <v>58</v>
      </c>
      <c r="G9" s="118">
        <v>52</v>
      </c>
      <c r="H9" s="118">
        <v>0</v>
      </c>
      <c r="I9" s="4">
        <f t="shared" ref="I9:I14" si="1">F9+G9</f>
        <v>110</v>
      </c>
      <c r="J9" s="389">
        <f t="shared" ref="J9:J18" si="2">B9+F9</f>
        <v>85</v>
      </c>
      <c r="K9" s="389">
        <f t="shared" ref="K9:K18" si="3">C9+G9</f>
        <v>83</v>
      </c>
      <c r="L9" s="389">
        <f>D9+H9</f>
        <v>0</v>
      </c>
      <c r="M9" s="4">
        <f>J9+K9+L9</f>
        <v>168</v>
      </c>
      <c r="N9" s="390">
        <v>2014</v>
      </c>
    </row>
    <row r="10" spans="1:14" s="137" customFormat="1" ht="24" customHeight="1" thickBot="1" x14ac:dyDescent="0.4">
      <c r="A10" s="197">
        <v>2015</v>
      </c>
      <c r="B10" s="61">
        <v>34</v>
      </c>
      <c r="C10" s="61">
        <v>35</v>
      </c>
      <c r="D10" s="61">
        <v>0</v>
      </c>
      <c r="E10" s="5">
        <f t="shared" si="0"/>
        <v>69</v>
      </c>
      <c r="F10" s="61">
        <v>68</v>
      </c>
      <c r="G10" s="61">
        <v>60</v>
      </c>
      <c r="H10" s="61">
        <v>0</v>
      </c>
      <c r="I10" s="5">
        <f t="shared" si="1"/>
        <v>128</v>
      </c>
      <c r="J10" s="222">
        <f t="shared" si="2"/>
        <v>102</v>
      </c>
      <c r="K10" s="222">
        <f t="shared" si="3"/>
        <v>95</v>
      </c>
      <c r="L10" s="222">
        <f t="shared" ref="L10:L18" si="4">D10+H10</f>
        <v>0</v>
      </c>
      <c r="M10" s="5">
        <f t="shared" ref="M10:M18" si="5">J10+K10+L10</f>
        <v>197</v>
      </c>
      <c r="N10" s="6">
        <v>2015</v>
      </c>
    </row>
    <row r="11" spans="1:14" s="137" customFormat="1" ht="24" customHeight="1" thickBot="1" x14ac:dyDescent="0.4">
      <c r="A11" s="251">
        <v>2016</v>
      </c>
      <c r="B11" s="68">
        <v>28</v>
      </c>
      <c r="C11" s="68">
        <v>25</v>
      </c>
      <c r="D11" s="68">
        <v>0</v>
      </c>
      <c r="E11" s="7">
        <f t="shared" si="0"/>
        <v>53</v>
      </c>
      <c r="F11" s="68">
        <v>54</v>
      </c>
      <c r="G11" s="68">
        <v>54</v>
      </c>
      <c r="H11" s="68">
        <v>0</v>
      </c>
      <c r="I11" s="7">
        <f t="shared" si="1"/>
        <v>108</v>
      </c>
      <c r="J11" s="252">
        <f t="shared" si="2"/>
        <v>82</v>
      </c>
      <c r="K11" s="252">
        <f t="shared" si="3"/>
        <v>79</v>
      </c>
      <c r="L11" s="252">
        <f t="shared" si="4"/>
        <v>0</v>
      </c>
      <c r="M11" s="7">
        <f t="shared" si="5"/>
        <v>161</v>
      </c>
      <c r="N11" s="8">
        <v>2016</v>
      </c>
    </row>
    <row r="12" spans="1:14" s="137" customFormat="1" ht="24" customHeight="1" thickBot="1" x14ac:dyDescent="0.4">
      <c r="A12" s="197">
        <v>2017</v>
      </c>
      <c r="B12" s="61">
        <v>29</v>
      </c>
      <c r="C12" s="61">
        <v>15</v>
      </c>
      <c r="D12" s="61">
        <v>0</v>
      </c>
      <c r="E12" s="5">
        <f t="shared" si="0"/>
        <v>44</v>
      </c>
      <c r="F12" s="61">
        <v>54</v>
      </c>
      <c r="G12" s="61">
        <v>53</v>
      </c>
      <c r="H12" s="61">
        <v>0</v>
      </c>
      <c r="I12" s="5">
        <f t="shared" si="1"/>
        <v>107</v>
      </c>
      <c r="J12" s="222">
        <f t="shared" si="2"/>
        <v>83</v>
      </c>
      <c r="K12" s="222">
        <f t="shared" si="3"/>
        <v>68</v>
      </c>
      <c r="L12" s="222">
        <f t="shared" si="4"/>
        <v>0</v>
      </c>
      <c r="M12" s="5">
        <f t="shared" si="5"/>
        <v>151</v>
      </c>
      <c r="N12" s="6">
        <v>2017</v>
      </c>
    </row>
    <row r="13" spans="1:14" s="137" customFormat="1" ht="24" customHeight="1" thickBot="1" x14ac:dyDescent="0.4">
      <c r="A13" s="251">
        <v>2018</v>
      </c>
      <c r="B13" s="68">
        <v>25</v>
      </c>
      <c r="C13" s="68">
        <v>30</v>
      </c>
      <c r="D13" s="68">
        <v>0</v>
      </c>
      <c r="E13" s="7">
        <f t="shared" si="0"/>
        <v>55</v>
      </c>
      <c r="F13" s="68">
        <v>58</v>
      </c>
      <c r="G13" s="68">
        <v>59</v>
      </c>
      <c r="H13" s="68">
        <v>0</v>
      </c>
      <c r="I13" s="7">
        <f t="shared" si="1"/>
        <v>117</v>
      </c>
      <c r="J13" s="252">
        <f t="shared" si="2"/>
        <v>83</v>
      </c>
      <c r="K13" s="252">
        <f t="shared" si="3"/>
        <v>89</v>
      </c>
      <c r="L13" s="252">
        <f t="shared" si="4"/>
        <v>0</v>
      </c>
      <c r="M13" s="7">
        <f t="shared" si="5"/>
        <v>172</v>
      </c>
      <c r="N13" s="8">
        <v>2018</v>
      </c>
    </row>
    <row r="14" spans="1:14" s="137" customFormat="1" ht="24" customHeight="1" thickBot="1" x14ac:dyDescent="0.4">
      <c r="A14" s="197">
        <v>2019</v>
      </c>
      <c r="B14" s="61">
        <v>17</v>
      </c>
      <c r="C14" s="61">
        <v>11</v>
      </c>
      <c r="D14" s="61">
        <v>0</v>
      </c>
      <c r="E14" s="5">
        <f t="shared" si="0"/>
        <v>28</v>
      </c>
      <c r="F14" s="61">
        <v>50</v>
      </c>
      <c r="G14" s="61">
        <v>59</v>
      </c>
      <c r="H14" s="61">
        <v>0</v>
      </c>
      <c r="I14" s="5">
        <f t="shared" si="1"/>
        <v>109</v>
      </c>
      <c r="J14" s="222">
        <f t="shared" si="2"/>
        <v>67</v>
      </c>
      <c r="K14" s="222">
        <f t="shared" si="3"/>
        <v>70</v>
      </c>
      <c r="L14" s="222">
        <f t="shared" si="4"/>
        <v>0</v>
      </c>
      <c r="M14" s="5">
        <f t="shared" si="5"/>
        <v>137</v>
      </c>
      <c r="N14" s="6">
        <v>2019</v>
      </c>
    </row>
    <row r="15" spans="1:14" s="137" customFormat="1" ht="24" customHeight="1" thickBot="1" x14ac:dyDescent="0.4">
      <c r="A15" s="251">
        <v>2020</v>
      </c>
      <c r="B15" s="68">
        <v>22</v>
      </c>
      <c r="C15" s="68">
        <v>17</v>
      </c>
      <c r="D15" s="68">
        <v>0</v>
      </c>
      <c r="E15" s="7">
        <f t="shared" si="0"/>
        <v>39</v>
      </c>
      <c r="F15" s="68">
        <v>61</v>
      </c>
      <c r="G15" s="68">
        <v>53</v>
      </c>
      <c r="H15" s="68">
        <v>0</v>
      </c>
      <c r="I15" s="7">
        <f>F15+G15+H15</f>
        <v>114</v>
      </c>
      <c r="J15" s="252">
        <f t="shared" si="2"/>
        <v>83</v>
      </c>
      <c r="K15" s="252">
        <f t="shared" si="3"/>
        <v>70</v>
      </c>
      <c r="L15" s="252">
        <f t="shared" si="4"/>
        <v>0</v>
      </c>
      <c r="M15" s="7">
        <f t="shared" si="5"/>
        <v>153</v>
      </c>
      <c r="N15" s="8">
        <v>2020</v>
      </c>
    </row>
    <row r="16" spans="1:14" s="137" customFormat="1" ht="24" customHeight="1" thickBot="1" x14ac:dyDescent="0.4">
      <c r="A16" s="197">
        <v>2021</v>
      </c>
      <c r="B16" s="61">
        <v>32</v>
      </c>
      <c r="C16" s="61">
        <v>19</v>
      </c>
      <c r="D16" s="61">
        <v>0</v>
      </c>
      <c r="E16" s="5">
        <f t="shared" si="0"/>
        <v>51</v>
      </c>
      <c r="F16" s="61">
        <v>43</v>
      </c>
      <c r="G16" s="61">
        <v>38</v>
      </c>
      <c r="H16" s="61">
        <v>0</v>
      </c>
      <c r="I16" s="5">
        <f t="shared" ref="I16:I18" si="6">F16+G16+H16</f>
        <v>81</v>
      </c>
      <c r="J16" s="222">
        <f t="shared" si="2"/>
        <v>75</v>
      </c>
      <c r="K16" s="222">
        <f t="shared" si="3"/>
        <v>57</v>
      </c>
      <c r="L16" s="222">
        <f t="shared" si="4"/>
        <v>0</v>
      </c>
      <c r="M16" s="5">
        <f t="shared" si="5"/>
        <v>132</v>
      </c>
      <c r="N16" s="6">
        <v>2021</v>
      </c>
    </row>
    <row r="17" spans="1:14" s="137" customFormat="1" ht="24" customHeight="1" thickBot="1" x14ac:dyDescent="0.4">
      <c r="A17" s="251">
        <v>2022</v>
      </c>
      <c r="B17" s="68">
        <v>24</v>
      </c>
      <c r="C17" s="68">
        <v>28</v>
      </c>
      <c r="D17" s="68">
        <v>0</v>
      </c>
      <c r="E17" s="7">
        <f t="shared" si="0"/>
        <v>52</v>
      </c>
      <c r="F17" s="68">
        <v>62</v>
      </c>
      <c r="G17" s="68">
        <v>57</v>
      </c>
      <c r="H17" s="68">
        <v>1</v>
      </c>
      <c r="I17" s="7">
        <f t="shared" si="6"/>
        <v>120</v>
      </c>
      <c r="J17" s="252">
        <f t="shared" si="2"/>
        <v>86</v>
      </c>
      <c r="K17" s="252">
        <f t="shared" si="3"/>
        <v>85</v>
      </c>
      <c r="L17" s="252">
        <f t="shared" si="4"/>
        <v>1</v>
      </c>
      <c r="M17" s="7">
        <f t="shared" si="5"/>
        <v>172</v>
      </c>
      <c r="N17" s="8">
        <v>2022</v>
      </c>
    </row>
    <row r="18" spans="1:14" s="137" customFormat="1" ht="24" customHeight="1" x14ac:dyDescent="0.35">
      <c r="A18" s="359">
        <v>2023</v>
      </c>
      <c r="B18" s="163">
        <v>18</v>
      </c>
      <c r="C18" s="163">
        <v>20</v>
      </c>
      <c r="D18" s="163">
        <v>0</v>
      </c>
      <c r="E18" s="162">
        <f t="shared" si="0"/>
        <v>38</v>
      </c>
      <c r="F18" s="163">
        <v>69</v>
      </c>
      <c r="G18" s="163">
        <v>42</v>
      </c>
      <c r="H18" s="163">
        <v>2</v>
      </c>
      <c r="I18" s="162">
        <f t="shared" si="6"/>
        <v>113</v>
      </c>
      <c r="J18" s="360">
        <f t="shared" si="2"/>
        <v>87</v>
      </c>
      <c r="K18" s="360">
        <f t="shared" si="3"/>
        <v>62</v>
      </c>
      <c r="L18" s="360">
        <f t="shared" si="4"/>
        <v>2</v>
      </c>
      <c r="M18" s="162">
        <f t="shared" si="5"/>
        <v>151</v>
      </c>
      <c r="N18" s="161">
        <v>2023</v>
      </c>
    </row>
    <row r="19" spans="1:14" ht="24" customHeight="1" x14ac:dyDescent="0.35">
      <c r="A19" s="133"/>
      <c r="N19" s="133"/>
    </row>
    <row r="20" spans="1:14" ht="24" customHeight="1" x14ac:dyDescent="0.35">
      <c r="A20" s="137" t="s">
        <v>122</v>
      </c>
    </row>
    <row r="21" spans="1:14" ht="29.25" customHeight="1" x14ac:dyDescent="0.35">
      <c r="A21" s="137" t="s">
        <v>121</v>
      </c>
      <c r="M21" s="129">
        <f>M9-'[1]ID-1'!$B7</f>
        <v>0</v>
      </c>
    </row>
    <row r="22" spans="1:14" x14ac:dyDescent="0.35">
      <c r="M22" s="129">
        <f>M10-'[1]ID-1'!$B8</f>
        <v>0</v>
      </c>
    </row>
    <row r="23" spans="1:14" x14ac:dyDescent="0.35">
      <c r="M23" s="129">
        <f>M11-'[1]ID-1'!$B9</f>
        <v>0</v>
      </c>
    </row>
    <row r="24" spans="1:14" x14ac:dyDescent="0.35">
      <c r="M24" s="129">
        <f>M12-'[1]ID-1'!$B10</f>
        <v>0</v>
      </c>
    </row>
    <row r="25" spans="1:14" x14ac:dyDescent="0.35">
      <c r="M25" s="129">
        <f>M13-'[1]ID-1'!$B11</f>
        <v>0</v>
      </c>
    </row>
    <row r="26" spans="1:14" x14ac:dyDescent="0.35">
      <c r="M26" s="129">
        <f>M14-'[1]ID-1'!$B12</f>
        <v>0</v>
      </c>
    </row>
    <row r="27" spans="1:14" x14ac:dyDescent="0.35">
      <c r="M27" s="129">
        <f>M15-'[1]ID-1'!$B13</f>
        <v>0</v>
      </c>
    </row>
    <row r="28" spans="1:14" x14ac:dyDescent="0.35">
      <c r="M28" s="129">
        <f>M16-'[1]ID-1'!$B14</f>
        <v>0</v>
      </c>
    </row>
    <row r="29" spans="1:14" x14ac:dyDescent="0.35">
      <c r="M29" s="129">
        <f>M17-'[1]ID-1'!$B15</f>
        <v>0</v>
      </c>
    </row>
    <row r="30" spans="1:14" x14ac:dyDescent="0.35">
      <c r="M30" s="129">
        <f>M18-'[1]ID-1'!$B16</f>
        <v>0</v>
      </c>
    </row>
  </sheetData>
  <mergeCells count="17">
    <mergeCell ref="A1:N1"/>
    <mergeCell ref="A2:N2"/>
    <mergeCell ref="A3:N3"/>
    <mergeCell ref="A6:A8"/>
    <mergeCell ref="B6:E6"/>
    <mergeCell ref="F6:I6"/>
    <mergeCell ref="J6:M6"/>
    <mergeCell ref="N6:N8"/>
    <mergeCell ref="B7:B8"/>
    <mergeCell ref="K7:K8"/>
    <mergeCell ref="M7:M8"/>
    <mergeCell ref="C7:C8"/>
    <mergeCell ref="E7:E8"/>
    <mergeCell ref="F7:F8"/>
    <mergeCell ref="G7:G8"/>
    <mergeCell ref="I7:I8"/>
    <mergeCell ref="J7:J8"/>
  </mergeCells>
  <printOptions horizontalCentered="1" verticalCentered="1"/>
  <pageMargins left="0" right="0" top="0" bottom="0" header="0" footer="0"/>
  <pageSetup paperSize="9" scale="90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23"/>
  <sheetViews>
    <sheetView rightToLeft="1" tabSelected="1" view="pageBreakPreview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19.1328125" style="130" customWidth="1"/>
    <col min="2" max="13" width="10.3984375" style="129" customWidth="1"/>
    <col min="14" max="14" width="20" style="130" customWidth="1"/>
    <col min="15" max="16384" width="9.1328125" style="129"/>
  </cols>
  <sheetData>
    <row r="1" spans="1:14" s="53" customFormat="1" ht="17.649999999999999" x14ac:dyDescent="0.35">
      <c r="A1" s="401" t="s">
        <v>283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</row>
    <row r="2" spans="1:14" s="53" customFormat="1" ht="17.25" x14ac:dyDescent="0.35">
      <c r="A2" s="481" t="s">
        <v>282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</row>
    <row r="3" spans="1:14" ht="15" x14ac:dyDescent="0.35">
      <c r="A3" s="403">
        <v>2023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</row>
    <row r="4" spans="1:14" ht="15" x14ac:dyDescent="0.35">
      <c r="A4" s="14" t="s">
        <v>281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39" t="s">
        <v>280</v>
      </c>
    </row>
    <row r="5" spans="1:14" ht="21.75" customHeight="1" thickBot="1" x14ac:dyDescent="0.4">
      <c r="A5" s="437" t="s">
        <v>279</v>
      </c>
      <c r="B5" s="410" t="s">
        <v>72</v>
      </c>
      <c r="C5" s="411"/>
      <c r="D5" s="411"/>
      <c r="E5" s="412"/>
      <c r="F5" s="410" t="s">
        <v>71</v>
      </c>
      <c r="G5" s="411"/>
      <c r="H5" s="411"/>
      <c r="I5" s="412"/>
      <c r="J5" s="440" t="s">
        <v>278</v>
      </c>
      <c r="K5" s="414"/>
      <c r="L5" s="414"/>
      <c r="M5" s="415"/>
      <c r="N5" s="441" t="s">
        <v>361</v>
      </c>
    </row>
    <row r="6" spans="1:14" s="152" customFormat="1" ht="18" customHeight="1" thickTop="1" thickBot="1" x14ac:dyDescent="0.4">
      <c r="A6" s="438"/>
      <c r="B6" s="399" t="s">
        <v>90</v>
      </c>
      <c r="C6" s="399" t="s">
        <v>88</v>
      </c>
      <c r="D6" s="303" t="s">
        <v>339</v>
      </c>
      <c r="E6" s="397" t="s">
        <v>277</v>
      </c>
      <c r="F6" s="399" t="s">
        <v>90</v>
      </c>
      <c r="G6" s="399" t="s">
        <v>88</v>
      </c>
      <c r="H6" s="303" t="s">
        <v>339</v>
      </c>
      <c r="I6" s="397" t="s">
        <v>277</v>
      </c>
      <c r="J6" s="399" t="s">
        <v>90</v>
      </c>
      <c r="K6" s="399" t="s">
        <v>88</v>
      </c>
      <c r="L6" s="303" t="s">
        <v>339</v>
      </c>
      <c r="M6" s="397" t="s">
        <v>276</v>
      </c>
      <c r="N6" s="442"/>
    </row>
    <row r="7" spans="1:14" s="137" customFormat="1" ht="15" customHeight="1" thickTop="1" x14ac:dyDescent="0.35">
      <c r="A7" s="448"/>
      <c r="B7" s="479"/>
      <c r="C7" s="479"/>
      <c r="D7" s="302" t="s">
        <v>343</v>
      </c>
      <c r="E7" s="447"/>
      <c r="F7" s="479"/>
      <c r="G7" s="479"/>
      <c r="H7" s="302" t="s">
        <v>343</v>
      </c>
      <c r="I7" s="447"/>
      <c r="J7" s="479"/>
      <c r="K7" s="479"/>
      <c r="L7" s="302" t="s">
        <v>343</v>
      </c>
      <c r="M7" s="447" t="s">
        <v>63</v>
      </c>
      <c r="N7" s="450"/>
    </row>
    <row r="8" spans="1:14" s="137" customFormat="1" ht="27.75" customHeight="1" thickBot="1" x14ac:dyDescent="0.4">
      <c r="A8" s="73" t="s">
        <v>40</v>
      </c>
      <c r="B8" s="319">
        <v>2</v>
      </c>
      <c r="C8" s="117">
        <v>3</v>
      </c>
      <c r="D8" s="117">
        <v>0</v>
      </c>
      <c r="E8" s="69">
        <f t="shared" ref="E8:E17" si="0">B8+C8</f>
        <v>5</v>
      </c>
      <c r="F8" s="117">
        <v>11</v>
      </c>
      <c r="G8" s="117">
        <v>7</v>
      </c>
      <c r="H8" s="117">
        <v>0</v>
      </c>
      <c r="I8" s="69">
        <f t="shared" ref="I8:I16" si="1">F8+G8</f>
        <v>18</v>
      </c>
      <c r="J8" s="69">
        <f t="shared" ref="J8:J17" si="2">B8+F8</f>
        <v>13</v>
      </c>
      <c r="K8" s="69">
        <f t="shared" ref="K8:K17" si="3">C8+G8</f>
        <v>10</v>
      </c>
      <c r="L8" s="69">
        <f>H8+D8</f>
        <v>0</v>
      </c>
      <c r="M8" s="69">
        <f>J8+K8+L8</f>
        <v>23</v>
      </c>
      <c r="N8" s="9" t="s">
        <v>86</v>
      </c>
    </row>
    <row r="9" spans="1:14" s="137" customFormat="1" ht="27.75" customHeight="1" thickTop="1" thickBot="1" x14ac:dyDescent="0.4">
      <c r="A9" s="62" t="s">
        <v>34</v>
      </c>
      <c r="B9" s="106">
        <v>1</v>
      </c>
      <c r="C9" s="49">
        <v>2</v>
      </c>
      <c r="D9" s="214">
        <v>0</v>
      </c>
      <c r="E9" s="150">
        <f t="shared" si="0"/>
        <v>3</v>
      </c>
      <c r="F9" s="49">
        <v>7</v>
      </c>
      <c r="G9" s="49">
        <v>0</v>
      </c>
      <c r="H9" s="214">
        <v>0</v>
      </c>
      <c r="I9" s="150">
        <f t="shared" si="1"/>
        <v>7</v>
      </c>
      <c r="J9" s="150">
        <f t="shared" si="2"/>
        <v>8</v>
      </c>
      <c r="K9" s="150">
        <f t="shared" si="3"/>
        <v>2</v>
      </c>
      <c r="L9" s="150">
        <f t="shared" ref="L9:L17" si="4">H9+D9</f>
        <v>0</v>
      </c>
      <c r="M9" s="150">
        <f t="shared" ref="M9:M17" si="5">J9+K9+L9</f>
        <v>10</v>
      </c>
      <c r="N9" s="10" t="s">
        <v>85</v>
      </c>
    </row>
    <row r="10" spans="1:14" s="137" customFormat="1" ht="27.75" customHeight="1" thickTop="1" thickBot="1" x14ac:dyDescent="0.4">
      <c r="A10" s="73" t="s">
        <v>35</v>
      </c>
      <c r="B10" s="117">
        <v>0</v>
      </c>
      <c r="C10" s="117">
        <v>1</v>
      </c>
      <c r="D10" s="117">
        <v>0</v>
      </c>
      <c r="E10" s="69">
        <f t="shared" si="0"/>
        <v>1</v>
      </c>
      <c r="F10" s="117">
        <v>0</v>
      </c>
      <c r="G10" s="117">
        <v>3</v>
      </c>
      <c r="H10" s="117">
        <v>0</v>
      </c>
      <c r="I10" s="69">
        <f t="shared" si="1"/>
        <v>3</v>
      </c>
      <c r="J10" s="69">
        <f t="shared" si="2"/>
        <v>0</v>
      </c>
      <c r="K10" s="69">
        <f t="shared" si="3"/>
        <v>4</v>
      </c>
      <c r="L10" s="69">
        <f t="shared" si="4"/>
        <v>0</v>
      </c>
      <c r="M10" s="69">
        <f t="shared" si="5"/>
        <v>4</v>
      </c>
      <c r="N10" s="9" t="s">
        <v>84</v>
      </c>
    </row>
    <row r="11" spans="1:14" s="137" customFormat="1" ht="27.75" customHeight="1" thickTop="1" thickBot="1" x14ac:dyDescent="0.4">
      <c r="A11" s="62" t="s">
        <v>41</v>
      </c>
      <c r="B11" s="106">
        <v>2</v>
      </c>
      <c r="C11" s="49">
        <v>0</v>
      </c>
      <c r="D11" s="214">
        <v>0</v>
      </c>
      <c r="E11" s="150">
        <f t="shared" si="0"/>
        <v>2</v>
      </c>
      <c r="F11" s="49">
        <v>1</v>
      </c>
      <c r="G11" s="49">
        <v>1</v>
      </c>
      <c r="H11" s="214">
        <v>0</v>
      </c>
      <c r="I11" s="150">
        <f t="shared" si="1"/>
        <v>2</v>
      </c>
      <c r="J11" s="150">
        <f t="shared" si="2"/>
        <v>3</v>
      </c>
      <c r="K11" s="150">
        <f t="shared" si="3"/>
        <v>1</v>
      </c>
      <c r="L11" s="150">
        <f t="shared" si="4"/>
        <v>0</v>
      </c>
      <c r="M11" s="150">
        <f t="shared" si="5"/>
        <v>4</v>
      </c>
      <c r="N11" s="10" t="s">
        <v>83</v>
      </c>
    </row>
    <row r="12" spans="1:14" s="137" customFormat="1" ht="27.75" customHeight="1" thickTop="1" thickBot="1" x14ac:dyDescent="0.4">
      <c r="A12" s="73" t="s">
        <v>36</v>
      </c>
      <c r="B12" s="117">
        <v>0</v>
      </c>
      <c r="C12" s="117">
        <v>0</v>
      </c>
      <c r="D12" s="117">
        <v>0</v>
      </c>
      <c r="E12" s="69">
        <f t="shared" si="0"/>
        <v>0</v>
      </c>
      <c r="F12" s="117">
        <v>1</v>
      </c>
      <c r="G12" s="117">
        <v>1</v>
      </c>
      <c r="H12" s="117">
        <v>0</v>
      </c>
      <c r="I12" s="69">
        <f t="shared" si="1"/>
        <v>2</v>
      </c>
      <c r="J12" s="69">
        <f t="shared" si="2"/>
        <v>1</v>
      </c>
      <c r="K12" s="69">
        <f t="shared" si="3"/>
        <v>1</v>
      </c>
      <c r="L12" s="69">
        <f t="shared" si="4"/>
        <v>0</v>
      </c>
      <c r="M12" s="69">
        <f t="shared" si="5"/>
        <v>2</v>
      </c>
      <c r="N12" s="9" t="s">
        <v>82</v>
      </c>
    </row>
    <row r="13" spans="1:14" s="137" customFormat="1" ht="27.75" customHeight="1" thickTop="1" thickBot="1" x14ac:dyDescent="0.4">
      <c r="A13" s="62" t="s">
        <v>37</v>
      </c>
      <c r="B13" s="106">
        <v>0</v>
      </c>
      <c r="C13" s="49">
        <v>0</v>
      </c>
      <c r="D13" s="214">
        <v>0</v>
      </c>
      <c r="E13" s="150">
        <f t="shared" si="0"/>
        <v>0</v>
      </c>
      <c r="F13" s="49">
        <v>0</v>
      </c>
      <c r="G13" s="49">
        <v>0</v>
      </c>
      <c r="H13" s="214">
        <v>0</v>
      </c>
      <c r="I13" s="150">
        <f t="shared" si="1"/>
        <v>0</v>
      </c>
      <c r="J13" s="150">
        <f t="shared" si="2"/>
        <v>0</v>
      </c>
      <c r="K13" s="150">
        <f t="shared" si="3"/>
        <v>0</v>
      </c>
      <c r="L13" s="150">
        <f t="shared" si="4"/>
        <v>0</v>
      </c>
      <c r="M13" s="150">
        <f t="shared" si="5"/>
        <v>0</v>
      </c>
      <c r="N13" s="10" t="s">
        <v>81</v>
      </c>
    </row>
    <row r="14" spans="1:14" s="137" customFormat="1" ht="27.75" customHeight="1" thickTop="1" thickBot="1" x14ac:dyDescent="0.4">
      <c r="A14" s="73" t="s">
        <v>42</v>
      </c>
      <c r="B14" s="117">
        <v>1</v>
      </c>
      <c r="C14" s="117">
        <v>0</v>
      </c>
      <c r="D14" s="117">
        <v>0</v>
      </c>
      <c r="E14" s="69">
        <f t="shared" si="0"/>
        <v>1</v>
      </c>
      <c r="F14" s="117">
        <v>0</v>
      </c>
      <c r="G14" s="117">
        <v>0</v>
      </c>
      <c r="H14" s="117">
        <v>0</v>
      </c>
      <c r="I14" s="69">
        <f t="shared" si="1"/>
        <v>0</v>
      </c>
      <c r="J14" s="69">
        <f t="shared" si="2"/>
        <v>1</v>
      </c>
      <c r="K14" s="69">
        <f t="shared" si="3"/>
        <v>0</v>
      </c>
      <c r="L14" s="69">
        <f t="shared" si="4"/>
        <v>0</v>
      </c>
      <c r="M14" s="69">
        <f t="shared" si="5"/>
        <v>1</v>
      </c>
      <c r="N14" s="9" t="s">
        <v>80</v>
      </c>
    </row>
    <row r="15" spans="1:14" s="137" customFormat="1" ht="27.75" customHeight="1" thickTop="1" thickBot="1" x14ac:dyDescent="0.4">
      <c r="A15" s="62" t="s">
        <v>79</v>
      </c>
      <c r="B15" s="106">
        <v>0</v>
      </c>
      <c r="C15" s="49">
        <v>0</v>
      </c>
      <c r="D15" s="214">
        <v>0</v>
      </c>
      <c r="E15" s="150">
        <f t="shared" si="0"/>
        <v>0</v>
      </c>
      <c r="F15" s="49">
        <v>1</v>
      </c>
      <c r="G15" s="49">
        <v>0</v>
      </c>
      <c r="H15" s="214">
        <v>0</v>
      </c>
      <c r="I15" s="150">
        <f t="shared" si="1"/>
        <v>1</v>
      </c>
      <c r="J15" s="150">
        <f t="shared" si="2"/>
        <v>1</v>
      </c>
      <c r="K15" s="150">
        <f t="shared" si="3"/>
        <v>0</v>
      </c>
      <c r="L15" s="150">
        <f t="shared" si="4"/>
        <v>0</v>
      </c>
      <c r="M15" s="150">
        <f t="shared" si="5"/>
        <v>1</v>
      </c>
      <c r="N15" s="10" t="s">
        <v>78</v>
      </c>
    </row>
    <row r="16" spans="1:14" s="137" customFormat="1" ht="27.75" customHeight="1" thickTop="1" x14ac:dyDescent="0.35">
      <c r="A16" s="201" t="s">
        <v>43</v>
      </c>
      <c r="B16" s="217">
        <v>0</v>
      </c>
      <c r="C16" s="200">
        <v>1</v>
      </c>
      <c r="D16" s="217">
        <v>0</v>
      </c>
      <c r="E16" s="199">
        <f t="shared" si="0"/>
        <v>1</v>
      </c>
      <c r="F16" s="200">
        <v>0</v>
      </c>
      <c r="G16" s="200">
        <v>0</v>
      </c>
      <c r="H16" s="217">
        <v>0</v>
      </c>
      <c r="I16" s="199">
        <f t="shared" si="1"/>
        <v>0</v>
      </c>
      <c r="J16" s="199">
        <f t="shared" si="2"/>
        <v>0</v>
      </c>
      <c r="K16" s="199">
        <f t="shared" si="3"/>
        <v>1</v>
      </c>
      <c r="L16" s="199">
        <f t="shared" si="4"/>
        <v>0</v>
      </c>
      <c r="M16" s="199">
        <f t="shared" si="5"/>
        <v>1</v>
      </c>
      <c r="N16" s="58" t="s">
        <v>77</v>
      </c>
    </row>
    <row r="17" spans="1:14" s="137" customFormat="1" ht="27.75" customHeight="1" x14ac:dyDescent="0.35">
      <c r="A17" s="322" t="s">
        <v>339</v>
      </c>
      <c r="B17" s="323">
        <v>12</v>
      </c>
      <c r="C17" s="323">
        <v>13</v>
      </c>
      <c r="D17" s="323">
        <v>0</v>
      </c>
      <c r="E17" s="324">
        <f t="shared" si="0"/>
        <v>25</v>
      </c>
      <c r="F17" s="323">
        <v>48</v>
      </c>
      <c r="G17" s="323">
        <v>30</v>
      </c>
      <c r="H17" s="323">
        <v>2</v>
      </c>
      <c r="I17" s="324">
        <f>F17+G17+H17</f>
        <v>80</v>
      </c>
      <c r="J17" s="324">
        <f t="shared" si="2"/>
        <v>60</v>
      </c>
      <c r="K17" s="324">
        <f t="shared" si="3"/>
        <v>43</v>
      </c>
      <c r="L17" s="324">
        <f t="shared" si="4"/>
        <v>2</v>
      </c>
      <c r="M17" s="324">
        <f t="shared" si="5"/>
        <v>105</v>
      </c>
      <c r="N17" s="325" t="s">
        <v>344</v>
      </c>
    </row>
    <row r="18" spans="1:14" s="137" customFormat="1" ht="30" customHeight="1" x14ac:dyDescent="0.35">
      <c r="A18" s="320" t="s">
        <v>2</v>
      </c>
      <c r="B18" s="159">
        <f>SUM(B8:B17)</f>
        <v>18</v>
      </c>
      <c r="C18" s="159">
        <f t="shared" ref="C18:D18" si="6">SUM(C8:C17)</f>
        <v>20</v>
      </c>
      <c r="D18" s="159">
        <f t="shared" si="6"/>
        <v>0</v>
      </c>
      <c r="E18" s="159">
        <f t="shared" ref="E18" si="7">SUM(E8:E17)</f>
        <v>38</v>
      </c>
      <c r="F18" s="159">
        <f t="shared" ref="F18" si="8">SUM(F8:F17)</f>
        <v>69</v>
      </c>
      <c r="G18" s="159">
        <f t="shared" ref="G18" si="9">SUM(G8:G17)</f>
        <v>42</v>
      </c>
      <c r="H18" s="159">
        <f t="shared" ref="H18" si="10">SUM(H8:H17)</f>
        <v>2</v>
      </c>
      <c r="I18" s="159">
        <f t="shared" ref="I18" si="11">SUM(I8:I17)</f>
        <v>113</v>
      </c>
      <c r="J18" s="159">
        <f t="shared" ref="J18" si="12">SUM(J8:J17)</f>
        <v>87</v>
      </c>
      <c r="K18" s="159">
        <f t="shared" ref="K18" si="13">SUM(K8:K17)</f>
        <v>62</v>
      </c>
      <c r="L18" s="159">
        <f t="shared" ref="L18:M18" si="14">SUM(L8:L17)</f>
        <v>2</v>
      </c>
      <c r="M18" s="159">
        <f t="shared" si="14"/>
        <v>151</v>
      </c>
      <c r="N18" s="321" t="s">
        <v>1</v>
      </c>
    </row>
    <row r="19" spans="1:14" ht="24" customHeight="1" x14ac:dyDescent="0.35">
      <c r="A19" s="133"/>
      <c r="N19" s="133"/>
    </row>
    <row r="20" spans="1:14" ht="24" customHeight="1" x14ac:dyDescent="0.35">
      <c r="A20" s="133"/>
      <c r="N20" s="133"/>
    </row>
    <row r="21" spans="1:14" ht="24" customHeight="1" x14ac:dyDescent="0.35">
      <c r="A21" s="133"/>
      <c r="N21" s="133"/>
    </row>
    <row r="22" spans="1:14" ht="24" customHeight="1" x14ac:dyDescent="0.35">
      <c r="A22" s="133"/>
      <c r="N22" s="133"/>
    </row>
    <row r="23" spans="1:14" ht="29.25" customHeight="1" x14ac:dyDescent="0.35"/>
  </sheetData>
  <mergeCells count="17">
    <mergeCell ref="A1:N1"/>
    <mergeCell ref="A2:N2"/>
    <mergeCell ref="A3:N3"/>
    <mergeCell ref="A5:A7"/>
    <mergeCell ref="B5:E5"/>
    <mergeCell ref="F5:I5"/>
    <mergeCell ref="J5:M5"/>
    <mergeCell ref="N5:N7"/>
    <mergeCell ref="B6:B7"/>
    <mergeCell ref="K6:K7"/>
    <mergeCell ref="M6:M7"/>
    <mergeCell ref="C6:C7"/>
    <mergeCell ref="E6:E7"/>
    <mergeCell ref="F6:F7"/>
    <mergeCell ref="G6:G7"/>
    <mergeCell ref="I6:I7"/>
    <mergeCell ref="J6:J7"/>
  </mergeCells>
  <printOptions horizontalCentered="1" verticalCentered="1"/>
  <pageMargins left="0.70866141732283472" right="0.70866141732283472" top="0" bottom="0" header="0.51181102362204722" footer="0.51181102362204722"/>
  <pageSetup paperSize="9" scale="81" orientation="landscape" r:id="rId1"/>
  <headerFooter alignWithMargins="0">
    <oddFooter>&amp;L_x000D_&amp;1#&amp;"Aptos"&amp;10&amp;K13A10E Classification: C0 Public - تصنيف الوثيقة عام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7"/>
  <sheetViews>
    <sheetView rightToLeft="1" tabSelected="1" view="pageBreakPreview" topLeftCell="A4" zoomScaleNormal="100" zoomScaleSheetLayoutView="100" workbookViewId="0">
      <selection activeCell="G5" sqref="G5"/>
    </sheetView>
  </sheetViews>
  <sheetFormatPr defaultColWidth="9.1328125" defaultRowHeight="12.75" x14ac:dyDescent="0.35"/>
  <cols>
    <col min="1" max="1" width="19.1328125" style="130" customWidth="1"/>
    <col min="2" max="12" width="6.73046875" style="129" customWidth="1"/>
    <col min="13" max="13" width="7.1328125" style="129" customWidth="1"/>
    <col min="14" max="14" width="20" style="130" customWidth="1"/>
    <col min="15" max="16384" width="9.1328125" style="129"/>
  </cols>
  <sheetData>
    <row r="1" spans="1:14" s="53" customFormat="1" ht="22.5" customHeight="1" x14ac:dyDescent="0.35">
      <c r="A1" s="120" t="s">
        <v>290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53" customFormat="1" ht="35.25" customHeight="1" x14ac:dyDescent="0.35">
      <c r="A2" s="481" t="s">
        <v>289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</row>
    <row r="3" spans="1:14" ht="15" x14ac:dyDescent="0.35">
      <c r="A3" s="403">
        <v>2023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</row>
    <row r="4" spans="1:14" ht="15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x14ac:dyDescent="0.35">
      <c r="A5" s="14" t="s">
        <v>288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39" t="s">
        <v>287</v>
      </c>
    </row>
    <row r="6" spans="1:14" ht="21.75" customHeight="1" thickBot="1" x14ac:dyDescent="0.4">
      <c r="A6" s="437" t="s">
        <v>286</v>
      </c>
      <c r="B6" s="410" t="s">
        <v>72</v>
      </c>
      <c r="C6" s="411"/>
      <c r="D6" s="411"/>
      <c r="E6" s="412"/>
      <c r="F6" s="410" t="s">
        <v>71</v>
      </c>
      <c r="G6" s="411"/>
      <c r="H6" s="411"/>
      <c r="I6" s="412"/>
      <c r="J6" s="440" t="s">
        <v>278</v>
      </c>
      <c r="K6" s="414"/>
      <c r="L6" s="414"/>
      <c r="M6" s="415"/>
      <c r="N6" s="441" t="s">
        <v>362</v>
      </c>
    </row>
    <row r="7" spans="1:14" s="152" customFormat="1" ht="18" customHeight="1" thickTop="1" thickBot="1" x14ac:dyDescent="0.4">
      <c r="A7" s="438"/>
      <c r="B7" s="399" t="s">
        <v>285</v>
      </c>
      <c r="C7" s="399" t="s">
        <v>65</v>
      </c>
      <c r="D7" s="303" t="s">
        <v>339</v>
      </c>
      <c r="E7" s="397" t="s">
        <v>277</v>
      </c>
      <c r="F7" s="399" t="s">
        <v>285</v>
      </c>
      <c r="G7" s="399" t="s">
        <v>65</v>
      </c>
      <c r="H7" s="303" t="s">
        <v>339</v>
      </c>
      <c r="I7" s="397" t="s">
        <v>277</v>
      </c>
      <c r="J7" s="399" t="s">
        <v>285</v>
      </c>
      <c r="K7" s="399" t="s">
        <v>65</v>
      </c>
      <c r="L7" s="303" t="s">
        <v>339</v>
      </c>
      <c r="M7" s="397" t="s">
        <v>284</v>
      </c>
      <c r="N7" s="442"/>
    </row>
    <row r="8" spans="1:14" s="137" customFormat="1" ht="30" customHeight="1" thickTop="1" x14ac:dyDescent="0.35">
      <c r="A8" s="448"/>
      <c r="B8" s="479"/>
      <c r="C8" s="479"/>
      <c r="D8" s="302" t="s">
        <v>343</v>
      </c>
      <c r="E8" s="447"/>
      <c r="F8" s="479"/>
      <c r="G8" s="479"/>
      <c r="H8" s="302" t="s">
        <v>343</v>
      </c>
      <c r="I8" s="447"/>
      <c r="J8" s="479"/>
      <c r="K8" s="479"/>
      <c r="L8" s="302" t="s">
        <v>343</v>
      </c>
      <c r="M8" s="447" t="s">
        <v>63</v>
      </c>
      <c r="N8" s="450"/>
    </row>
    <row r="9" spans="1:14" s="137" customFormat="1" ht="26.25" customHeight="1" thickBot="1" x14ac:dyDescent="0.4">
      <c r="A9" s="154" t="s">
        <v>4</v>
      </c>
      <c r="B9" s="117">
        <v>3</v>
      </c>
      <c r="C9" s="117">
        <v>1</v>
      </c>
      <c r="D9" s="117">
        <v>0</v>
      </c>
      <c r="E9" s="69">
        <f t="shared" ref="E9:E20" si="0">B9+C9</f>
        <v>4</v>
      </c>
      <c r="F9" s="117">
        <v>5</v>
      </c>
      <c r="G9" s="117">
        <v>3</v>
      </c>
      <c r="H9" s="117">
        <v>0</v>
      </c>
      <c r="I9" s="69">
        <f t="shared" ref="I9:I15" si="1">F9+G9</f>
        <v>8</v>
      </c>
      <c r="J9" s="69">
        <f t="shared" ref="J9:J20" si="2">B9+F9</f>
        <v>8</v>
      </c>
      <c r="K9" s="69">
        <f t="shared" ref="K9:K20" si="3">C9+G9</f>
        <v>4</v>
      </c>
      <c r="L9" s="69">
        <f>D9+H9</f>
        <v>0</v>
      </c>
      <c r="M9" s="69">
        <f>J9+K9+L9</f>
        <v>12</v>
      </c>
      <c r="N9" s="153" t="s">
        <v>5</v>
      </c>
    </row>
    <row r="10" spans="1:14" s="137" customFormat="1" ht="26.25" customHeight="1" thickTop="1" thickBot="1" x14ac:dyDescent="0.4">
      <c r="A10" s="146" t="s">
        <v>6</v>
      </c>
      <c r="B10" s="49">
        <v>2</v>
      </c>
      <c r="C10" s="49">
        <v>3</v>
      </c>
      <c r="D10" s="214">
        <v>0</v>
      </c>
      <c r="E10" s="150">
        <f t="shared" si="0"/>
        <v>5</v>
      </c>
      <c r="F10" s="49">
        <v>3</v>
      </c>
      <c r="G10" s="49">
        <v>1</v>
      </c>
      <c r="H10" s="214">
        <v>0</v>
      </c>
      <c r="I10" s="150">
        <f t="shared" si="1"/>
        <v>4</v>
      </c>
      <c r="J10" s="150">
        <f t="shared" si="2"/>
        <v>5</v>
      </c>
      <c r="K10" s="150">
        <f t="shared" si="3"/>
        <v>4</v>
      </c>
      <c r="L10" s="150">
        <f t="shared" ref="L10:L20" si="4">D10+H10</f>
        <v>0</v>
      </c>
      <c r="M10" s="150">
        <f t="shared" ref="M10:M20" si="5">J10+K10+L10</f>
        <v>9</v>
      </c>
      <c r="N10" s="143" t="s">
        <v>7</v>
      </c>
    </row>
    <row r="11" spans="1:14" s="137" customFormat="1" ht="26.25" customHeight="1" thickTop="1" thickBot="1" x14ac:dyDescent="0.4">
      <c r="A11" s="149" t="s">
        <v>8</v>
      </c>
      <c r="B11" s="117">
        <v>1</v>
      </c>
      <c r="C11" s="117">
        <v>1</v>
      </c>
      <c r="D11" s="117">
        <v>0</v>
      </c>
      <c r="E11" s="69">
        <f t="shared" si="0"/>
        <v>2</v>
      </c>
      <c r="F11" s="117">
        <v>4</v>
      </c>
      <c r="G11" s="117">
        <v>10</v>
      </c>
      <c r="H11" s="117">
        <v>0</v>
      </c>
      <c r="I11" s="69">
        <f t="shared" si="1"/>
        <v>14</v>
      </c>
      <c r="J11" s="69">
        <f t="shared" si="2"/>
        <v>5</v>
      </c>
      <c r="K11" s="69">
        <f t="shared" si="3"/>
        <v>11</v>
      </c>
      <c r="L11" s="69">
        <f t="shared" si="4"/>
        <v>0</v>
      </c>
      <c r="M11" s="69">
        <f t="shared" si="5"/>
        <v>16</v>
      </c>
      <c r="N11" s="147" t="s">
        <v>9</v>
      </c>
    </row>
    <row r="12" spans="1:14" s="137" customFormat="1" ht="26.25" customHeight="1" thickTop="1" thickBot="1" x14ac:dyDescent="0.4">
      <c r="A12" s="146" t="s">
        <v>44</v>
      </c>
      <c r="B12" s="49">
        <v>0</v>
      </c>
      <c r="C12" s="49">
        <v>2</v>
      </c>
      <c r="D12" s="214">
        <v>0</v>
      </c>
      <c r="E12" s="150">
        <f t="shared" si="0"/>
        <v>2</v>
      </c>
      <c r="F12" s="49">
        <v>3</v>
      </c>
      <c r="G12" s="49">
        <v>2</v>
      </c>
      <c r="H12" s="214">
        <v>0</v>
      </c>
      <c r="I12" s="150">
        <f t="shared" si="1"/>
        <v>5</v>
      </c>
      <c r="J12" s="150">
        <f t="shared" si="2"/>
        <v>3</v>
      </c>
      <c r="K12" s="150">
        <f t="shared" si="3"/>
        <v>4</v>
      </c>
      <c r="L12" s="150">
        <f t="shared" si="4"/>
        <v>0</v>
      </c>
      <c r="M12" s="150">
        <f t="shared" si="5"/>
        <v>7</v>
      </c>
      <c r="N12" s="143" t="s">
        <v>10</v>
      </c>
    </row>
    <row r="13" spans="1:14" s="137" customFormat="1" ht="26.25" customHeight="1" thickTop="1" thickBot="1" x14ac:dyDescent="0.4">
      <c r="A13" s="149" t="s">
        <v>11</v>
      </c>
      <c r="B13" s="117">
        <v>4</v>
      </c>
      <c r="C13" s="117">
        <v>0</v>
      </c>
      <c r="D13" s="117">
        <v>0</v>
      </c>
      <c r="E13" s="69">
        <f t="shared" si="0"/>
        <v>4</v>
      </c>
      <c r="F13" s="117">
        <v>8</v>
      </c>
      <c r="G13" s="117">
        <v>1</v>
      </c>
      <c r="H13" s="117">
        <v>0</v>
      </c>
      <c r="I13" s="69">
        <f t="shared" si="1"/>
        <v>9</v>
      </c>
      <c r="J13" s="69">
        <f t="shared" si="2"/>
        <v>12</v>
      </c>
      <c r="K13" s="69">
        <f t="shared" si="3"/>
        <v>1</v>
      </c>
      <c r="L13" s="69">
        <f t="shared" si="4"/>
        <v>0</v>
      </c>
      <c r="M13" s="69">
        <f t="shared" si="5"/>
        <v>13</v>
      </c>
      <c r="N13" s="147" t="s">
        <v>12</v>
      </c>
    </row>
    <row r="14" spans="1:14" s="137" customFormat="1" ht="26.25" customHeight="1" thickTop="1" thickBot="1" x14ac:dyDescent="0.4">
      <c r="A14" s="146" t="s">
        <v>13</v>
      </c>
      <c r="B14" s="49">
        <v>1</v>
      </c>
      <c r="C14" s="49">
        <v>1</v>
      </c>
      <c r="D14" s="214">
        <v>0</v>
      </c>
      <c r="E14" s="150">
        <f t="shared" si="0"/>
        <v>2</v>
      </c>
      <c r="F14" s="49">
        <v>5</v>
      </c>
      <c r="G14" s="49">
        <v>4</v>
      </c>
      <c r="H14" s="214">
        <v>0</v>
      </c>
      <c r="I14" s="150">
        <f t="shared" si="1"/>
        <v>9</v>
      </c>
      <c r="J14" s="150">
        <f t="shared" si="2"/>
        <v>6</v>
      </c>
      <c r="K14" s="150">
        <f t="shared" si="3"/>
        <v>5</v>
      </c>
      <c r="L14" s="150">
        <f t="shared" si="4"/>
        <v>0</v>
      </c>
      <c r="M14" s="150">
        <f t="shared" si="5"/>
        <v>11</v>
      </c>
      <c r="N14" s="143" t="s">
        <v>14</v>
      </c>
    </row>
    <row r="15" spans="1:14" s="137" customFormat="1" ht="26.25" customHeight="1" thickTop="1" thickBot="1" x14ac:dyDescent="0.4">
      <c r="A15" s="149" t="s">
        <v>15</v>
      </c>
      <c r="B15" s="117">
        <v>0</v>
      </c>
      <c r="C15" s="117">
        <v>3</v>
      </c>
      <c r="D15" s="117">
        <v>0</v>
      </c>
      <c r="E15" s="69">
        <f t="shared" si="0"/>
        <v>3</v>
      </c>
      <c r="F15" s="117">
        <v>10</v>
      </c>
      <c r="G15" s="117">
        <v>7</v>
      </c>
      <c r="H15" s="117">
        <v>0</v>
      </c>
      <c r="I15" s="69">
        <f t="shared" si="1"/>
        <v>17</v>
      </c>
      <c r="J15" s="69">
        <f t="shared" si="2"/>
        <v>10</v>
      </c>
      <c r="K15" s="69">
        <f t="shared" si="3"/>
        <v>10</v>
      </c>
      <c r="L15" s="69">
        <f t="shared" si="4"/>
        <v>0</v>
      </c>
      <c r="M15" s="69">
        <f t="shared" si="5"/>
        <v>20</v>
      </c>
      <c r="N15" s="147" t="s">
        <v>16</v>
      </c>
    </row>
    <row r="16" spans="1:14" s="137" customFormat="1" ht="26.25" customHeight="1" thickTop="1" thickBot="1" x14ac:dyDescent="0.4">
      <c r="A16" s="146" t="s">
        <v>17</v>
      </c>
      <c r="B16" s="49">
        <v>1</v>
      </c>
      <c r="C16" s="49">
        <v>2</v>
      </c>
      <c r="D16" s="214">
        <v>0</v>
      </c>
      <c r="E16" s="150">
        <f t="shared" si="0"/>
        <v>3</v>
      </c>
      <c r="F16" s="49">
        <v>4</v>
      </c>
      <c r="G16" s="49">
        <v>1</v>
      </c>
      <c r="H16" s="214">
        <v>1</v>
      </c>
      <c r="I16" s="150">
        <f>F16+G16+H16</f>
        <v>6</v>
      </c>
      <c r="J16" s="150">
        <f t="shared" si="2"/>
        <v>5</v>
      </c>
      <c r="K16" s="150">
        <f t="shared" si="3"/>
        <v>3</v>
      </c>
      <c r="L16" s="150">
        <f t="shared" si="4"/>
        <v>1</v>
      </c>
      <c r="M16" s="150">
        <f t="shared" si="5"/>
        <v>9</v>
      </c>
      <c r="N16" s="143" t="s">
        <v>18</v>
      </c>
    </row>
    <row r="17" spans="1:14" s="137" customFormat="1" ht="26.25" customHeight="1" thickTop="1" thickBot="1" x14ac:dyDescent="0.4">
      <c r="A17" s="149" t="s">
        <v>19</v>
      </c>
      <c r="B17" s="117">
        <v>2</v>
      </c>
      <c r="C17" s="117">
        <v>1</v>
      </c>
      <c r="D17" s="117">
        <v>0</v>
      </c>
      <c r="E17" s="69">
        <f t="shared" si="0"/>
        <v>3</v>
      </c>
      <c r="F17" s="117">
        <v>7</v>
      </c>
      <c r="G17" s="117">
        <v>2</v>
      </c>
      <c r="H17" s="117">
        <v>0</v>
      </c>
      <c r="I17" s="69">
        <f t="shared" ref="I17:I20" si="6">F17+G17+H17</f>
        <v>9</v>
      </c>
      <c r="J17" s="69">
        <f t="shared" si="2"/>
        <v>9</v>
      </c>
      <c r="K17" s="69">
        <f t="shared" si="3"/>
        <v>3</v>
      </c>
      <c r="L17" s="69">
        <f t="shared" si="4"/>
        <v>0</v>
      </c>
      <c r="M17" s="69">
        <f t="shared" si="5"/>
        <v>12</v>
      </c>
      <c r="N17" s="147" t="s">
        <v>20</v>
      </c>
    </row>
    <row r="18" spans="1:14" s="137" customFormat="1" ht="26.25" customHeight="1" thickTop="1" thickBot="1" x14ac:dyDescent="0.4">
      <c r="A18" s="146" t="s">
        <v>21</v>
      </c>
      <c r="B18" s="49">
        <v>4</v>
      </c>
      <c r="C18" s="49">
        <v>4</v>
      </c>
      <c r="D18" s="214">
        <v>0</v>
      </c>
      <c r="E18" s="150">
        <f t="shared" si="0"/>
        <v>8</v>
      </c>
      <c r="F18" s="49">
        <v>7</v>
      </c>
      <c r="G18" s="49">
        <v>1</v>
      </c>
      <c r="H18" s="214">
        <v>1</v>
      </c>
      <c r="I18" s="150">
        <f t="shared" si="6"/>
        <v>9</v>
      </c>
      <c r="J18" s="150">
        <f t="shared" si="2"/>
        <v>11</v>
      </c>
      <c r="K18" s="150">
        <f t="shared" si="3"/>
        <v>5</v>
      </c>
      <c r="L18" s="150">
        <f t="shared" si="4"/>
        <v>1</v>
      </c>
      <c r="M18" s="150">
        <f t="shared" si="5"/>
        <v>17</v>
      </c>
      <c r="N18" s="143" t="s">
        <v>22</v>
      </c>
    </row>
    <row r="19" spans="1:14" s="137" customFormat="1" ht="26.25" customHeight="1" thickTop="1" thickBot="1" x14ac:dyDescent="0.4">
      <c r="A19" s="149" t="s">
        <v>23</v>
      </c>
      <c r="B19" s="117">
        <v>0</v>
      </c>
      <c r="C19" s="117">
        <v>2</v>
      </c>
      <c r="D19" s="117">
        <v>0</v>
      </c>
      <c r="E19" s="69">
        <f t="shared" si="0"/>
        <v>2</v>
      </c>
      <c r="F19" s="117">
        <v>4</v>
      </c>
      <c r="G19" s="117">
        <v>3</v>
      </c>
      <c r="H19" s="117">
        <v>0</v>
      </c>
      <c r="I19" s="69">
        <f t="shared" si="6"/>
        <v>7</v>
      </c>
      <c r="J19" s="69">
        <f t="shared" si="2"/>
        <v>4</v>
      </c>
      <c r="K19" s="69">
        <f t="shared" si="3"/>
        <v>5</v>
      </c>
      <c r="L19" s="69">
        <f t="shared" si="4"/>
        <v>0</v>
      </c>
      <c r="M19" s="69">
        <f t="shared" si="5"/>
        <v>9</v>
      </c>
      <c r="N19" s="147" t="s">
        <v>24</v>
      </c>
    </row>
    <row r="20" spans="1:14" s="137" customFormat="1" ht="26.25" customHeight="1" thickTop="1" x14ac:dyDescent="0.35">
      <c r="A20" s="203" t="s">
        <v>25</v>
      </c>
      <c r="B20" s="47">
        <v>0</v>
      </c>
      <c r="C20" s="47">
        <v>0</v>
      </c>
      <c r="D20" s="318">
        <v>0</v>
      </c>
      <c r="E20" s="198">
        <f t="shared" si="0"/>
        <v>0</v>
      </c>
      <c r="F20" s="47">
        <v>9</v>
      </c>
      <c r="G20" s="47">
        <v>7</v>
      </c>
      <c r="H20" s="318">
        <v>0</v>
      </c>
      <c r="I20" s="144">
        <f t="shared" si="6"/>
        <v>16</v>
      </c>
      <c r="J20" s="198">
        <f t="shared" si="2"/>
        <v>9</v>
      </c>
      <c r="K20" s="198">
        <f t="shared" si="3"/>
        <v>7</v>
      </c>
      <c r="L20" s="198">
        <f t="shared" si="4"/>
        <v>0</v>
      </c>
      <c r="M20" s="198">
        <f t="shared" si="5"/>
        <v>16</v>
      </c>
      <c r="N20" s="202" t="s">
        <v>26</v>
      </c>
    </row>
    <row r="21" spans="1:14" s="137" customFormat="1" ht="30" customHeight="1" x14ac:dyDescent="0.35">
      <c r="A21" s="160" t="s">
        <v>2</v>
      </c>
      <c r="B21" s="159">
        <f t="shared" ref="B21:M21" si="7">SUM(B9:B20)</f>
        <v>18</v>
      </c>
      <c r="C21" s="159">
        <f t="shared" si="7"/>
        <v>20</v>
      </c>
      <c r="D21" s="159">
        <f t="shared" si="7"/>
        <v>0</v>
      </c>
      <c r="E21" s="159">
        <f t="shared" si="7"/>
        <v>38</v>
      </c>
      <c r="F21" s="159">
        <f t="shared" si="7"/>
        <v>69</v>
      </c>
      <c r="G21" s="159">
        <f t="shared" si="7"/>
        <v>42</v>
      </c>
      <c r="H21" s="159">
        <f t="shared" si="7"/>
        <v>2</v>
      </c>
      <c r="I21" s="141">
        <f t="shared" si="7"/>
        <v>113</v>
      </c>
      <c r="J21" s="159">
        <f t="shared" si="7"/>
        <v>87</v>
      </c>
      <c r="K21" s="159">
        <f t="shared" si="7"/>
        <v>62</v>
      </c>
      <c r="L21" s="159">
        <f t="shared" si="7"/>
        <v>2</v>
      </c>
      <c r="M21" s="159">
        <f t="shared" si="7"/>
        <v>151</v>
      </c>
      <c r="N21" s="158" t="s">
        <v>3</v>
      </c>
    </row>
    <row r="22" spans="1:14" ht="24" customHeight="1" x14ac:dyDescent="0.35">
      <c r="A22" s="133"/>
      <c r="N22" s="133"/>
    </row>
    <row r="23" spans="1:14" ht="24" customHeight="1" x14ac:dyDescent="0.35">
      <c r="A23" s="133"/>
      <c r="N23" s="133"/>
    </row>
    <row r="24" spans="1:14" ht="24" customHeight="1" x14ac:dyDescent="0.35">
      <c r="A24" s="133"/>
      <c r="N24" s="133"/>
    </row>
    <row r="25" spans="1:14" ht="24" customHeight="1" x14ac:dyDescent="0.35">
      <c r="A25" s="133"/>
      <c r="N25" s="133"/>
    </row>
    <row r="26" spans="1:14" ht="24" customHeight="1" x14ac:dyDescent="0.35">
      <c r="A26" s="133"/>
      <c r="N26" s="133"/>
    </row>
    <row r="27" spans="1:14" ht="29.25" customHeight="1" x14ac:dyDescent="0.35"/>
  </sheetData>
  <mergeCells count="16">
    <mergeCell ref="J7:J8"/>
    <mergeCell ref="K7:K8"/>
    <mergeCell ref="A2:N2"/>
    <mergeCell ref="A3:N3"/>
    <mergeCell ref="A6:A8"/>
    <mergeCell ref="B6:E6"/>
    <mergeCell ref="F6:I6"/>
    <mergeCell ref="J6:M6"/>
    <mergeCell ref="N6:N8"/>
    <mergeCell ref="B7:B8"/>
    <mergeCell ref="C7:C8"/>
    <mergeCell ref="M7:M8"/>
    <mergeCell ref="E7:E8"/>
    <mergeCell ref="F7:F8"/>
    <mergeCell ref="G7:G8"/>
    <mergeCell ref="I7:I8"/>
  </mergeCells>
  <printOptions horizontalCentered="1" verticalCentered="1"/>
  <pageMargins left="0" right="0" top="0" bottom="0" header="0" footer="0"/>
  <pageSetup paperSize="9" scale="85" orientation="portrait" r:id="rId1"/>
  <headerFooter alignWithMargins="0">
    <oddFooter>&amp;L_x000D_&amp;1#&amp;"Aptos"&amp;10&amp;K13A10E Classification: C0 Public - تصنيف الوثيقة عام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40"/>
  <sheetViews>
    <sheetView rightToLeft="1" tabSelected="1" view="pageBreakPreview" zoomScaleNormal="100" zoomScaleSheetLayoutView="100" workbookViewId="0">
      <selection activeCell="G5" sqref="G5"/>
    </sheetView>
  </sheetViews>
  <sheetFormatPr defaultColWidth="9.1328125" defaultRowHeight="13.15" x14ac:dyDescent="0.35"/>
  <cols>
    <col min="1" max="1" width="19.1328125" style="130" customWidth="1"/>
    <col min="2" max="8" width="10.3984375" style="129" customWidth="1"/>
    <col min="9" max="9" width="10.3984375" style="187" customWidth="1"/>
    <col min="10" max="11" width="10.3984375" style="129" customWidth="1"/>
    <col min="12" max="13" width="10.3984375" style="187" customWidth="1"/>
    <col min="14" max="14" width="20" style="130" customWidth="1"/>
    <col min="15" max="16384" width="9.1328125" style="129"/>
  </cols>
  <sheetData>
    <row r="1" spans="1:14" s="53" customFormat="1" ht="17.649999999999999" x14ac:dyDescent="0.35">
      <c r="A1" s="401" t="s">
        <v>309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</row>
    <row r="2" spans="1:14" s="53" customFormat="1" ht="17.25" x14ac:dyDescent="0.35">
      <c r="A2" s="482" t="s">
        <v>308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</row>
    <row r="3" spans="1:14" ht="15" x14ac:dyDescent="0.35">
      <c r="A3" s="403">
        <v>2023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</row>
    <row r="4" spans="1:14" ht="9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x14ac:dyDescent="0.35">
      <c r="A5" s="14" t="s">
        <v>307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39" t="s">
        <v>306</v>
      </c>
    </row>
    <row r="6" spans="1:14" ht="21.75" customHeight="1" thickBot="1" x14ac:dyDescent="0.4">
      <c r="A6" s="437" t="s">
        <v>305</v>
      </c>
      <c r="B6" s="410" t="s">
        <v>72</v>
      </c>
      <c r="C6" s="411"/>
      <c r="D6" s="411"/>
      <c r="E6" s="412"/>
      <c r="F6" s="410" t="s">
        <v>71</v>
      </c>
      <c r="G6" s="411"/>
      <c r="H6" s="411"/>
      <c r="I6" s="412"/>
      <c r="J6" s="440" t="s">
        <v>278</v>
      </c>
      <c r="K6" s="414"/>
      <c r="L6" s="414"/>
      <c r="M6" s="415"/>
      <c r="N6" s="441" t="s">
        <v>304</v>
      </c>
    </row>
    <row r="7" spans="1:14" s="152" customFormat="1" ht="18" customHeight="1" thickTop="1" thickBot="1" x14ac:dyDescent="0.4">
      <c r="A7" s="438"/>
      <c r="B7" s="399" t="s">
        <v>90</v>
      </c>
      <c r="C7" s="399" t="s">
        <v>88</v>
      </c>
      <c r="D7" s="303" t="s">
        <v>339</v>
      </c>
      <c r="E7" s="397" t="s">
        <v>303</v>
      </c>
      <c r="F7" s="399" t="s">
        <v>90</v>
      </c>
      <c r="G7" s="399" t="s">
        <v>88</v>
      </c>
      <c r="H7" s="303" t="s">
        <v>339</v>
      </c>
      <c r="I7" s="397" t="s">
        <v>303</v>
      </c>
      <c r="J7" s="399" t="s">
        <v>90</v>
      </c>
      <c r="K7" s="399" t="s">
        <v>88</v>
      </c>
      <c r="L7" s="303" t="s">
        <v>339</v>
      </c>
      <c r="M7" s="397" t="s">
        <v>64</v>
      </c>
      <c r="N7" s="442"/>
    </row>
    <row r="8" spans="1:14" s="137" customFormat="1" ht="12" customHeight="1" thickTop="1" x14ac:dyDescent="0.35">
      <c r="A8" s="448"/>
      <c r="B8" s="479"/>
      <c r="C8" s="479"/>
      <c r="D8" s="302" t="s">
        <v>343</v>
      </c>
      <c r="E8" s="447" t="s">
        <v>63</v>
      </c>
      <c r="F8" s="479"/>
      <c r="G8" s="479"/>
      <c r="H8" s="302" t="s">
        <v>343</v>
      </c>
      <c r="I8" s="447" t="s">
        <v>63</v>
      </c>
      <c r="J8" s="479"/>
      <c r="K8" s="479"/>
      <c r="L8" s="302" t="s">
        <v>343</v>
      </c>
      <c r="M8" s="447" t="s">
        <v>63</v>
      </c>
      <c r="N8" s="450"/>
    </row>
    <row r="9" spans="1:14" s="137" customFormat="1" ht="15.4" thickBot="1" x14ac:dyDescent="0.4">
      <c r="A9" s="221" t="s">
        <v>302</v>
      </c>
      <c r="B9" s="72"/>
      <c r="C9" s="72"/>
      <c r="D9" s="72"/>
      <c r="E9" s="69"/>
      <c r="F9" s="72"/>
      <c r="G9" s="72"/>
      <c r="H9" s="72"/>
      <c r="I9" s="69"/>
      <c r="J9" s="69"/>
      <c r="K9" s="69"/>
      <c r="L9" s="69"/>
      <c r="M9" s="69"/>
      <c r="N9" s="153" t="s">
        <v>301</v>
      </c>
    </row>
    <row r="10" spans="1:14" s="137" customFormat="1" ht="13.9" thickTop="1" thickBot="1" x14ac:dyDescent="0.4">
      <c r="A10" s="220" t="s">
        <v>300</v>
      </c>
      <c r="B10" s="49">
        <v>8</v>
      </c>
      <c r="C10" s="49">
        <v>3</v>
      </c>
      <c r="D10" s="49">
        <v>0</v>
      </c>
      <c r="E10" s="48">
        <f t="shared" ref="E10:E21" si="0">B10+C10</f>
        <v>11</v>
      </c>
      <c r="F10" s="49">
        <v>29</v>
      </c>
      <c r="G10" s="49">
        <v>17</v>
      </c>
      <c r="H10" s="49">
        <v>1</v>
      </c>
      <c r="I10" s="326">
        <f>F10+G10+H10</f>
        <v>47</v>
      </c>
      <c r="J10" s="48">
        <f t="shared" ref="J10:J21" si="1">B10+F10</f>
        <v>37</v>
      </c>
      <c r="K10" s="48">
        <f t="shared" ref="K10:K21" si="2">C10+G10</f>
        <v>20</v>
      </c>
      <c r="L10" s="326">
        <f>H10+D10</f>
        <v>1</v>
      </c>
      <c r="M10" s="326">
        <f>J10+K10+L10</f>
        <v>58</v>
      </c>
      <c r="N10" s="219" t="s">
        <v>299</v>
      </c>
    </row>
    <row r="11" spans="1:14" s="137" customFormat="1" ht="15.75" thickTop="1" thickBot="1" x14ac:dyDescent="0.4">
      <c r="A11" s="218">
        <v>1</v>
      </c>
      <c r="B11" s="66">
        <v>0</v>
      </c>
      <c r="C11" s="66">
        <v>0</v>
      </c>
      <c r="D11" s="66">
        <v>0</v>
      </c>
      <c r="E11" s="63">
        <f t="shared" si="0"/>
        <v>0</v>
      </c>
      <c r="F11" s="66">
        <v>5</v>
      </c>
      <c r="G11" s="66">
        <v>4</v>
      </c>
      <c r="H11" s="66">
        <v>0</v>
      </c>
      <c r="I11" s="327">
        <f t="shared" ref="I11:I34" si="3">F11+G11+H11</f>
        <v>9</v>
      </c>
      <c r="J11" s="63">
        <f t="shared" si="1"/>
        <v>5</v>
      </c>
      <c r="K11" s="63">
        <f t="shared" si="2"/>
        <v>4</v>
      </c>
      <c r="L11" s="327">
        <f t="shared" ref="L11:L34" si="4">H11+D11</f>
        <v>0</v>
      </c>
      <c r="M11" s="327">
        <f t="shared" ref="M11:M34" si="5">J11+K11+L11</f>
        <v>9</v>
      </c>
      <c r="N11" s="209">
        <v>1</v>
      </c>
    </row>
    <row r="12" spans="1:14" s="137" customFormat="1" ht="15.75" thickTop="1" thickBot="1" x14ac:dyDescent="0.4">
      <c r="A12" s="213">
        <v>2</v>
      </c>
      <c r="B12" s="49">
        <v>1</v>
      </c>
      <c r="C12" s="49">
        <v>0</v>
      </c>
      <c r="D12" s="49">
        <v>0</v>
      </c>
      <c r="E12" s="48">
        <f t="shared" si="0"/>
        <v>1</v>
      </c>
      <c r="F12" s="49">
        <v>3</v>
      </c>
      <c r="G12" s="49">
        <v>2</v>
      </c>
      <c r="H12" s="49">
        <v>0</v>
      </c>
      <c r="I12" s="326">
        <f t="shared" si="3"/>
        <v>5</v>
      </c>
      <c r="J12" s="48">
        <f t="shared" si="1"/>
        <v>4</v>
      </c>
      <c r="K12" s="48">
        <f t="shared" si="2"/>
        <v>2</v>
      </c>
      <c r="L12" s="326">
        <f t="shared" si="4"/>
        <v>0</v>
      </c>
      <c r="M12" s="326">
        <f t="shared" si="5"/>
        <v>6</v>
      </c>
      <c r="N12" s="212">
        <v>2</v>
      </c>
    </row>
    <row r="13" spans="1:14" s="137" customFormat="1" ht="15.75" thickTop="1" thickBot="1" x14ac:dyDescent="0.4">
      <c r="A13" s="218">
        <v>3</v>
      </c>
      <c r="B13" s="66">
        <v>0</v>
      </c>
      <c r="C13" s="66">
        <v>1</v>
      </c>
      <c r="D13" s="66">
        <v>0</v>
      </c>
      <c r="E13" s="63">
        <f t="shared" si="0"/>
        <v>1</v>
      </c>
      <c r="F13" s="66">
        <v>2</v>
      </c>
      <c r="G13" s="66">
        <v>0</v>
      </c>
      <c r="H13" s="66">
        <v>0</v>
      </c>
      <c r="I13" s="327">
        <f t="shared" si="3"/>
        <v>2</v>
      </c>
      <c r="J13" s="63">
        <f t="shared" si="1"/>
        <v>2</v>
      </c>
      <c r="K13" s="63">
        <f t="shared" si="2"/>
        <v>1</v>
      </c>
      <c r="L13" s="327">
        <f t="shared" si="4"/>
        <v>0</v>
      </c>
      <c r="M13" s="327">
        <f t="shared" si="5"/>
        <v>3</v>
      </c>
      <c r="N13" s="209">
        <v>3</v>
      </c>
    </row>
    <row r="14" spans="1:14" s="137" customFormat="1" ht="15.75" thickTop="1" thickBot="1" x14ac:dyDescent="0.4">
      <c r="A14" s="213">
        <v>4</v>
      </c>
      <c r="B14" s="49">
        <v>0</v>
      </c>
      <c r="C14" s="49">
        <v>0</v>
      </c>
      <c r="D14" s="49">
        <v>0</v>
      </c>
      <c r="E14" s="48">
        <f t="shared" si="0"/>
        <v>0</v>
      </c>
      <c r="F14" s="49">
        <v>1</v>
      </c>
      <c r="G14" s="49">
        <v>0</v>
      </c>
      <c r="H14" s="49">
        <v>0</v>
      </c>
      <c r="I14" s="326">
        <f t="shared" si="3"/>
        <v>1</v>
      </c>
      <c r="J14" s="48">
        <f t="shared" si="1"/>
        <v>1</v>
      </c>
      <c r="K14" s="48">
        <f t="shared" si="2"/>
        <v>0</v>
      </c>
      <c r="L14" s="326">
        <f t="shared" si="4"/>
        <v>0</v>
      </c>
      <c r="M14" s="326">
        <f t="shared" si="5"/>
        <v>1</v>
      </c>
      <c r="N14" s="212">
        <v>4</v>
      </c>
    </row>
    <row r="15" spans="1:14" s="137" customFormat="1" ht="15.75" thickTop="1" thickBot="1" x14ac:dyDescent="0.4">
      <c r="A15" s="218">
        <v>5</v>
      </c>
      <c r="B15" s="66">
        <v>0</v>
      </c>
      <c r="C15" s="66">
        <v>0</v>
      </c>
      <c r="D15" s="66">
        <v>0</v>
      </c>
      <c r="E15" s="63">
        <f t="shared" si="0"/>
        <v>0</v>
      </c>
      <c r="F15" s="66">
        <v>1</v>
      </c>
      <c r="G15" s="66">
        <v>0</v>
      </c>
      <c r="H15" s="66">
        <v>0</v>
      </c>
      <c r="I15" s="327">
        <f t="shared" si="3"/>
        <v>1</v>
      </c>
      <c r="J15" s="63">
        <f t="shared" si="1"/>
        <v>1</v>
      </c>
      <c r="K15" s="63">
        <f t="shared" si="2"/>
        <v>0</v>
      </c>
      <c r="L15" s="327">
        <f t="shared" si="4"/>
        <v>0</v>
      </c>
      <c r="M15" s="327">
        <f t="shared" si="5"/>
        <v>1</v>
      </c>
      <c r="N15" s="209">
        <v>5</v>
      </c>
    </row>
    <row r="16" spans="1:14" s="137" customFormat="1" ht="15.75" thickTop="1" thickBot="1" x14ac:dyDescent="0.4">
      <c r="A16" s="213">
        <v>6</v>
      </c>
      <c r="B16" s="49">
        <v>0</v>
      </c>
      <c r="C16" s="49">
        <v>0</v>
      </c>
      <c r="D16" s="49">
        <v>0</v>
      </c>
      <c r="E16" s="48">
        <f t="shared" si="0"/>
        <v>0</v>
      </c>
      <c r="F16" s="49">
        <v>1</v>
      </c>
      <c r="G16" s="49">
        <v>1</v>
      </c>
      <c r="H16" s="49">
        <v>1</v>
      </c>
      <c r="I16" s="326">
        <f t="shared" si="3"/>
        <v>3</v>
      </c>
      <c r="J16" s="48">
        <f t="shared" si="1"/>
        <v>1</v>
      </c>
      <c r="K16" s="48">
        <f t="shared" si="2"/>
        <v>1</v>
      </c>
      <c r="L16" s="326">
        <f t="shared" si="4"/>
        <v>1</v>
      </c>
      <c r="M16" s="326">
        <f t="shared" si="5"/>
        <v>3</v>
      </c>
      <c r="N16" s="212">
        <v>6</v>
      </c>
    </row>
    <row r="17" spans="1:14" s="137" customFormat="1" ht="15.75" thickTop="1" thickBot="1" x14ac:dyDescent="0.4">
      <c r="A17" s="218" t="s">
        <v>298</v>
      </c>
      <c r="B17" s="66">
        <v>1</v>
      </c>
      <c r="C17" s="66">
        <v>4</v>
      </c>
      <c r="D17" s="66">
        <v>0</v>
      </c>
      <c r="E17" s="63">
        <f t="shared" si="0"/>
        <v>5</v>
      </c>
      <c r="F17" s="66">
        <v>3</v>
      </c>
      <c r="G17" s="66">
        <v>4</v>
      </c>
      <c r="H17" s="66">
        <v>0</v>
      </c>
      <c r="I17" s="327">
        <f t="shared" si="3"/>
        <v>7</v>
      </c>
      <c r="J17" s="63">
        <f t="shared" si="1"/>
        <v>4</v>
      </c>
      <c r="K17" s="63">
        <f t="shared" si="2"/>
        <v>8</v>
      </c>
      <c r="L17" s="327">
        <f t="shared" si="4"/>
        <v>0</v>
      </c>
      <c r="M17" s="327">
        <f t="shared" si="5"/>
        <v>12</v>
      </c>
      <c r="N17" s="209" t="s">
        <v>298</v>
      </c>
    </row>
    <row r="18" spans="1:14" s="137" customFormat="1" ht="15.75" thickTop="1" thickBot="1" x14ac:dyDescent="0.4">
      <c r="A18" s="213" t="s">
        <v>297</v>
      </c>
      <c r="B18" s="49">
        <v>1</v>
      </c>
      <c r="C18" s="49">
        <v>2</v>
      </c>
      <c r="D18" s="49">
        <v>0</v>
      </c>
      <c r="E18" s="48">
        <f t="shared" si="0"/>
        <v>3</v>
      </c>
      <c r="F18" s="49">
        <v>3</v>
      </c>
      <c r="G18" s="49">
        <v>0</v>
      </c>
      <c r="H18" s="49">
        <v>0</v>
      </c>
      <c r="I18" s="326">
        <f t="shared" si="3"/>
        <v>3</v>
      </c>
      <c r="J18" s="48">
        <f t="shared" si="1"/>
        <v>4</v>
      </c>
      <c r="K18" s="48">
        <f t="shared" si="2"/>
        <v>2</v>
      </c>
      <c r="L18" s="326">
        <f t="shared" si="4"/>
        <v>0</v>
      </c>
      <c r="M18" s="326">
        <f t="shared" si="5"/>
        <v>6</v>
      </c>
      <c r="N18" s="212" t="s">
        <v>297</v>
      </c>
    </row>
    <row r="19" spans="1:14" s="137" customFormat="1" ht="15.75" thickTop="1" thickBot="1" x14ac:dyDescent="0.4">
      <c r="A19" s="218" t="s">
        <v>296</v>
      </c>
      <c r="B19" s="66">
        <v>1</v>
      </c>
      <c r="C19" s="66">
        <v>1</v>
      </c>
      <c r="D19" s="66">
        <v>0</v>
      </c>
      <c r="E19" s="63">
        <f t="shared" si="0"/>
        <v>2</v>
      </c>
      <c r="F19" s="66">
        <v>1</v>
      </c>
      <c r="G19" s="66">
        <v>0</v>
      </c>
      <c r="H19" s="66">
        <v>0</v>
      </c>
      <c r="I19" s="327">
        <f t="shared" si="3"/>
        <v>1</v>
      </c>
      <c r="J19" s="63">
        <f t="shared" si="1"/>
        <v>2</v>
      </c>
      <c r="K19" s="63">
        <f t="shared" si="2"/>
        <v>1</v>
      </c>
      <c r="L19" s="327">
        <f t="shared" si="4"/>
        <v>0</v>
      </c>
      <c r="M19" s="327">
        <f t="shared" si="5"/>
        <v>3</v>
      </c>
      <c r="N19" s="209" t="s">
        <v>296</v>
      </c>
    </row>
    <row r="20" spans="1:14" s="137" customFormat="1" ht="15.75" thickTop="1" thickBot="1" x14ac:dyDescent="0.4">
      <c r="A20" s="213" t="s">
        <v>295</v>
      </c>
      <c r="B20" s="106">
        <v>1</v>
      </c>
      <c r="C20" s="106">
        <v>0</v>
      </c>
      <c r="D20" s="106">
        <v>0</v>
      </c>
      <c r="E20" s="48">
        <f t="shared" si="0"/>
        <v>1</v>
      </c>
      <c r="F20" s="106">
        <v>1</v>
      </c>
      <c r="G20" s="106">
        <v>1</v>
      </c>
      <c r="H20" s="106">
        <v>0</v>
      </c>
      <c r="I20" s="328">
        <f t="shared" si="3"/>
        <v>2</v>
      </c>
      <c r="J20" s="48">
        <f t="shared" si="1"/>
        <v>2</v>
      </c>
      <c r="K20" s="48">
        <f t="shared" si="2"/>
        <v>1</v>
      </c>
      <c r="L20" s="328">
        <f t="shared" si="4"/>
        <v>0</v>
      </c>
      <c r="M20" s="328">
        <f t="shared" si="5"/>
        <v>3</v>
      </c>
      <c r="N20" s="212" t="s">
        <v>295</v>
      </c>
    </row>
    <row r="21" spans="1:14" s="216" customFormat="1" ht="15.75" thickTop="1" thickBot="1" x14ac:dyDescent="0.4">
      <c r="A21" s="218" t="s">
        <v>32</v>
      </c>
      <c r="B21" s="217">
        <v>0</v>
      </c>
      <c r="C21" s="217">
        <v>0</v>
      </c>
      <c r="D21" s="217">
        <v>0</v>
      </c>
      <c r="E21" s="63">
        <f t="shared" si="0"/>
        <v>0</v>
      </c>
      <c r="F21" s="217">
        <v>0</v>
      </c>
      <c r="G21" s="217">
        <v>0</v>
      </c>
      <c r="H21" s="217">
        <v>0</v>
      </c>
      <c r="I21" s="299">
        <f t="shared" si="3"/>
        <v>0</v>
      </c>
      <c r="J21" s="63">
        <f t="shared" si="1"/>
        <v>0</v>
      </c>
      <c r="K21" s="63">
        <f t="shared" si="2"/>
        <v>0</v>
      </c>
      <c r="L21" s="299">
        <f t="shared" si="4"/>
        <v>0</v>
      </c>
      <c r="M21" s="299">
        <f t="shared" si="5"/>
        <v>0</v>
      </c>
      <c r="N21" s="209" t="s">
        <v>33</v>
      </c>
    </row>
    <row r="22" spans="1:14" s="137" customFormat="1" ht="15.75" thickTop="1" thickBot="1" x14ac:dyDescent="0.4">
      <c r="A22" s="215" t="s">
        <v>294</v>
      </c>
      <c r="B22" s="214"/>
      <c r="C22" s="214"/>
      <c r="D22" s="214"/>
      <c r="E22" s="48"/>
      <c r="F22" s="214"/>
      <c r="G22" s="214"/>
      <c r="H22" s="214"/>
      <c r="I22" s="78"/>
      <c r="J22" s="48"/>
      <c r="K22" s="48"/>
      <c r="L22" s="78"/>
      <c r="M22" s="78"/>
      <c r="N22" s="143" t="s">
        <v>293</v>
      </c>
    </row>
    <row r="23" spans="1:14" s="137" customFormat="1" ht="15.75" thickTop="1" thickBot="1" x14ac:dyDescent="0.4">
      <c r="A23" s="211">
        <v>1</v>
      </c>
      <c r="B23" s="66">
        <v>1</v>
      </c>
      <c r="C23" s="66">
        <v>1</v>
      </c>
      <c r="D23" s="66">
        <v>0</v>
      </c>
      <c r="E23" s="63">
        <f t="shared" ref="E23:E34" si="6">B23+C23</f>
        <v>2</v>
      </c>
      <c r="F23" s="66">
        <v>2</v>
      </c>
      <c r="G23" s="66">
        <v>3</v>
      </c>
      <c r="H23" s="66">
        <v>0</v>
      </c>
      <c r="I23" s="327">
        <f t="shared" si="3"/>
        <v>5</v>
      </c>
      <c r="J23" s="63">
        <f t="shared" ref="J23:J34" si="7">B23+F23</f>
        <v>3</v>
      </c>
      <c r="K23" s="63">
        <f t="shared" ref="K23:K34" si="8">C23+G23</f>
        <v>4</v>
      </c>
      <c r="L23" s="327">
        <f t="shared" si="4"/>
        <v>0</v>
      </c>
      <c r="M23" s="327">
        <f t="shared" si="5"/>
        <v>7</v>
      </c>
      <c r="N23" s="209">
        <v>1</v>
      </c>
    </row>
    <row r="24" spans="1:14" s="137" customFormat="1" ht="15.75" thickTop="1" thickBot="1" x14ac:dyDescent="0.4">
      <c r="A24" s="213">
        <v>2</v>
      </c>
      <c r="B24" s="49">
        <v>2</v>
      </c>
      <c r="C24" s="49">
        <v>2</v>
      </c>
      <c r="D24" s="49">
        <v>0</v>
      </c>
      <c r="E24" s="48">
        <f t="shared" si="6"/>
        <v>4</v>
      </c>
      <c r="F24" s="49">
        <v>3</v>
      </c>
      <c r="G24" s="49">
        <v>0</v>
      </c>
      <c r="H24" s="49">
        <v>0</v>
      </c>
      <c r="I24" s="326">
        <f t="shared" si="3"/>
        <v>3</v>
      </c>
      <c r="J24" s="48">
        <f t="shared" si="7"/>
        <v>5</v>
      </c>
      <c r="K24" s="48">
        <f t="shared" si="8"/>
        <v>2</v>
      </c>
      <c r="L24" s="326">
        <f t="shared" si="4"/>
        <v>0</v>
      </c>
      <c r="M24" s="326">
        <f t="shared" si="5"/>
        <v>7</v>
      </c>
      <c r="N24" s="212">
        <v>2</v>
      </c>
    </row>
    <row r="25" spans="1:14" s="137" customFormat="1" ht="15.75" thickTop="1" thickBot="1" x14ac:dyDescent="0.4">
      <c r="A25" s="211">
        <v>3</v>
      </c>
      <c r="B25" s="210">
        <v>0</v>
      </c>
      <c r="C25" s="66">
        <v>1</v>
      </c>
      <c r="D25" s="66">
        <v>0</v>
      </c>
      <c r="E25" s="63">
        <f t="shared" si="6"/>
        <v>1</v>
      </c>
      <c r="F25" s="66">
        <v>1</v>
      </c>
      <c r="G25" s="66">
        <v>0</v>
      </c>
      <c r="H25" s="66">
        <v>0</v>
      </c>
      <c r="I25" s="327">
        <f t="shared" si="3"/>
        <v>1</v>
      </c>
      <c r="J25" s="63">
        <f t="shared" si="7"/>
        <v>1</v>
      </c>
      <c r="K25" s="63">
        <f t="shared" si="8"/>
        <v>1</v>
      </c>
      <c r="L25" s="327">
        <f t="shared" si="4"/>
        <v>0</v>
      </c>
      <c r="M25" s="327">
        <f t="shared" si="5"/>
        <v>2</v>
      </c>
      <c r="N25" s="209">
        <v>3</v>
      </c>
    </row>
    <row r="26" spans="1:14" s="137" customFormat="1" ht="15.75" thickTop="1" thickBot="1" x14ac:dyDescent="0.4">
      <c r="A26" s="213">
        <v>4</v>
      </c>
      <c r="B26" s="49">
        <v>0</v>
      </c>
      <c r="C26" s="49">
        <v>2</v>
      </c>
      <c r="D26" s="49">
        <v>0</v>
      </c>
      <c r="E26" s="48">
        <f t="shared" si="6"/>
        <v>2</v>
      </c>
      <c r="F26" s="49">
        <v>0</v>
      </c>
      <c r="G26" s="49">
        <v>2</v>
      </c>
      <c r="H26" s="49">
        <v>0</v>
      </c>
      <c r="I26" s="326">
        <f t="shared" si="3"/>
        <v>2</v>
      </c>
      <c r="J26" s="48">
        <f t="shared" si="7"/>
        <v>0</v>
      </c>
      <c r="K26" s="48">
        <f t="shared" si="8"/>
        <v>4</v>
      </c>
      <c r="L26" s="326">
        <f t="shared" si="4"/>
        <v>0</v>
      </c>
      <c r="M26" s="326">
        <f t="shared" si="5"/>
        <v>4</v>
      </c>
      <c r="N26" s="212">
        <v>4</v>
      </c>
    </row>
    <row r="27" spans="1:14" s="137" customFormat="1" ht="15.75" thickTop="1" thickBot="1" x14ac:dyDescent="0.4">
      <c r="A27" s="211">
        <v>5</v>
      </c>
      <c r="B27" s="66">
        <v>0</v>
      </c>
      <c r="C27" s="66">
        <v>0</v>
      </c>
      <c r="D27" s="66">
        <v>0</v>
      </c>
      <c r="E27" s="63">
        <f t="shared" si="6"/>
        <v>0</v>
      </c>
      <c r="F27" s="66">
        <v>1</v>
      </c>
      <c r="G27" s="66">
        <v>4</v>
      </c>
      <c r="H27" s="66">
        <v>0</v>
      </c>
      <c r="I27" s="327">
        <f t="shared" si="3"/>
        <v>5</v>
      </c>
      <c r="J27" s="63">
        <f t="shared" si="7"/>
        <v>1</v>
      </c>
      <c r="K27" s="63">
        <f t="shared" si="8"/>
        <v>4</v>
      </c>
      <c r="L27" s="327">
        <f t="shared" si="4"/>
        <v>0</v>
      </c>
      <c r="M27" s="327">
        <f t="shared" si="5"/>
        <v>5</v>
      </c>
      <c r="N27" s="209">
        <v>5</v>
      </c>
    </row>
    <row r="28" spans="1:14" s="137" customFormat="1" ht="15.75" thickTop="1" thickBot="1" x14ac:dyDescent="0.4">
      <c r="A28" s="213">
        <v>6</v>
      </c>
      <c r="B28" s="49">
        <v>0</v>
      </c>
      <c r="C28" s="49">
        <v>0</v>
      </c>
      <c r="D28" s="49">
        <v>0</v>
      </c>
      <c r="E28" s="48">
        <f t="shared" si="6"/>
        <v>0</v>
      </c>
      <c r="F28" s="49">
        <v>0</v>
      </c>
      <c r="G28" s="49">
        <v>0</v>
      </c>
      <c r="H28" s="49">
        <v>0</v>
      </c>
      <c r="I28" s="326">
        <f t="shared" si="3"/>
        <v>0</v>
      </c>
      <c r="J28" s="48">
        <f t="shared" si="7"/>
        <v>0</v>
      </c>
      <c r="K28" s="48">
        <f t="shared" si="8"/>
        <v>0</v>
      </c>
      <c r="L28" s="326">
        <f t="shared" si="4"/>
        <v>0</v>
      </c>
      <c r="M28" s="326">
        <f t="shared" si="5"/>
        <v>0</v>
      </c>
      <c r="N28" s="212">
        <v>6</v>
      </c>
    </row>
    <row r="29" spans="1:14" s="137" customFormat="1" ht="15.75" thickTop="1" thickBot="1" x14ac:dyDescent="0.4">
      <c r="A29" s="211">
        <v>7</v>
      </c>
      <c r="B29" s="210">
        <v>0</v>
      </c>
      <c r="C29" s="66">
        <v>0</v>
      </c>
      <c r="D29" s="66">
        <v>0</v>
      </c>
      <c r="E29" s="63">
        <f t="shared" si="6"/>
        <v>0</v>
      </c>
      <c r="F29" s="66">
        <v>4</v>
      </c>
      <c r="G29" s="66">
        <v>1</v>
      </c>
      <c r="H29" s="66">
        <v>0</v>
      </c>
      <c r="I29" s="327">
        <f t="shared" si="3"/>
        <v>5</v>
      </c>
      <c r="J29" s="63">
        <f t="shared" si="7"/>
        <v>4</v>
      </c>
      <c r="K29" s="63">
        <f t="shared" si="8"/>
        <v>1</v>
      </c>
      <c r="L29" s="327">
        <f t="shared" si="4"/>
        <v>0</v>
      </c>
      <c r="M29" s="327">
        <f t="shared" si="5"/>
        <v>5</v>
      </c>
      <c r="N29" s="209">
        <v>7</v>
      </c>
    </row>
    <row r="30" spans="1:14" s="137" customFormat="1" ht="15.75" thickTop="1" thickBot="1" x14ac:dyDescent="0.4">
      <c r="A30" s="213">
        <v>8</v>
      </c>
      <c r="B30" s="49">
        <v>0</v>
      </c>
      <c r="C30" s="49">
        <v>0</v>
      </c>
      <c r="D30" s="49">
        <v>0</v>
      </c>
      <c r="E30" s="48">
        <f t="shared" si="6"/>
        <v>0</v>
      </c>
      <c r="F30" s="49">
        <v>0</v>
      </c>
      <c r="G30" s="49">
        <v>0</v>
      </c>
      <c r="H30" s="49">
        <v>0</v>
      </c>
      <c r="I30" s="326">
        <f t="shared" si="3"/>
        <v>0</v>
      </c>
      <c r="J30" s="48">
        <f t="shared" si="7"/>
        <v>0</v>
      </c>
      <c r="K30" s="48">
        <f t="shared" si="8"/>
        <v>0</v>
      </c>
      <c r="L30" s="326">
        <f t="shared" si="4"/>
        <v>0</v>
      </c>
      <c r="M30" s="326">
        <f t="shared" si="5"/>
        <v>0</v>
      </c>
      <c r="N30" s="212">
        <v>8</v>
      </c>
    </row>
    <row r="31" spans="1:14" s="137" customFormat="1" ht="15.75" thickTop="1" thickBot="1" x14ac:dyDescent="0.4">
      <c r="A31" s="211">
        <v>9</v>
      </c>
      <c r="B31" s="66">
        <v>0</v>
      </c>
      <c r="C31" s="66">
        <v>0</v>
      </c>
      <c r="D31" s="66">
        <v>0</v>
      </c>
      <c r="E31" s="63">
        <f t="shared" si="6"/>
        <v>0</v>
      </c>
      <c r="F31" s="66">
        <v>1</v>
      </c>
      <c r="G31" s="66">
        <v>0</v>
      </c>
      <c r="H31" s="66">
        <v>0</v>
      </c>
      <c r="I31" s="327">
        <f t="shared" si="3"/>
        <v>1</v>
      </c>
      <c r="J31" s="63">
        <f t="shared" si="7"/>
        <v>1</v>
      </c>
      <c r="K31" s="63">
        <f t="shared" si="8"/>
        <v>0</v>
      </c>
      <c r="L31" s="327">
        <f t="shared" si="4"/>
        <v>0</v>
      </c>
      <c r="M31" s="327">
        <f t="shared" si="5"/>
        <v>1</v>
      </c>
      <c r="N31" s="209">
        <v>9</v>
      </c>
    </row>
    <row r="32" spans="1:14" s="137" customFormat="1" ht="15.75" thickTop="1" thickBot="1" x14ac:dyDescent="0.4">
      <c r="A32" s="213">
        <v>10</v>
      </c>
      <c r="B32" s="49">
        <v>0</v>
      </c>
      <c r="C32" s="49">
        <v>1</v>
      </c>
      <c r="D32" s="49">
        <v>0</v>
      </c>
      <c r="E32" s="48">
        <f t="shared" si="6"/>
        <v>1</v>
      </c>
      <c r="F32" s="49">
        <v>1</v>
      </c>
      <c r="G32" s="49">
        <v>0</v>
      </c>
      <c r="H32" s="49">
        <v>0</v>
      </c>
      <c r="I32" s="326">
        <f t="shared" si="3"/>
        <v>1</v>
      </c>
      <c r="J32" s="48">
        <f t="shared" si="7"/>
        <v>1</v>
      </c>
      <c r="K32" s="48">
        <f t="shared" si="8"/>
        <v>1</v>
      </c>
      <c r="L32" s="326">
        <f t="shared" si="4"/>
        <v>0</v>
      </c>
      <c r="M32" s="326">
        <f t="shared" si="5"/>
        <v>2</v>
      </c>
      <c r="N32" s="212">
        <v>10</v>
      </c>
    </row>
    <row r="33" spans="1:14" s="137" customFormat="1" ht="15.75" thickTop="1" thickBot="1" x14ac:dyDescent="0.4">
      <c r="A33" s="211" t="s">
        <v>292</v>
      </c>
      <c r="B33" s="210">
        <v>1</v>
      </c>
      <c r="C33" s="66">
        <v>0</v>
      </c>
      <c r="D33" s="66">
        <v>0</v>
      </c>
      <c r="E33" s="63">
        <f t="shared" si="6"/>
        <v>1</v>
      </c>
      <c r="F33" s="66">
        <v>1</v>
      </c>
      <c r="G33" s="66">
        <v>0</v>
      </c>
      <c r="H33" s="66">
        <v>0</v>
      </c>
      <c r="I33" s="327">
        <f t="shared" si="3"/>
        <v>1</v>
      </c>
      <c r="J33" s="63">
        <f t="shared" si="7"/>
        <v>2</v>
      </c>
      <c r="K33" s="63">
        <f t="shared" si="8"/>
        <v>0</v>
      </c>
      <c r="L33" s="327">
        <f t="shared" si="4"/>
        <v>0</v>
      </c>
      <c r="M33" s="327">
        <f t="shared" si="5"/>
        <v>2</v>
      </c>
      <c r="N33" s="209" t="s">
        <v>291</v>
      </c>
    </row>
    <row r="34" spans="1:14" s="137" customFormat="1" ht="13.5" thickTop="1" x14ac:dyDescent="0.35">
      <c r="A34" s="208" t="s">
        <v>32</v>
      </c>
      <c r="B34" s="47">
        <v>1</v>
      </c>
      <c r="C34" s="47">
        <v>2</v>
      </c>
      <c r="D34" s="47">
        <v>0</v>
      </c>
      <c r="E34" s="46">
        <f t="shared" si="6"/>
        <v>3</v>
      </c>
      <c r="F34" s="47">
        <v>5</v>
      </c>
      <c r="G34" s="47">
        <v>3</v>
      </c>
      <c r="H34" s="47">
        <v>0</v>
      </c>
      <c r="I34" s="329">
        <f t="shared" si="3"/>
        <v>8</v>
      </c>
      <c r="J34" s="46">
        <f t="shared" si="7"/>
        <v>6</v>
      </c>
      <c r="K34" s="46">
        <f t="shared" si="8"/>
        <v>5</v>
      </c>
      <c r="L34" s="329">
        <f t="shared" si="4"/>
        <v>0</v>
      </c>
      <c r="M34" s="329">
        <f t="shared" si="5"/>
        <v>11</v>
      </c>
      <c r="N34" s="207" t="s">
        <v>33</v>
      </c>
    </row>
    <row r="35" spans="1:14" s="137" customFormat="1" ht="25.5" customHeight="1" x14ac:dyDescent="0.35">
      <c r="A35" s="206" t="s">
        <v>0</v>
      </c>
      <c r="B35" s="205">
        <f t="shared" ref="B35:M35" si="9">SUM(B9:B34)</f>
        <v>18</v>
      </c>
      <c r="C35" s="205">
        <f t="shared" si="9"/>
        <v>20</v>
      </c>
      <c r="D35" s="205">
        <f t="shared" si="9"/>
        <v>0</v>
      </c>
      <c r="E35" s="205">
        <f t="shared" si="9"/>
        <v>38</v>
      </c>
      <c r="F35" s="205">
        <f t="shared" si="9"/>
        <v>69</v>
      </c>
      <c r="G35" s="205">
        <f t="shared" si="9"/>
        <v>42</v>
      </c>
      <c r="H35" s="205">
        <f t="shared" si="9"/>
        <v>2</v>
      </c>
      <c r="I35" s="205">
        <f t="shared" si="9"/>
        <v>113</v>
      </c>
      <c r="J35" s="205">
        <f t="shared" si="9"/>
        <v>87</v>
      </c>
      <c r="K35" s="205">
        <f t="shared" si="9"/>
        <v>62</v>
      </c>
      <c r="L35" s="205">
        <f t="shared" si="9"/>
        <v>2</v>
      </c>
      <c r="M35" s="205">
        <f t="shared" si="9"/>
        <v>151</v>
      </c>
      <c r="N35" s="204" t="s">
        <v>1</v>
      </c>
    </row>
    <row r="36" spans="1:14" ht="24" customHeight="1" x14ac:dyDescent="0.35">
      <c r="A36" s="133"/>
      <c r="N36" s="133"/>
    </row>
    <row r="37" spans="1:14" ht="24" customHeight="1" x14ac:dyDescent="0.35">
      <c r="A37" s="133"/>
      <c r="N37" s="133"/>
    </row>
    <row r="38" spans="1:14" ht="24" customHeight="1" x14ac:dyDescent="0.35">
      <c r="A38" s="133"/>
      <c r="N38" s="133"/>
    </row>
    <row r="39" spans="1:14" ht="24" customHeight="1" x14ac:dyDescent="0.35">
      <c r="A39" s="133"/>
      <c r="N39" s="133"/>
    </row>
    <row r="40" spans="1:14" ht="29.25" customHeight="1" x14ac:dyDescent="0.35"/>
  </sheetData>
  <mergeCells count="17">
    <mergeCell ref="A1:N1"/>
    <mergeCell ref="A2:N2"/>
    <mergeCell ref="A3:N3"/>
    <mergeCell ref="A6:A8"/>
    <mergeCell ref="B6:E6"/>
    <mergeCell ref="F6:I6"/>
    <mergeCell ref="J6:M6"/>
    <mergeCell ref="N6:N8"/>
    <mergeCell ref="B7:B8"/>
    <mergeCell ref="K7:K8"/>
    <mergeCell ref="M7:M8"/>
    <mergeCell ref="C7:C8"/>
    <mergeCell ref="E7:E8"/>
    <mergeCell ref="F7:F8"/>
    <mergeCell ref="G7:G8"/>
    <mergeCell ref="I7:I8"/>
    <mergeCell ref="J7:J8"/>
  </mergeCells>
  <printOptions horizontalCentered="1" verticalCentered="1"/>
  <pageMargins left="0" right="0" top="0" bottom="0" header="0" footer="0"/>
  <pageSetup paperSize="9" scale="89" orientation="landscape" r:id="rId1"/>
  <headerFooter alignWithMargins="0">
    <oddFooter>&amp;L_x000D_&amp;1#&amp;"Aptos"&amp;10&amp;K13A10E Classification: C0 Public - تصنيف الوثيقة عام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461ad1d5-0664-4038-af92-0ff2880e8164" xsi:nil="true"/>
    <PublishDate xmlns="461ad1d5-0664-4038-af92-0ff2880e8164" xsi:nil="true"/>
    <Year xmlns="461ad1d5-0664-4038-af92-0ff2880e8164">2026</Year>
    <PublicationType xmlns="461ad1d5-0664-4038-af92-0ff2880e8164">Yearly</PublicationType>
    <Description0 xmlns="461ad1d5-0664-4038-af92-0ff2880e8164" xsi:nil="true"/>
    <HashTags xmlns="461ad1d5-0664-4038-af92-0ff2880e8164" xsi:nil="true"/>
    <CalendarItem xmlns="461ad1d5-0664-4038-af92-0ff2880e8164">
      <Value>47</Value>
    </CalendarItem>
    <Description_x0020_Arabic xmlns="461ad1d5-0664-4038-af92-0ff2880e8164" xsi:nil="true"/>
    <RelatedFile xmlns="461ad1d5-0664-4038-af92-0ff2880e8164">
      <Url xsi:nil="true"/>
      <Description xsi:nil="true"/>
    </RelatedFile>
    <Month xmlns="461ad1d5-0664-4038-af92-0ff2880e8164" xsi:nil="true"/>
    <Lang xmlns="461ad1d5-0664-4038-af92-0ff2880e8164">Both</Lang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B26FBF-DB58-4C20-91DA-EDC207E81279}">
  <ds:schemaRefs>
    <ds:schemaRef ds:uri="http://purl.org/dc/elements/1.1/"/>
    <ds:schemaRef ds:uri="http://www.w3.org/XML/1998/namespace"/>
    <ds:schemaRef ds:uri="http://schemas.microsoft.com/office/2006/documentManagement/types"/>
    <ds:schemaRef ds:uri="1b323878-974e-4c19-bf08-965c80d4ad54"/>
    <ds:schemaRef ds:uri="http://schemas.microsoft.com/office/infopath/2007/PartnerControls"/>
    <ds:schemaRef ds:uri="http://schemas.openxmlformats.org/package/2006/metadata/core-properties"/>
    <ds:schemaRef ds:uri="http://schemas.microsoft.com/sharepoint.v3"/>
    <ds:schemaRef ds:uri="http://purl.org/dc/terms/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27E9707-19D6-4092-AD25-07EB3B9F6D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8BE3CB-7909-4095-A343-82B63B127B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15</vt:i4>
      </vt:variant>
      <vt:variant>
        <vt:lpstr>Charts</vt:lpstr>
      </vt:variant>
      <vt:variant>
        <vt:i4>6</vt:i4>
      </vt:variant>
      <vt:variant>
        <vt:lpstr>Named Ranges</vt:lpstr>
      </vt:variant>
      <vt:variant>
        <vt:i4>14</vt:i4>
      </vt:variant>
    </vt:vector>
  </HeadingPairs>
  <TitlesOfParts>
    <vt:vector size="35" baseType="lpstr">
      <vt:lpstr>Cover</vt:lpstr>
      <vt:lpstr>تقديم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Gr_17</vt:lpstr>
      <vt:lpstr>Gr_18</vt:lpstr>
      <vt:lpstr>Gr_19</vt:lpstr>
      <vt:lpstr>Gr_20</vt:lpstr>
      <vt:lpstr>Gr_21</vt:lpstr>
      <vt:lpstr>Gr_22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Cover!Print_Area</vt:lpstr>
    </vt:vector>
  </TitlesOfParts>
  <Company>P.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3, Vital Statistics Births and Deaths, 2023</dc:title>
  <dc:subject>24;#</dc:subject>
  <dc:creator>jalmedfa</dc:creator>
  <cp:keywords>Qatar; Population; Doha; MarriageAndDivorce; BirthsAndDeaths; Planning and Statistics Authority; PSA; PopulationStatistics</cp:keywords>
  <cp:lastModifiedBy>Fatma Khalaf Ali Alboainian</cp:lastModifiedBy>
  <cp:lastPrinted>2026-05-17T16:11:08Z</cp:lastPrinted>
  <dcterms:created xsi:type="dcterms:W3CDTF">2002-07-31T05:19:06Z</dcterms:created>
  <dcterms:modified xsi:type="dcterms:W3CDTF">2026-05-17T16:13:36Z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668;#BirthsAndDeaths|b9fe00f2-c7cc-4971-a575-9c306adfdeb4;#672;#MarriageAndDivorce|46289afc-4cea-4a0a-8e39-e0f5cf21084a;#178;#Planning and Statistics Authority|e65649f4-24d1-441c-884c-448bd6b7a8f9;#643;#PSA|0e57c6e0-7d64-49c5-8339-fa33dddca9a5;#679;#Population|88f26da9-c006-4050-814d-777bc9f22886;#686;#PopulationStatistics|36e91a75-7706-48ec-af42-797fea10025a;#179;#Qatar|f05dbc2b-1feb-4985-afc3-58e9ce18885a;#180;#Doha|95bcfa1f-5c00-4b42-9a00-19cd0e84fcf0</vt:lpwstr>
  </property>
  <property fmtid="{D5CDD505-2E9C-101B-9397-08002B2CF9AE}" pid="4" name="CategoryDescription">
    <vt:lpwstr>Vital Statistics Births,Deaths,Marriages and Divorces, chapter 3 -2020</vt:lpwstr>
  </property>
  <property fmtid="{D5CDD505-2E9C-101B-9397-08002B2CF9AE}" pid="5" name="Hashtags">
    <vt:lpwstr>31;#BirthsDeaths|da02ae0a-eed0-4861-9aa2-3dda38b7558e</vt:lpwstr>
  </property>
  <property fmtid="{D5CDD505-2E9C-101B-9397-08002B2CF9AE}" pid="6" name="MSIP_Label_5e2a0faf-da98-4edf-a61c-f00ad92a62c6_Enabled">
    <vt:lpwstr>true</vt:lpwstr>
  </property>
  <property fmtid="{D5CDD505-2E9C-101B-9397-08002B2CF9AE}" pid="7" name="MSIP_Label_5e2a0faf-da98-4edf-a61c-f00ad92a62c6_SetDate">
    <vt:lpwstr>2026-04-24T21:02:15Z</vt:lpwstr>
  </property>
  <property fmtid="{D5CDD505-2E9C-101B-9397-08002B2CF9AE}" pid="8" name="MSIP_Label_5e2a0faf-da98-4edf-a61c-f00ad92a62c6_Method">
    <vt:lpwstr>Privileged</vt:lpwstr>
  </property>
  <property fmtid="{D5CDD505-2E9C-101B-9397-08002B2CF9AE}" pid="9" name="MSIP_Label_5e2a0faf-da98-4edf-a61c-f00ad92a62c6_Name">
    <vt:lpwstr>C0 Public</vt:lpwstr>
  </property>
  <property fmtid="{D5CDD505-2E9C-101B-9397-08002B2CF9AE}" pid="10" name="MSIP_Label_5e2a0faf-da98-4edf-a61c-f00ad92a62c6_SiteId">
    <vt:lpwstr>5e82ba09-db4c-4867-a90f-2b0dde4734f4</vt:lpwstr>
  </property>
  <property fmtid="{D5CDD505-2E9C-101B-9397-08002B2CF9AE}" pid="11" name="MSIP_Label_5e2a0faf-da98-4edf-a61c-f00ad92a62c6_ActionId">
    <vt:lpwstr>cbdfc57f-8574-40f3-9c47-eacf3fd06170</vt:lpwstr>
  </property>
  <property fmtid="{D5CDD505-2E9C-101B-9397-08002B2CF9AE}" pid="12" name="MSIP_Label_5e2a0faf-da98-4edf-a61c-f00ad92a62c6_ContentBits">
    <vt:lpwstr>2</vt:lpwstr>
  </property>
  <property fmtid="{D5CDD505-2E9C-101B-9397-08002B2CF9AE}" pid="13" name="MSIP_Label_5e2a0faf-da98-4edf-a61c-f00ad92a62c6_Tag">
    <vt:lpwstr>10, 0, 1, 1</vt:lpwstr>
  </property>
</Properties>
</file>